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WEI\Desktop\SUA\examples\"/>
    </mc:Choice>
  </mc:AlternateContent>
  <xr:revisionPtr revIDLastSave="0" documentId="13_ncr:1_{DB9681D8-DD1A-4476-88E7-5D36C3857D5A}" xr6:coauthVersionLast="47" xr6:coauthVersionMax="47" xr10:uidLastSave="{00000000-0000-0000-0000-000000000000}"/>
  <bookViews>
    <workbookView xWindow="-110" yWindow="-110" windowWidth="21820" windowHeight="13900" xr2:uid="{D502DADB-0CD6-405A-92A0-C5CB720926E8}"/>
  </bookViews>
  <sheets>
    <sheet name="CALCULO NOMINA" sheetId="1" r:id="rId1"/>
    <sheet name="IAS INT." sheetId="2" r:id="rId2"/>
    <sheet name="BAJIO" sheetId="3" r:id="rId3"/>
  </sheets>
  <externalReferences>
    <externalReference r:id="rId4"/>
    <externalReference r:id="rId5"/>
  </externalReferences>
  <definedNames>
    <definedName name="_xlnm._FilterDatabase" localSheetId="0" hidden="1">'CALCULO NOMINA'!$DN$10:$DR$83</definedName>
    <definedName name="_xlnm._FilterDatabase" localSheetId="1" hidden="1">'IAS INT.'!$A$4:$K$122</definedName>
    <definedName name="nss">[1]!Tabla1[[#Headers],[SERVICIO]]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O12" i="1" l="1"/>
  <c r="DO13" i="1"/>
  <c r="DO14" i="1"/>
  <c r="DO15" i="1"/>
  <c r="DO16" i="1"/>
  <c r="DO17" i="1"/>
  <c r="DN18" i="1"/>
  <c r="DQ18" i="1" s="1"/>
  <c r="DR18" i="1" s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N38" i="1"/>
  <c r="DO38" i="1"/>
  <c r="DO39" i="1"/>
  <c r="DN40" i="1"/>
  <c r="DQ40" i="1" s="1"/>
  <c r="DR40" i="1" s="1"/>
  <c r="DO40" i="1"/>
  <c r="DO11" i="1"/>
  <c r="N7" i="3"/>
  <c r="DO8" i="1" s="1"/>
  <c r="K3705" i="2"/>
  <c r="J3705" i="2"/>
  <c r="K3704" i="2"/>
  <c r="J3704" i="2"/>
  <c r="K3703" i="2"/>
  <c r="J3703" i="2"/>
  <c r="K3702" i="2"/>
  <c r="J3702" i="2"/>
  <c r="K3701" i="2"/>
  <c r="J3701" i="2"/>
  <c r="K3700" i="2"/>
  <c r="J3700" i="2"/>
  <c r="K3699" i="2"/>
  <c r="J3699" i="2"/>
  <c r="K3698" i="2"/>
  <c r="J3698" i="2"/>
  <c r="K3697" i="2"/>
  <c r="J3697" i="2"/>
  <c r="K3696" i="2"/>
  <c r="J3696" i="2"/>
  <c r="K3695" i="2"/>
  <c r="J3695" i="2"/>
  <c r="K3694" i="2"/>
  <c r="J3694" i="2"/>
  <c r="K3693" i="2"/>
  <c r="J3693" i="2"/>
  <c r="K3692" i="2"/>
  <c r="J3692" i="2"/>
  <c r="K3691" i="2"/>
  <c r="J3691" i="2"/>
  <c r="K3690" i="2"/>
  <c r="J3690" i="2"/>
  <c r="K3689" i="2"/>
  <c r="J3689" i="2"/>
  <c r="K3688" i="2"/>
  <c r="J3688" i="2"/>
  <c r="K3687" i="2"/>
  <c r="J3687" i="2"/>
  <c r="K3686" i="2"/>
  <c r="J3686" i="2"/>
  <c r="K3685" i="2"/>
  <c r="J3685" i="2"/>
  <c r="K3684" i="2"/>
  <c r="J3684" i="2"/>
  <c r="K3683" i="2"/>
  <c r="J3683" i="2"/>
  <c r="K3682" i="2"/>
  <c r="J3682" i="2"/>
  <c r="K3681" i="2"/>
  <c r="J3681" i="2"/>
  <c r="K3680" i="2"/>
  <c r="J3680" i="2"/>
  <c r="K3679" i="2"/>
  <c r="J3679" i="2"/>
  <c r="K3678" i="2"/>
  <c r="J3678" i="2"/>
  <c r="K3677" i="2"/>
  <c r="J3677" i="2"/>
  <c r="K3676" i="2"/>
  <c r="J3676" i="2"/>
  <c r="K3675" i="2"/>
  <c r="J3675" i="2"/>
  <c r="K3674" i="2"/>
  <c r="J3674" i="2"/>
  <c r="K3673" i="2"/>
  <c r="J3673" i="2"/>
  <c r="K3672" i="2"/>
  <c r="J3672" i="2"/>
  <c r="K3671" i="2"/>
  <c r="J3671" i="2"/>
  <c r="K3670" i="2"/>
  <c r="J3670" i="2"/>
  <c r="K3669" i="2"/>
  <c r="J3669" i="2"/>
  <c r="K3668" i="2"/>
  <c r="J3668" i="2"/>
  <c r="K3667" i="2"/>
  <c r="J3667" i="2"/>
  <c r="K3666" i="2"/>
  <c r="J3666" i="2"/>
  <c r="K3665" i="2"/>
  <c r="J3665" i="2"/>
  <c r="K3664" i="2"/>
  <c r="J3664" i="2"/>
  <c r="K3663" i="2"/>
  <c r="J3663" i="2"/>
  <c r="K3662" i="2"/>
  <c r="J3662" i="2"/>
  <c r="K3661" i="2"/>
  <c r="J3661" i="2"/>
  <c r="K3660" i="2"/>
  <c r="J3660" i="2"/>
  <c r="K3659" i="2"/>
  <c r="J3659" i="2"/>
  <c r="K3658" i="2"/>
  <c r="J3658" i="2"/>
  <c r="K3657" i="2"/>
  <c r="J3657" i="2"/>
  <c r="K3656" i="2"/>
  <c r="J3656" i="2"/>
  <c r="K3655" i="2"/>
  <c r="J3655" i="2"/>
  <c r="K3654" i="2"/>
  <c r="J3654" i="2"/>
  <c r="K3653" i="2"/>
  <c r="J3653" i="2"/>
  <c r="K3652" i="2"/>
  <c r="J3652" i="2"/>
  <c r="K3651" i="2"/>
  <c r="J3651" i="2"/>
  <c r="K3650" i="2"/>
  <c r="J3650" i="2"/>
  <c r="K3649" i="2"/>
  <c r="J3649" i="2"/>
  <c r="K3648" i="2"/>
  <c r="J3648" i="2"/>
  <c r="K3647" i="2"/>
  <c r="J3647" i="2"/>
  <c r="K3646" i="2"/>
  <c r="J3646" i="2"/>
  <c r="K3645" i="2"/>
  <c r="J3645" i="2"/>
  <c r="K3644" i="2"/>
  <c r="J3644" i="2"/>
  <c r="K3643" i="2"/>
  <c r="J3643" i="2"/>
  <c r="K3642" i="2"/>
  <c r="J3642" i="2"/>
  <c r="K3641" i="2"/>
  <c r="J3641" i="2"/>
  <c r="K3640" i="2"/>
  <c r="J3640" i="2"/>
  <c r="K3639" i="2"/>
  <c r="J3639" i="2"/>
  <c r="K3638" i="2"/>
  <c r="J3638" i="2"/>
  <c r="K3637" i="2"/>
  <c r="J3637" i="2"/>
  <c r="K3636" i="2"/>
  <c r="J3636" i="2"/>
  <c r="K3635" i="2"/>
  <c r="J3635" i="2"/>
  <c r="K3634" i="2"/>
  <c r="J3634" i="2"/>
  <c r="K3633" i="2"/>
  <c r="J3633" i="2"/>
  <c r="K3632" i="2"/>
  <c r="J3632" i="2"/>
  <c r="K3631" i="2"/>
  <c r="J3631" i="2"/>
  <c r="K3630" i="2"/>
  <c r="J3630" i="2"/>
  <c r="K3629" i="2"/>
  <c r="J3629" i="2"/>
  <c r="K3628" i="2"/>
  <c r="J3628" i="2"/>
  <c r="K3627" i="2"/>
  <c r="J3627" i="2"/>
  <c r="K3626" i="2"/>
  <c r="J3626" i="2"/>
  <c r="K3625" i="2"/>
  <c r="J3625" i="2"/>
  <c r="K3624" i="2"/>
  <c r="J3624" i="2"/>
  <c r="K3623" i="2"/>
  <c r="J3623" i="2"/>
  <c r="K3622" i="2"/>
  <c r="J3622" i="2"/>
  <c r="K3621" i="2"/>
  <c r="J3621" i="2"/>
  <c r="K3620" i="2"/>
  <c r="J3620" i="2"/>
  <c r="K3619" i="2"/>
  <c r="J3619" i="2"/>
  <c r="K3618" i="2"/>
  <c r="J3618" i="2"/>
  <c r="K3617" i="2"/>
  <c r="J3617" i="2"/>
  <c r="K3616" i="2"/>
  <c r="J3616" i="2"/>
  <c r="K3615" i="2"/>
  <c r="J3615" i="2"/>
  <c r="K3614" i="2"/>
  <c r="J3614" i="2"/>
  <c r="K3613" i="2"/>
  <c r="J3613" i="2"/>
  <c r="K3612" i="2"/>
  <c r="J3612" i="2"/>
  <c r="K3611" i="2"/>
  <c r="J3611" i="2"/>
  <c r="K3610" i="2"/>
  <c r="J3610" i="2"/>
  <c r="K3609" i="2"/>
  <c r="J3609" i="2"/>
  <c r="K3608" i="2"/>
  <c r="J3608" i="2"/>
  <c r="K3607" i="2"/>
  <c r="J3607" i="2"/>
  <c r="K3606" i="2"/>
  <c r="J3606" i="2"/>
  <c r="K3605" i="2"/>
  <c r="J3605" i="2"/>
  <c r="K3604" i="2"/>
  <c r="J3604" i="2"/>
  <c r="K3603" i="2"/>
  <c r="J3603" i="2"/>
  <c r="K3602" i="2"/>
  <c r="J3602" i="2"/>
  <c r="K3601" i="2"/>
  <c r="J3601" i="2"/>
  <c r="K3600" i="2"/>
  <c r="J3600" i="2"/>
  <c r="K3599" i="2"/>
  <c r="J3599" i="2"/>
  <c r="K3598" i="2"/>
  <c r="J3598" i="2"/>
  <c r="K3597" i="2"/>
  <c r="J3597" i="2"/>
  <c r="K3596" i="2"/>
  <c r="J3596" i="2"/>
  <c r="K3595" i="2"/>
  <c r="J3595" i="2"/>
  <c r="K3594" i="2"/>
  <c r="J3594" i="2"/>
  <c r="K3593" i="2"/>
  <c r="J3593" i="2"/>
  <c r="K3592" i="2"/>
  <c r="J3592" i="2"/>
  <c r="K3591" i="2"/>
  <c r="J3591" i="2"/>
  <c r="K3590" i="2"/>
  <c r="J3590" i="2"/>
  <c r="K3589" i="2"/>
  <c r="J3589" i="2"/>
  <c r="K3588" i="2"/>
  <c r="J3588" i="2"/>
  <c r="K3587" i="2"/>
  <c r="J3587" i="2"/>
  <c r="K3586" i="2"/>
  <c r="J3586" i="2"/>
  <c r="K3585" i="2"/>
  <c r="J3585" i="2"/>
  <c r="K3584" i="2"/>
  <c r="J3584" i="2"/>
  <c r="K3583" i="2"/>
  <c r="J3583" i="2"/>
  <c r="K3582" i="2"/>
  <c r="J3582" i="2"/>
  <c r="K3581" i="2"/>
  <c r="J3581" i="2"/>
  <c r="K3580" i="2"/>
  <c r="J3580" i="2"/>
  <c r="K3579" i="2"/>
  <c r="J3579" i="2"/>
  <c r="K3578" i="2"/>
  <c r="J3578" i="2"/>
  <c r="K3577" i="2"/>
  <c r="J3577" i="2"/>
  <c r="K3576" i="2"/>
  <c r="J3576" i="2"/>
  <c r="K3575" i="2"/>
  <c r="J3575" i="2"/>
  <c r="K3574" i="2"/>
  <c r="J3574" i="2"/>
  <c r="K3573" i="2"/>
  <c r="J3573" i="2"/>
  <c r="K3572" i="2"/>
  <c r="J3572" i="2"/>
  <c r="K3571" i="2"/>
  <c r="J3571" i="2"/>
  <c r="K3570" i="2"/>
  <c r="J3570" i="2"/>
  <c r="K3569" i="2"/>
  <c r="J3569" i="2"/>
  <c r="K3568" i="2"/>
  <c r="J3568" i="2"/>
  <c r="K3567" i="2"/>
  <c r="J3567" i="2"/>
  <c r="K3566" i="2"/>
  <c r="J3566" i="2"/>
  <c r="K3565" i="2"/>
  <c r="J3565" i="2"/>
  <c r="K3564" i="2"/>
  <c r="J3564" i="2"/>
  <c r="K3563" i="2"/>
  <c r="J3563" i="2"/>
  <c r="K3562" i="2"/>
  <c r="J3562" i="2"/>
  <c r="K3561" i="2"/>
  <c r="J3561" i="2"/>
  <c r="K3560" i="2"/>
  <c r="J3560" i="2"/>
  <c r="K3559" i="2"/>
  <c r="J3559" i="2"/>
  <c r="K3558" i="2"/>
  <c r="J3558" i="2"/>
  <c r="K3557" i="2"/>
  <c r="J3557" i="2"/>
  <c r="K3556" i="2"/>
  <c r="J3556" i="2"/>
  <c r="K3555" i="2"/>
  <c r="J3555" i="2"/>
  <c r="K3554" i="2"/>
  <c r="J3554" i="2"/>
  <c r="K3553" i="2"/>
  <c r="J3553" i="2"/>
  <c r="K3552" i="2"/>
  <c r="J3552" i="2"/>
  <c r="K3551" i="2"/>
  <c r="J3551" i="2"/>
  <c r="K3550" i="2"/>
  <c r="J3550" i="2"/>
  <c r="K3549" i="2"/>
  <c r="J3549" i="2"/>
  <c r="K3548" i="2"/>
  <c r="J3548" i="2"/>
  <c r="K3547" i="2"/>
  <c r="J3547" i="2"/>
  <c r="K3546" i="2"/>
  <c r="J3546" i="2"/>
  <c r="K3545" i="2"/>
  <c r="J3545" i="2"/>
  <c r="K3544" i="2"/>
  <c r="J3544" i="2"/>
  <c r="K3543" i="2"/>
  <c r="J3543" i="2"/>
  <c r="K3542" i="2"/>
  <c r="J3542" i="2"/>
  <c r="K3541" i="2"/>
  <c r="J3541" i="2"/>
  <c r="K3540" i="2"/>
  <c r="J3540" i="2"/>
  <c r="K3539" i="2"/>
  <c r="J3539" i="2"/>
  <c r="K3538" i="2"/>
  <c r="J3538" i="2"/>
  <c r="K3537" i="2"/>
  <c r="J3537" i="2"/>
  <c r="K3536" i="2"/>
  <c r="J3536" i="2"/>
  <c r="K3535" i="2"/>
  <c r="J3535" i="2"/>
  <c r="K3534" i="2"/>
  <c r="J3534" i="2"/>
  <c r="K3533" i="2"/>
  <c r="J3533" i="2"/>
  <c r="K3532" i="2"/>
  <c r="J3532" i="2"/>
  <c r="K3531" i="2"/>
  <c r="J3531" i="2"/>
  <c r="K3530" i="2"/>
  <c r="J3530" i="2"/>
  <c r="K3529" i="2"/>
  <c r="J3529" i="2"/>
  <c r="K3528" i="2"/>
  <c r="J3528" i="2"/>
  <c r="K3527" i="2"/>
  <c r="J3527" i="2"/>
  <c r="K3526" i="2"/>
  <c r="J3526" i="2"/>
  <c r="K3525" i="2"/>
  <c r="J3525" i="2"/>
  <c r="K3524" i="2"/>
  <c r="J3524" i="2"/>
  <c r="K3523" i="2"/>
  <c r="J3523" i="2"/>
  <c r="K3522" i="2"/>
  <c r="J3522" i="2"/>
  <c r="K3521" i="2"/>
  <c r="J3521" i="2"/>
  <c r="K3520" i="2"/>
  <c r="J3520" i="2"/>
  <c r="K3519" i="2"/>
  <c r="J3519" i="2"/>
  <c r="K3518" i="2"/>
  <c r="J3518" i="2"/>
  <c r="K3517" i="2"/>
  <c r="J3517" i="2"/>
  <c r="K3516" i="2"/>
  <c r="J3516" i="2"/>
  <c r="K3515" i="2"/>
  <c r="J3515" i="2"/>
  <c r="K3514" i="2"/>
  <c r="J3514" i="2"/>
  <c r="K3513" i="2"/>
  <c r="J3513" i="2"/>
  <c r="K3512" i="2"/>
  <c r="J3512" i="2"/>
  <c r="K3511" i="2"/>
  <c r="J3511" i="2"/>
  <c r="K3510" i="2"/>
  <c r="J3510" i="2"/>
  <c r="K3509" i="2"/>
  <c r="J3509" i="2"/>
  <c r="K3508" i="2"/>
  <c r="J3508" i="2"/>
  <c r="K3507" i="2"/>
  <c r="J3507" i="2"/>
  <c r="K3506" i="2"/>
  <c r="J3506" i="2"/>
  <c r="K3505" i="2"/>
  <c r="J3505" i="2"/>
  <c r="K3504" i="2"/>
  <c r="J3504" i="2"/>
  <c r="K3503" i="2"/>
  <c r="J3503" i="2"/>
  <c r="K3502" i="2"/>
  <c r="J3502" i="2"/>
  <c r="K3501" i="2"/>
  <c r="J3501" i="2"/>
  <c r="K3500" i="2"/>
  <c r="J3500" i="2"/>
  <c r="K3499" i="2"/>
  <c r="J3499" i="2"/>
  <c r="K3498" i="2"/>
  <c r="J3498" i="2"/>
  <c r="K3497" i="2"/>
  <c r="J3497" i="2"/>
  <c r="K3496" i="2"/>
  <c r="J3496" i="2"/>
  <c r="K3495" i="2"/>
  <c r="J3495" i="2"/>
  <c r="K3494" i="2"/>
  <c r="J3494" i="2"/>
  <c r="K3493" i="2"/>
  <c r="J3493" i="2"/>
  <c r="K3492" i="2"/>
  <c r="J3492" i="2"/>
  <c r="K3491" i="2"/>
  <c r="J3491" i="2"/>
  <c r="K3490" i="2"/>
  <c r="J3490" i="2"/>
  <c r="K3489" i="2"/>
  <c r="J3489" i="2"/>
  <c r="K3488" i="2"/>
  <c r="J3488" i="2"/>
  <c r="K3487" i="2"/>
  <c r="J3487" i="2"/>
  <c r="K3486" i="2"/>
  <c r="J3486" i="2"/>
  <c r="K3485" i="2"/>
  <c r="J3485" i="2"/>
  <c r="K3484" i="2"/>
  <c r="J3484" i="2"/>
  <c r="K3483" i="2"/>
  <c r="J3483" i="2"/>
  <c r="K3482" i="2"/>
  <c r="J3482" i="2"/>
  <c r="K3481" i="2"/>
  <c r="J3481" i="2"/>
  <c r="K3480" i="2"/>
  <c r="J3480" i="2"/>
  <c r="K3479" i="2"/>
  <c r="J3479" i="2"/>
  <c r="K3478" i="2"/>
  <c r="J3478" i="2"/>
  <c r="K3477" i="2"/>
  <c r="J3477" i="2"/>
  <c r="K3476" i="2"/>
  <c r="J3476" i="2"/>
  <c r="K3475" i="2"/>
  <c r="J3475" i="2"/>
  <c r="K3474" i="2"/>
  <c r="J3474" i="2"/>
  <c r="K3473" i="2"/>
  <c r="J3473" i="2"/>
  <c r="K3472" i="2"/>
  <c r="J3472" i="2"/>
  <c r="K3471" i="2"/>
  <c r="J3471" i="2"/>
  <c r="K3470" i="2"/>
  <c r="J3470" i="2"/>
  <c r="K3469" i="2"/>
  <c r="J3469" i="2"/>
  <c r="K3468" i="2"/>
  <c r="J3468" i="2"/>
  <c r="K3467" i="2"/>
  <c r="J3467" i="2"/>
  <c r="K3466" i="2"/>
  <c r="J3466" i="2"/>
  <c r="K3465" i="2"/>
  <c r="J3465" i="2"/>
  <c r="K3464" i="2"/>
  <c r="J3464" i="2"/>
  <c r="K3463" i="2"/>
  <c r="J3463" i="2"/>
  <c r="K3462" i="2"/>
  <c r="J3462" i="2"/>
  <c r="K3461" i="2"/>
  <c r="J3461" i="2"/>
  <c r="K3460" i="2"/>
  <c r="J3460" i="2"/>
  <c r="K3459" i="2"/>
  <c r="J3459" i="2"/>
  <c r="K3458" i="2"/>
  <c r="J3458" i="2"/>
  <c r="K3457" i="2"/>
  <c r="J3457" i="2"/>
  <c r="K3456" i="2"/>
  <c r="J3456" i="2"/>
  <c r="K3455" i="2"/>
  <c r="J3455" i="2"/>
  <c r="K3454" i="2"/>
  <c r="J3454" i="2"/>
  <c r="K3453" i="2"/>
  <c r="J3453" i="2"/>
  <c r="K3452" i="2"/>
  <c r="J3452" i="2"/>
  <c r="K3451" i="2"/>
  <c r="J3451" i="2"/>
  <c r="K3450" i="2"/>
  <c r="J3450" i="2"/>
  <c r="K3449" i="2"/>
  <c r="J3449" i="2"/>
  <c r="K3448" i="2"/>
  <c r="J3448" i="2"/>
  <c r="K3447" i="2"/>
  <c r="J3447" i="2"/>
  <c r="K3446" i="2"/>
  <c r="J3446" i="2"/>
  <c r="K3445" i="2"/>
  <c r="J3445" i="2"/>
  <c r="K3444" i="2"/>
  <c r="J3444" i="2"/>
  <c r="K3443" i="2"/>
  <c r="J3443" i="2"/>
  <c r="K3442" i="2"/>
  <c r="J3442" i="2"/>
  <c r="K3441" i="2"/>
  <c r="J3441" i="2"/>
  <c r="K3440" i="2"/>
  <c r="J3440" i="2"/>
  <c r="K3439" i="2"/>
  <c r="J3439" i="2"/>
  <c r="K3438" i="2"/>
  <c r="J3438" i="2"/>
  <c r="K3437" i="2"/>
  <c r="J3437" i="2"/>
  <c r="K3436" i="2"/>
  <c r="J3436" i="2"/>
  <c r="K3435" i="2"/>
  <c r="J3435" i="2"/>
  <c r="K3434" i="2"/>
  <c r="J3434" i="2"/>
  <c r="K3433" i="2"/>
  <c r="J3433" i="2"/>
  <c r="K3432" i="2"/>
  <c r="J3432" i="2"/>
  <c r="K3431" i="2"/>
  <c r="J3431" i="2"/>
  <c r="K3430" i="2"/>
  <c r="J3430" i="2"/>
  <c r="K3429" i="2"/>
  <c r="J3429" i="2"/>
  <c r="K3428" i="2"/>
  <c r="J3428" i="2"/>
  <c r="K3427" i="2"/>
  <c r="J3427" i="2"/>
  <c r="K3426" i="2"/>
  <c r="J3426" i="2"/>
  <c r="K3425" i="2"/>
  <c r="J3425" i="2"/>
  <c r="K3424" i="2"/>
  <c r="J3424" i="2"/>
  <c r="K3423" i="2"/>
  <c r="J3423" i="2"/>
  <c r="K3422" i="2"/>
  <c r="J3422" i="2"/>
  <c r="K3421" i="2"/>
  <c r="J3421" i="2"/>
  <c r="K3420" i="2"/>
  <c r="J3420" i="2"/>
  <c r="K3419" i="2"/>
  <c r="J3419" i="2"/>
  <c r="K3418" i="2"/>
  <c r="J3418" i="2"/>
  <c r="K3417" i="2"/>
  <c r="J3417" i="2"/>
  <c r="K3416" i="2"/>
  <c r="J3416" i="2"/>
  <c r="K3415" i="2"/>
  <c r="J3415" i="2"/>
  <c r="K3414" i="2"/>
  <c r="J3414" i="2"/>
  <c r="K3413" i="2"/>
  <c r="J3413" i="2"/>
  <c r="K3412" i="2"/>
  <c r="J3412" i="2"/>
  <c r="K3411" i="2"/>
  <c r="J3411" i="2"/>
  <c r="K3410" i="2"/>
  <c r="J3410" i="2"/>
  <c r="K3409" i="2"/>
  <c r="J3409" i="2"/>
  <c r="K3408" i="2"/>
  <c r="J3408" i="2"/>
  <c r="K3407" i="2"/>
  <c r="J3407" i="2"/>
  <c r="K3406" i="2"/>
  <c r="J3406" i="2"/>
  <c r="K3405" i="2"/>
  <c r="J3405" i="2"/>
  <c r="K3404" i="2"/>
  <c r="J3404" i="2"/>
  <c r="K3403" i="2"/>
  <c r="J3403" i="2"/>
  <c r="K3402" i="2"/>
  <c r="J3402" i="2"/>
  <c r="K3401" i="2"/>
  <c r="J3401" i="2"/>
  <c r="K3400" i="2"/>
  <c r="J3400" i="2"/>
  <c r="K3399" i="2"/>
  <c r="J3399" i="2"/>
  <c r="K3398" i="2"/>
  <c r="J3398" i="2"/>
  <c r="K3397" i="2"/>
  <c r="J3397" i="2"/>
  <c r="K3396" i="2"/>
  <c r="J3396" i="2"/>
  <c r="K3395" i="2"/>
  <c r="J3395" i="2"/>
  <c r="K3394" i="2"/>
  <c r="J3394" i="2"/>
  <c r="K3393" i="2"/>
  <c r="J3393" i="2"/>
  <c r="K3392" i="2"/>
  <c r="J3392" i="2"/>
  <c r="K3391" i="2"/>
  <c r="J3391" i="2"/>
  <c r="K3390" i="2"/>
  <c r="J3390" i="2"/>
  <c r="K3389" i="2"/>
  <c r="J3389" i="2"/>
  <c r="K3388" i="2"/>
  <c r="J3388" i="2"/>
  <c r="K3387" i="2"/>
  <c r="J3387" i="2"/>
  <c r="K3386" i="2"/>
  <c r="J3386" i="2"/>
  <c r="K3385" i="2"/>
  <c r="J3385" i="2"/>
  <c r="K3384" i="2"/>
  <c r="J3384" i="2"/>
  <c r="K3383" i="2"/>
  <c r="J3383" i="2"/>
  <c r="K3382" i="2"/>
  <c r="J3382" i="2"/>
  <c r="K3381" i="2"/>
  <c r="J3381" i="2"/>
  <c r="K3380" i="2"/>
  <c r="J3380" i="2"/>
  <c r="K3379" i="2"/>
  <c r="J3379" i="2"/>
  <c r="K3378" i="2"/>
  <c r="J3378" i="2"/>
  <c r="K3377" i="2"/>
  <c r="J3377" i="2"/>
  <c r="K3376" i="2"/>
  <c r="J3376" i="2"/>
  <c r="K3375" i="2"/>
  <c r="J3375" i="2"/>
  <c r="K3374" i="2"/>
  <c r="J3374" i="2"/>
  <c r="K3373" i="2"/>
  <c r="J3373" i="2"/>
  <c r="K3372" i="2"/>
  <c r="J3372" i="2"/>
  <c r="K3371" i="2"/>
  <c r="J3371" i="2"/>
  <c r="K3370" i="2"/>
  <c r="J3370" i="2"/>
  <c r="K3369" i="2"/>
  <c r="J3369" i="2"/>
  <c r="K3368" i="2"/>
  <c r="J3368" i="2"/>
  <c r="K3367" i="2"/>
  <c r="J3367" i="2"/>
  <c r="K3366" i="2"/>
  <c r="J3366" i="2"/>
  <c r="K3365" i="2"/>
  <c r="J3365" i="2"/>
  <c r="K3364" i="2"/>
  <c r="J3364" i="2"/>
  <c r="K3363" i="2"/>
  <c r="J3363" i="2"/>
  <c r="K3362" i="2"/>
  <c r="J3362" i="2"/>
  <c r="K3361" i="2"/>
  <c r="J3361" i="2"/>
  <c r="K3360" i="2"/>
  <c r="J3360" i="2"/>
  <c r="K3359" i="2"/>
  <c r="J3359" i="2"/>
  <c r="K3358" i="2"/>
  <c r="J3358" i="2"/>
  <c r="K3357" i="2"/>
  <c r="J3357" i="2"/>
  <c r="K3356" i="2"/>
  <c r="J3356" i="2"/>
  <c r="K3355" i="2"/>
  <c r="J3355" i="2"/>
  <c r="K3354" i="2"/>
  <c r="J3354" i="2"/>
  <c r="K3353" i="2"/>
  <c r="J3353" i="2"/>
  <c r="K3352" i="2"/>
  <c r="J3352" i="2"/>
  <c r="K3351" i="2"/>
  <c r="J3351" i="2"/>
  <c r="K3350" i="2"/>
  <c r="J3350" i="2"/>
  <c r="K3349" i="2"/>
  <c r="J3349" i="2"/>
  <c r="K3348" i="2"/>
  <c r="J3348" i="2"/>
  <c r="K3347" i="2"/>
  <c r="J3347" i="2"/>
  <c r="K3346" i="2"/>
  <c r="J3346" i="2"/>
  <c r="K3345" i="2"/>
  <c r="J3345" i="2"/>
  <c r="K3344" i="2"/>
  <c r="J3344" i="2"/>
  <c r="K3343" i="2"/>
  <c r="J3343" i="2"/>
  <c r="K3342" i="2"/>
  <c r="J3342" i="2"/>
  <c r="K3341" i="2"/>
  <c r="J3341" i="2"/>
  <c r="K3340" i="2"/>
  <c r="J3340" i="2"/>
  <c r="K3339" i="2"/>
  <c r="J3339" i="2"/>
  <c r="K3338" i="2"/>
  <c r="J3338" i="2"/>
  <c r="K3337" i="2"/>
  <c r="J3337" i="2"/>
  <c r="K3336" i="2"/>
  <c r="J3336" i="2"/>
  <c r="K3335" i="2"/>
  <c r="J3335" i="2"/>
  <c r="K3334" i="2"/>
  <c r="J3334" i="2"/>
  <c r="K3333" i="2"/>
  <c r="J3333" i="2"/>
  <c r="K3332" i="2"/>
  <c r="J3332" i="2"/>
  <c r="K3331" i="2"/>
  <c r="J3331" i="2"/>
  <c r="K3330" i="2"/>
  <c r="J3330" i="2"/>
  <c r="K3329" i="2"/>
  <c r="J3329" i="2"/>
  <c r="K3328" i="2"/>
  <c r="J3328" i="2"/>
  <c r="K3327" i="2"/>
  <c r="J3327" i="2"/>
  <c r="K3326" i="2"/>
  <c r="J3326" i="2"/>
  <c r="K3325" i="2"/>
  <c r="J3325" i="2"/>
  <c r="K3324" i="2"/>
  <c r="J3324" i="2"/>
  <c r="K3323" i="2"/>
  <c r="J3323" i="2"/>
  <c r="K3322" i="2"/>
  <c r="J3322" i="2"/>
  <c r="K3321" i="2"/>
  <c r="J3321" i="2"/>
  <c r="K3320" i="2"/>
  <c r="J3320" i="2"/>
  <c r="K3319" i="2"/>
  <c r="J3319" i="2"/>
  <c r="K3318" i="2"/>
  <c r="J3318" i="2"/>
  <c r="K3317" i="2"/>
  <c r="J3317" i="2"/>
  <c r="K3316" i="2"/>
  <c r="J3316" i="2"/>
  <c r="K3315" i="2"/>
  <c r="J3315" i="2"/>
  <c r="K3314" i="2"/>
  <c r="J3314" i="2"/>
  <c r="K3313" i="2"/>
  <c r="J3313" i="2"/>
  <c r="K3312" i="2"/>
  <c r="J3312" i="2"/>
  <c r="K3311" i="2"/>
  <c r="J3311" i="2"/>
  <c r="K3310" i="2"/>
  <c r="J3310" i="2"/>
  <c r="K3309" i="2"/>
  <c r="J3309" i="2"/>
  <c r="K3308" i="2"/>
  <c r="J3308" i="2"/>
  <c r="K3307" i="2"/>
  <c r="J3307" i="2"/>
  <c r="K3306" i="2"/>
  <c r="J3306" i="2"/>
  <c r="K3305" i="2"/>
  <c r="J3305" i="2"/>
  <c r="K3304" i="2"/>
  <c r="J3304" i="2"/>
  <c r="K3303" i="2"/>
  <c r="J3303" i="2"/>
  <c r="K3302" i="2"/>
  <c r="J3302" i="2"/>
  <c r="K3301" i="2"/>
  <c r="J3301" i="2"/>
  <c r="K3300" i="2"/>
  <c r="J3300" i="2"/>
  <c r="K3299" i="2"/>
  <c r="J3299" i="2"/>
  <c r="K3298" i="2"/>
  <c r="J3298" i="2"/>
  <c r="K3297" i="2"/>
  <c r="J3297" i="2"/>
  <c r="K3296" i="2"/>
  <c r="J3296" i="2"/>
  <c r="K3295" i="2"/>
  <c r="J3295" i="2"/>
  <c r="K3294" i="2"/>
  <c r="J3294" i="2"/>
  <c r="K3293" i="2"/>
  <c r="J3293" i="2"/>
  <c r="K3292" i="2"/>
  <c r="J3292" i="2"/>
  <c r="K3291" i="2"/>
  <c r="J3291" i="2"/>
  <c r="K3290" i="2"/>
  <c r="J3290" i="2"/>
  <c r="K3289" i="2"/>
  <c r="J3289" i="2"/>
  <c r="K3288" i="2"/>
  <c r="J3288" i="2"/>
  <c r="K3287" i="2"/>
  <c r="J3287" i="2"/>
  <c r="K3286" i="2"/>
  <c r="J3286" i="2"/>
  <c r="K3285" i="2"/>
  <c r="J3285" i="2"/>
  <c r="K3284" i="2"/>
  <c r="J3284" i="2"/>
  <c r="K3283" i="2"/>
  <c r="J3283" i="2"/>
  <c r="K3282" i="2"/>
  <c r="J3282" i="2"/>
  <c r="K3281" i="2"/>
  <c r="J3281" i="2"/>
  <c r="K3280" i="2"/>
  <c r="J3280" i="2"/>
  <c r="K3279" i="2"/>
  <c r="J3279" i="2"/>
  <c r="K3278" i="2"/>
  <c r="J3278" i="2"/>
  <c r="K3277" i="2"/>
  <c r="J3277" i="2"/>
  <c r="K3276" i="2"/>
  <c r="J3276" i="2"/>
  <c r="K3275" i="2"/>
  <c r="J3275" i="2"/>
  <c r="K3274" i="2"/>
  <c r="J3274" i="2"/>
  <c r="K3273" i="2"/>
  <c r="J3273" i="2"/>
  <c r="K3272" i="2"/>
  <c r="J3272" i="2"/>
  <c r="K3271" i="2"/>
  <c r="J3271" i="2"/>
  <c r="K3270" i="2"/>
  <c r="J3270" i="2"/>
  <c r="K3269" i="2"/>
  <c r="J3269" i="2"/>
  <c r="K3268" i="2"/>
  <c r="J3268" i="2"/>
  <c r="K3267" i="2"/>
  <c r="J3267" i="2"/>
  <c r="K3266" i="2"/>
  <c r="J3266" i="2"/>
  <c r="K3265" i="2"/>
  <c r="J3265" i="2"/>
  <c r="K3264" i="2"/>
  <c r="J3264" i="2"/>
  <c r="K3263" i="2"/>
  <c r="J3263" i="2"/>
  <c r="K3262" i="2"/>
  <c r="J3262" i="2"/>
  <c r="K3261" i="2"/>
  <c r="J3261" i="2"/>
  <c r="K3260" i="2"/>
  <c r="J3260" i="2"/>
  <c r="K3259" i="2"/>
  <c r="J3259" i="2"/>
  <c r="K3258" i="2"/>
  <c r="J3258" i="2"/>
  <c r="K3257" i="2"/>
  <c r="J3257" i="2"/>
  <c r="K3256" i="2"/>
  <c r="J3256" i="2"/>
  <c r="K3255" i="2"/>
  <c r="J3255" i="2"/>
  <c r="K3254" i="2"/>
  <c r="J3254" i="2"/>
  <c r="K3253" i="2"/>
  <c r="J3253" i="2"/>
  <c r="K3252" i="2"/>
  <c r="J3252" i="2"/>
  <c r="K3251" i="2"/>
  <c r="J3251" i="2"/>
  <c r="K3250" i="2"/>
  <c r="J3250" i="2"/>
  <c r="K3249" i="2"/>
  <c r="J3249" i="2"/>
  <c r="K3248" i="2"/>
  <c r="J3248" i="2"/>
  <c r="K3247" i="2"/>
  <c r="J3247" i="2"/>
  <c r="K3246" i="2"/>
  <c r="J3246" i="2"/>
  <c r="K3245" i="2"/>
  <c r="J3245" i="2"/>
  <c r="K3244" i="2"/>
  <c r="J3244" i="2"/>
  <c r="K3243" i="2"/>
  <c r="J3243" i="2"/>
  <c r="K3242" i="2"/>
  <c r="J3242" i="2"/>
  <c r="K3241" i="2"/>
  <c r="J3241" i="2"/>
  <c r="K3240" i="2"/>
  <c r="J3240" i="2"/>
  <c r="K3239" i="2"/>
  <c r="J3239" i="2"/>
  <c r="K3238" i="2"/>
  <c r="J3238" i="2"/>
  <c r="K3237" i="2"/>
  <c r="J3237" i="2"/>
  <c r="K3236" i="2"/>
  <c r="J3236" i="2"/>
  <c r="K3235" i="2"/>
  <c r="J3235" i="2"/>
  <c r="K3234" i="2"/>
  <c r="J3234" i="2"/>
  <c r="K3233" i="2"/>
  <c r="J3233" i="2"/>
  <c r="K3232" i="2"/>
  <c r="J3232" i="2"/>
  <c r="K3231" i="2"/>
  <c r="J3231" i="2"/>
  <c r="K3230" i="2"/>
  <c r="J3230" i="2"/>
  <c r="K3229" i="2"/>
  <c r="J3229" i="2"/>
  <c r="K3228" i="2"/>
  <c r="J3228" i="2"/>
  <c r="K3227" i="2"/>
  <c r="J3227" i="2"/>
  <c r="K3226" i="2"/>
  <c r="J3226" i="2"/>
  <c r="K3225" i="2"/>
  <c r="J3225" i="2"/>
  <c r="K3224" i="2"/>
  <c r="J3224" i="2"/>
  <c r="K3223" i="2"/>
  <c r="J3223" i="2"/>
  <c r="K3222" i="2"/>
  <c r="J3222" i="2"/>
  <c r="K3221" i="2"/>
  <c r="J3221" i="2"/>
  <c r="K3220" i="2"/>
  <c r="J3220" i="2"/>
  <c r="K3219" i="2"/>
  <c r="J3219" i="2"/>
  <c r="K3218" i="2"/>
  <c r="J3218" i="2"/>
  <c r="K3217" i="2"/>
  <c r="J3217" i="2"/>
  <c r="K3216" i="2"/>
  <c r="J3216" i="2"/>
  <c r="K3215" i="2"/>
  <c r="J3215" i="2"/>
  <c r="K3214" i="2"/>
  <c r="J3214" i="2"/>
  <c r="K3213" i="2"/>
  <c r="J3213" i="2"/>
  <c r="K3212" i="2"/>
  <c r="J3212" i="2"/>
  <c r="K3211" i="2"/>
  <c r="J3211" i="2"/>
  <c r="K3210" i="2"/>
  <c r="J3210" i="2"/>
  <c r="K3209" i="2"/>
  <c r="J3209" i="2"/>
  <c r="K3208" i="2"/>
  <c r="J3208" i="2"/>
  <c r="K3207" i="2"/>
  <c r="J3207" i="2"/>
  <c r="K3206" i="2"/>
  <c r="J3206" i="2"/>
  <c r="K3205" i="2"/>
  <c r="J3205" i="2"/>
  <c r="K3204" i="2"/>
  <c r="J3204" i="2"/>
  <c r="K3203" i="2"/>
  <c r="J3203" i="2"/>
  <c r="K3202" i="2"/>
  <c r="J3202" i="2"/>
  <c r="K3201" i="2"/>
  <c r="J3201" i="2"/>
  <c r="K3200" i="2"/>
  <c r="J3200" i="2"/>
  <c r="K3199" i="2"/>
  <c r="J3199" i="2"/>
  <c r="K3198" i="2"/>
  <c r="J3198" i="2"/>
  <c r="K3197" i="2"/>
  <c r="J3197" i="2"/>
  <c r="K3196" i="2"/>
  <c r="J3196" i="2"/>
  <c r="K3195" i="2"/>
  <c r="J3195" i="2"/>
  <c r="K3194" i="2"/>
  <c r="J3194" i="2"/>
  <c r="K3193" i="2"/>
  <c r="J3193" i="2"/>
  <c r="K3192" i="2"/>
  <c r="J3192" i="2"/>
  <c r="K3191" i="2"/>
  <c r="J3191" i="2"/>
  <c r="K3190" i="2"/>
  <c r="J3190" i="2"/>
  <c r="K3189" i="2"/>
  <c r="J3189" i="2"/>
  <c r="K3188" i="2"/>
  <c r="J3188" i="2"/>
  <c r="K3187" i="2"/>
  <c r="J3187" i="2"/>
  <c r="K3186" i="2"/>
  <c r="J3186" i="2"/>
  <c r="K3185" i="2"/>
  <c r="J3185" i="2"/>
  <c r="K3184" i="2"/>
  <c r="J3184" i="2"/>
  <c r="K3183" i="2"/>
  <c r="J3183" i="2"/>
  <c r="K3182" i="2"/>
  <c r="J3182" i="2"/>
  <c r="K3181" i="2"/>
  <c r="J3181" i="2"/>
  <c r="K3180" i="2"/>
  <c r="J3180" i="2"/>
  <c r="K3179" i="2"/>
  <c r="J3179" i="2"/>
  <c r="K3178" i="2"/>
  <c r="J3178" i="2"/>
  <c r="K3177" i="2"/>
  <c r="J3177" i="2"/>
  <c r="K3176" i="2"/>
  <c r="J3176" i="2"/>
  <c r="K3175" i="2"/>
  <c r="J3175" i="2"/>
  <c r="K3174" i="2"/>
  <c r="J3174" i="2"/>
  <c r="K3173" i="2"/>
  <c r="J3173" i="2"/>
  <c r="K3172" i="2"/>
  <c r="J3172" i="2"/>
  <c r="K3171" i="2"/>
  <c r="J3171" i="2"/>
  <c r="K3170" i="2"/>
  <c r="J3170" i="2"/>
  <c r="K3169" i="2"/>
  <c r="J3169" i="2"/>
  <c r="K3168" i="2"/>
  <c r="J3168" i="2"/>
  <c r="K3167" i="2"/>
  <c r="J3167" i="2"/>
  <c r="K3166" i="2"/>
  <c r="J3166" i="2"/>
  <c r="K3165" i="2"/>
  <c r="J3165" i="2"/>
  <c r="K3164" i="2"/>
  <c r="J3164" i="2"/>
  <c r="K3163" i="2"/>
  <c r="J3163" i="2"/>
  <c r="K3162" i="2"/>
  <c r="J3162" i="2"/>
  <c r="K3161" i="2"/>
  <c r="J3161" i="2"/>
  <c r="K3160" i="2"/>
  <c r="J3160" i="2"/>
  <c r="K3159" i="2"/>
  <c r="J3159" i="2"/>
  <c r="K3158" i="2"/>
  <c r="J3158" i="2"/>
  <c r="K3157" i="2"/>
  <c r="J3157" i="2"/>
  <c r="K3156" i="2"/>
  <c r="J3156" i="2"/>
  <c r="K3155" i="2"/>
  <c r="J3155" i="2"/>
  <c r="K3154" i="2"/>
  <c r="J3154" i="2"/>
  <c r="K3153" i="2"/>
  <c r="J3153" i="2"/>
  <c r="K3152" i="2"/>
  <c r="J3152" i="2"/>
  <c r="K3151" i="2"/>
  <c r="J3151" i="2"/>
  <c r="K3150" i="2"/>
  <c r="J3150" i="2"/>
  <c r="K3149" i="2"/>
  <c r="J3149" i="2"/>
  <c r="K3148" i="2"/>
  <c r="J3148" i="2"/>
  <c r="K3147" i="2"/>
  <c r="J3147" i="2"/>
  <c r="K3146" i="2"/>
  <c r="J3146" i="2"/>
  <c r="K3145" i="2"/>
  <c r="J3145" i="2"/>
  <c r="K3144" i="2"/>
  <c r="J3144" i="2"/>
  <c r="K3143" i="2"/>
  <c r="J3143" i="2"/>
  <c r="K3142" i="2"/>
  <c r="J3142" i="2"/>
  <c r="K3141" i="2"/>
  <c r="J3141" i="2"/>
  <c r="K3140" i="2"/>
  <c r="J3140" i="2"/>
  <c r="K3139" i="2"/>
  <c r="J3139" i="2"/>
  <c r="K3138" i="2"/>
  <c r="J3138" i="2"/>
  <c r="K3137" i="2"/>
  <c r="J3137" i="2"/>
  <c r="K3136" i="2"/>
  <c r="J3136" i="2"/>
  <c r="K3135" i="2"/>
  <c r="J3135" i="2"/>
  <c r="K3134" i="2"/>
  <c r="J3134" i="2"/>
  <c r="K3133" i="2"/>
  <c r="J3133" i="2"/>
  <c r="K3132" i="2"/>
  <c r="J3132" i="2"/>
  <c r="K3131" i="2"/>
  <c r="J3131" i="2"/>
  <c r="K3130" i="2"/>
  <c r="J3130" i="2"/>
  <c r="K3129" i="2"/>
  <c r="J3129" i="2"/>
  <c r="K3128" i="2"/>
  <c r="J3128" i="2"/>
  <c r="K3127" i="2"/>
  <c r="J3127" i="2"/>
  <c r="K3126" i="2"/>
  <c r="J3126" i="2"/>
  <c r="K3125" i="2"/>
  <c r="J3125" i="2"/>
  <c r="K3124" i="2"/>
  <c r="J3124" i="2"/>
  <c r="K3123" i="2"/>
  <c r="J3123" i="2"/>
  <c r="K3122" i="2"/>
  <c r="J3122" i="2"/>
  <c r="K3121" i="2"/>
  <c r="J3121" i="2"/>
  <c r="K3120" i="2"/>
  <c r="J3120" i="2"/>
  <c r="K3119" i="2"/>
  <c r="J3119" i="2"/>
  <c r="K3118" i="2"/>
  <c r="J3118" i="2"/>
  <c r="K3117" i="2"/>
  <c r="J3117" i="2"/>
  <c r="K3116" i="2"/>
  <c r="J3116" i="2"/>
  <c r="K3115" i="2"/>
  <c r="J3115" i="2"/>
  <c r="K3114" i="2"/>
  <c r="J3114" i="2"/>
  <c r="K3113" i="2"/>
  <c r="J3113" i="2"/>
  <c r="K3112" i="2"/>
  <c r="J3112" i="2"/>
  <c r="K3111" i="2"/>
  <c r="J3111" i="2"/>
  <c r="K3110" i="2"/>
  <c r="J3110" i="2"/>
  <c r="K3109" i="2"/>
  <c r="J3109" i="2"/>
  <c r="K3108" i="2"/>
  <c r="J3108" i="2"/>
  <c r="K3107" i="2"/>
  <c r="J3107" i="2"/>
  <c r="K3106" i="2"/>
  <c r="J3106" i="2"/>
  <c r="K3105" i="2"/>
  <c r="J3105" i="2"/>
  <c r="K3104" i="2"/>
  <c r="J3104" i="2"/>
  <c r="K3103" i="2"/>
  <c r="J3103" i="2"/>
  <c r="K3102" i="2"/>
  <c r="J3102" i="2"/>
  <c r="K3101" i="2"/>
  <c r="J3101" i="2"/>
  <c r="K3100" i="2"/>
  <c r="J3100" i="2"/>
  <c r="K3099" i="2"/>
  <c r="J3099" i="2"/>
  <c r="K3098" i="2"/>
  <c r="J3098" i="2"/>
  <c r="K3097" i="2"/>
  <c r="J3097" i="2"/>
  <c r="K3096" i="2"/>
  <c r="J3096" i="2"/>
  <c r="K3095" i="2"/>
  <c r="J3095" i="2"/>
  <c r="K3094" i="2"/>
  <c r="J3094" i="2"/>
  <c r="K3093" i="2"/>
  <c r="J3093" i="2"/>
  <c r="K3092" i="2"/>
  <c r="J3092" i="2"/>
  <c r="K3091" i="2"/>
  <c r="J3091" i="2"/>
  <c r="K3090" i="2"/>
  <c r="J3090" i="2"/>
  <c r="K3089" i="2"/>
  <c r="J3089" i="2"/>
  <c r="K3088" i="2"/>
  <c r="J3088" i="2"/>
  <c r="K3087" i="2"/>
  <c r="J3087" i="2"/>
  <c r="K3086" i="2"/>
  <c r="J3086" i="2"/>
  <c r="K3085" i="2"/>
  <c r="J3085" i="2"/>
  <c r="K3084" i="2"/>
  <c r="J3084" i="2"/>
  <c r="K3083" i="2"/>
  <c r="J3083" i="2"/>
  <c r="K3082" i="2"/>
  <c r="J3082" i="2"/>
  <c r="K3081" i="2"/>
  <c r="J3081" i="2"/>
  <c r="K3080" i="2"/>
  <c r="J3080" i="2"/>
  <c r="K3079" i="2"/>
  <c r="J3079" i="2"/>
  <c r="K3078" i="2"/>
  <c r="J3078" i="2"/>
  <c r="K3077" i="2"/>
  <c r="J3077" i="2"/>
  <c r="K3076" i="2"/>
  <c r="J3076" i="2"/>
  <c r="K3075" i="2"/>
  <c r="J3075" i="2"/>
  <c r="K3074" i="2"/>
  <c r="J3074" i="2"/>
  <c r="K3073" i="2"/>
  <c r="J3073" i="2"/>
  <c r="K3072" i="2"/>
  <c r="J3072" i="2"/>
  <c r="K3071" i="2"/>
  <c r="J3071" i="2"/>
  <c r="K3070" i="2"/>
  <c r="J3070" i="2"/>
  <c r="K3069" i="2"/>
  <c r="J3069" i="2"/>
  <c r="K3068" i="2"/>
  <c r="J3068" i="2"/>
  <c r="K3067" i="2"/>
  <c r="J3067" i="2"/>
  <c r="K3066" i="2"/>
  <c r="J3066" i="2"/>
  <c r="K3065" i="2"/>
  <c r="J3065" i="2"/>
  <c r="K3064" i="2"/>
  <c r="J3064" i="2"/>
  <c r="K3063" i="2"/>
  <c r="J3063" i="2"/>
  <c r="K3062" i="2"/>
  <c r="J3062" i="2"/>
  <c r="K3061" i="2"/>
  <c r="J3061" i="2"/>
  <c r="K3060" i="2"/>
  <c r="J3060" i="2"/>
  <c r="K3059" i="2"/>
  <c r="J3059" i="2"/>
  <c r="K3058" i="2"/>
  <c r="J3058" i="2"/>
  <c r="K3057" i="2"/>
  <c r="J3057" i="2"/>
  <c r="K3056" i="2"/>
  <c r="J3056" i="2"/>
  <c r="K3055" i="2"/>
  <c r="J3055" i="2"/>
  <c r="K3054" i="2"/>
  <c r="J3054" i="2"/>
  <c r="K3053" i="2"/>
  <c r="J3053" i="2"/>
  <c r="K3052" i="2"/>
  <c r="J3052" i="2"/>
  <c r="K3051" i="2"/>
  <c r="J3051" i="2"/>
  <c r="K3050" i="2"/>
  <c r="J3050" i="2"/>
  <c r="K3049" i="2"/>
  <c r="J3049" i="2"/>
  <c r="K3048" i="2"/>
  <c r="J3048" i="2"/>
  <c r="K3047" i="2"/>
  <c r="J3047" i="2"/>
  <c r="K3046" i="2"/>
  <c r="J3046" i="2"/>
  <c r="K3045" i="2"/>
  <c r="J3045" i="2"/>
  <c r="K3044" i="2"/>
  <c r="J3044" i="2"/>
  <c r="K3043" i="2"/>
  <c r="J3043" i="2"/>
  <c r="K3042" i="2"/>
  <c r="J3042" i="2"/>
  <c r="K3041" i="2"/>
  <c r="J3041" i="2"/>
  <c r="K3040" i="2"/>
  <c r="J3040" i="2"/>
  <c r="K3039" i="2"/>
  <c r="J3039" i="2"/>
  <c r="K3038" i="2"/>
  <c r="J3038" i="2"/>
  <c r="K3037" i="2"/>
  <c r="J3037" i="2"/>
  <c r="K3036" i="2"/>
  <c r="J3036" i="2"/>
  <c r="K3035" i="2"/>
  <c r="J3035" i="2"/>
  <c r="K3034" i="2"/>
  <c r="J3034" i="2"/>
  <c r="K3033" i="2"/>
  <c r="J3033" i="2"/>
  <c r="K3032" i="2"/>
  <c r="J3032" i="2"/>
  <c r="K3031" i="2"/>
  <c r="J3031" i="2"/>
  <c r="K3030" i="2"/>
  <c r="J3030" i="2"/>
  <c r="K3029" i="2"/>
  <c r="J3029" i="2"/>
  <c r="K3028" i="2"/>
  <c r="J3028" i="2"/>
  <c r="K3027" i="2"/>
  <c r="J3027" i="2"/>
  <c r="K3026" i="2"/>
  <c r="J3026" i="2"/>
  <c r="K3025" i="2"/>
  <c r="J3025" i="2"/>
  <c r="K3024" i="2"/>
  <c r="J3024" i="2"/>
  <c r="K3023" i="2"/>
  <c r="J3023" i="2"/>
  <c r="K3022" i="2"/>
  <c r="J3022" i="2"/>
  <c r="K3021" i="2"/>
  <c r="J3021" i="2"/>
  <c r="K3020" i="2"/>
  <c r="J3020" i="2"/>
  <c r="K3019" i="2"/>
  <c r="J3019" i="2"/>
  <c r="K3018" i="2"/>
  <c r="J3018" i="2"/>
  <c r="K3017" i="2"/>
  <c r="J3017" i="2"/>
  <c r="K3016" i="2"/>
  <c r="J3016" i="2"/>
  <c r="K3015" i="2"/>
  <c r="J3015" i="2"/>
  <c r="K3014" i="2"/>
  <c r="J3014" i="2"/>
  <c r="K3013" i="2"/>
  <c r="J3013" i="2"/>
  <c r="K3012" i="2"/>
  <c r="J3012" i="2"/>
  <c r="K3011" i="2"/>
  <c r="J3011" i="2"/>
  <c r="K3010" i="2"/>
  <c r="J3010" i="2"/>
  <c r="K3009" i="2"/>
  <c r="J3009" i="2"/>
  <c r="K3008" i="2"/>
  <c r="J3008" i="2"/>
  <c r="K3007" i="2"/>
  <c r="J3007" i="2"/>
  <c r="K3006" i="2"/>
  <c r="J3006" i="2"/>
  <c r="K3005" i="2"/>
  <c r="J3005" i="2"/>
  <c r="K3004" i="2"/>
  <c r="J3004" i="2"/>
  <c r="K3003" i="2"/>
  <c r="J3003" i="2"/>
  <c r="K3002" i="2"/>
  <c r="J3002" i="2"/>
  <c r="K3001" i="2"/>
  <c r="J3001" i="2"/>
  <c r="K3000" i="2"/>
  <c r="J3000" i="2"/>
  <c r="K2999" i="2"/>
  <c r="J2999" i="2"/>
  <c r="K2998" i="2"/>
  <c r="J2998" i="2"/>
  <c r="K2997" i="2"/>
  <c r="J2997" i="2"/>
  <c r="K2996" i="2"/>
  <c r="J2996" i="2"/>
  <c r="K2995" i="2"/>
  <c r="J2995" i="2"/>
  <c r="K2994" i="2"/>
  <c r="J2994" i="2"/>
  <c r="K2993" i="2"/>
  <c r="J2993" i="2"/>
  <c r="K2992" i="2"/>
  <c r="J2992" i="2"/>
  <c r="K2991" i="2"/>
  <c r="J2991" i="2"/>
  <c r="K2990" i="2"/>
  <c r="J2990" i="2"/>
  <c r="K2989" i="2"/>
  <c r="J2989" i="2"/>
  <c r="K2988" i="2"/>
  <c r="J2988" i="2"/>
  <c r="K2987" i="2"/>
  <c r="J2987" i="2"/>
  <c r="K2986" i="2"/>
  <c r="J2986" i="2"/>
  <c r="K2985" i="2"/>
  <c r="J2985" i="2"/>
  <c r="K2984" i="2"/>
  <c r="J2984" i="2"/>
  <c r="K2983" i="2"/>
  <c r="J2983" i="2"/>
  <c r="K2982" i="2"/>
  <c r="J2982" i="2"/>
  <c r="K2981" i="2"/>
  <c r="J2981" i="2"/>
  <c r="K2980" i="2"/>
  <c r="J2980" i="2"/>
  <c r="K2979" i="2"/>
  <c r="J2979" i="2"/>
  <c r="K2978" i="2"/>
  <c r="J2978" i="2"/>
  <c r="K2977" i="2"/>
  <c r="J2977" i="2"/>
  <c r="K2976" i="2"/>
  <c r="J2976" i="2"/>
  <c r="K2975" i="2"/>
  <c r="J2975" i="2"/>
  <c r="K2974" i="2"/>
  <c r="J2974" i="2"/>
  <c r="K2973" i="2"/>
  <c r="J2973" i="2"/>
  <c r="K2972" i="2"/>
  <c r="J2972" i="2"/>
  <c r="K2971" i="2"/>
  <c r="J2971" i="2"/>
  <c r="K2970" i="2"/>
  <c r="J2970" i="2"/>
  <c r="K2969" i="2"/>
  <c r="J2969" i="2"/>
  <c r="K2968" i="2"/>
  <c r="J2968" i="2"/>
  <c r="K2967" i="2"/>
  <c r="J2967" i="2"/>
  <c r="K2966" i="2"/>
  <c r="J2966" i="2"/>
  <c r="K2965" i="2"/>
  <c r="J2965" i="2"/>
  <c r="K2964" i="2"/>
  <c r="J2964" i="2"/>
  <c r="K2963" i="2"/>
  <c r="J2963" i="2"/>
  <c r="K2962" i="2"/>
  <c r="J2962" i="2"/>
  <c r="K2961" i="2"/>
  <c r="J2961" i="2"/>
  <c r="K2960" i="2"/>
  <c r="J2960" i="2"/>
  <c r="K2959" i="2"/>
  <c r="J2959" i="2"/>
  <c r="K2958" i="2"/>
  <c r="J2958" i="2"/>
  <c r="K2957" i="2"/>
  <c r="J2957" i="2"/>
  <c r="K2956" i="2"/>
  <c r="J2956" i="2"/>
  <c r="K2955" i="2"/>
  <c r="J2955" i="2"/>
  <c r="K2954" i="2"/>
  <c r="J2954" i="2"/>
  <c r="K2953" i="2"/>
  <c r="J2953" i="2"/>
  <c r="K2952" i="2"/>
  <c r="J2952" i="2"/>
  <c r="K2951" i="2"/>
  <c r="J2951" i="2"/>
  <c r="K2950" i="2"/>
  <c r="J2950" i="2"/>
  <c r="K2949" i="2"/>
  <c r="J2949" i="2"/>
  <c r="K2948" i="2"/>
  <c r="J2948" i="2"/>
  <c r="K2947" i="2"/>
  <c r="J2947" i="2"/>
  <c r="K2946" i="2"/>
  <c r="J2946" i="2"/>
  <c r="K2945" i="2"/>
  <c r="J2945" i="2"/>
  <c r="K2944" i="2"/>
  <c r="J2944" i="2"/>
  <c r="K2943" i="2"/>
  <c r="J2943" i="2"/>
  <c r="K2942" i="2"/>
  <c r="J2942" i="2"/>
  <c r="K2941" i="2"/>
  <c r="J2941" i="2"/>
  <c r="K2940" i="2"/>
  <c r="J2940" i="2"/>
  <c r="K2939" i="2"/>
  <c r="J2939" i="2"/>
  <c r="K2938" i="2"/>
  <c r="J2938" i="2"/>
  <c r="K2937" i="2"/>
  <c r="J2937" i="2"/>
  <c r="K2936" i="2"/>
  <c r="J2936" i="2"/>
  <c r="K2935" i="2"/>
  <c r="J2935" i="2"/>
  <c r="K2934" i="2"/>
  <c r="J2934" i="2"/>
  <c r="K2933" i="2"/>
  <c r="J2933" i="2"/>
  <c r="K2932" i="2"/>
  <c r="J2932" i="2"/>
  <c r="K2931" i="2"/>
  <c r="J2931" i="2"/>
  <c r="K2930" i="2"/>
  <c r="J2930" i="2"/>
  <c r="K2929" i="2"/>
  <c r="J2929" i="2"/>
  <c r="K2928" i="2"/>
  <c r="J2928" i="2"/>
  <c r="K2927" i="2"/>
  <c r="J2927" i="2"/>
  <c r="K2926" i="2"/>
  <c r="J2926" i="2"/>
  <c r="K2925" i="2"/>
  <c r="J2925" i="2"/>
  <c r="K2924" i="2"/>
  <c r="J2924" i="2"/>
  <c r="K2923" i="2"/>
  <c r="J2923" i="2"/>
  <c r="K2922" i="2"/>
  <c r="J2922" i="2"/>
  <c r="K2921" i="2"/>
  <c r="J2921" i="2"/>
  <c r="K2920" i="2"/>
  <c r="J2920" i="2"/>
  <c r="K2919" i="2"/>
  <c r="J2919" i="2"/>
  <c r="K2918" i="2"/>
  <c r="J2918" i="2"/>
  <c r="K2917" i="2"/>
  <c r="J2917" i="2"/>
  <c r="K2916" i="2"/>
  <c r="J2916" i="2"/>
  <c r="K2915" i="2"/>
  <c r="J2915" i="2"/>
  <c r="K2914" i="2"/>
  <c r="J2914" i="2"/>
  <c r="K2913" i="2"/>
  <c r="J2913" i="2"/>
  <c r="K2912" i="2"/>
  <c r="J2912" i="2"/>
  <c r="K2911" i="2"/>
  <c r="J2911" i="2"/>
  <c r="K2910" i="2"/>
  <c r="J2910" i="2"/>
  <c r="K2909" i="2"/>
  <c r="J2909" i="2"/>
  <c r="K2908" i="2"/>
  <c r="J2908" i="2"/>
  <c r="K2907" i="2"/>
  <c r="J2907" i="2"/>
  <c r="K2906" i="2"/>
  <c r="J2906" i="2"/>
  <c r="K2905" i="2"/>
  <c r="J2905" i="2"/>
  <c r="K2904" i="2"/>
  <c r="J2904" i="2"/>
  <c r="K2903" i="2"/>
  <c r="J2903" i="2"/>
  <c r="K2902" i="2"/>
  <c r="J2902" i="2"/>
  <c r="K2901" i="2"/>
  <c r="J2901" i="2"/>
  <c r="K2900" i="2"/>
  <c r="J2900" i="2"/>
  <c r="K2899" i="2"/>
  <c r="J2899" i="2"/>
  <c r="K2898" i="2"/>
  <c r="J2898" i="2"/>
  <c r="K2897" i="2"/>
  <c r="J2897" i="2"/>
  <c r="K2896" i="2"/>
  <c r="J2896" i="2"/>
  <c r="K2895" i="2"/>
  <c r="J2895" i="2"/>
  <c r="K2894" i="2"/>
  <c r="J2894" i="2"/>
  <c r="K2893" i="2"/>
  <c r="J2893" i="2"/>
  <c r="K2892" i="2"/>
  <c r="J2892" i="2"/>
  <c r="K2891" i="2"/>
  <c r="J2891" i="2"/>
  <c r="K2890" i="2"/>
  <c r="J2890" i="2"/>
  <c r="K2889" i="2"/>
  <c r="J2889" i="2"/>
  <c r="K2888" i="2"/>
  <c r="J2888" i="2"/>
  <c r="K2887" i="2"/>
  <c r="J2887" i="2"/>
  <c r="K2886" i="2"/>
  <c r="J2886" i="2"/>
  <c r="K2885" i="2"/>
  <c r="J2885" i="2"/>
  <c r="K2884" i="2"/>
  <c r="J2884" i="2"/>
  <c r="K2883" i="2"/>
  <c r="J2883" i="2"/>
  <c r="K2882" i="2"/>
  <c r="J2882" i="2"/>
  <c r="K2881" i="2"/>
  <c r="J2881" i="2"/>
  <c r="K2880" i="2"/>
  <c r="J2880" i="2"/>
  <c r="K2879" i="2"/>
  <c r="J2879" i="2"/>
  <c r="K2878" i="2"/>
  <c r="J2878" i="2"/>
  <c r="K2877" i="2"/>
  <c r="J2877" i="2"/>
  <c r="K2876" i="2"/>
  <c r="J2876" i="2"/>
  <c r="K2875" i="2"/>
  <c r="J2875" i="2"/>
  <c r="K2874" i="2"/>
  <c r="J2874" i="2"/>
  <c r="K2873" i="2"/>
  <c r="J2873" i="2"/>
  <c r="K2872" i="2"/>
  <c r="J2872" i="2"/>
  <c r="K2871" i="2"/>
  <c r="J2871" i="2"/>
  <c r="K2870" i="2"/>
  <c r="J2870" i="2"/>
  <c r="K2869" i="2"/>
  <c r="J2869" i="2"/>
  <c r="K2868" i="2"/>
  <c r="J2868" i="2"/>
  <c r="K2867" i="2"/>
  <c r="J2867" i="2"/>
  <c r="K2866" i="2"/>
  <c r="J2866" i="2"/>
  <c r="K2865" i="2"/>
  <c r="J2865" i="2"/>
  <c r="K2864" i="2"/>
  <c r="J2864" i="2"/>
  <c r="K2863" i="2"/>
  <c r="J2863" i="2"/>
  <c r="K2862" i="2"/>
  <c r="J2862" i="2"/>
  <c r="K2861" i="2"/>
  <c r="J2861" i="2"/>
  <c r="K2860" i="2"/>
  <c r="J2860" i="2"/>
  <c r="K2859" i="2"/>
  <c r="J2859" i="2"/>
  <c r="K2858" i="2"/>
  <c r="J2858" i="2"/>
  <c r="K2857" i="2"/>
  <c r="J2857" i="2"/>
  <c r="K2856" i="2"/>
  <c r="J2856" i="2"/>
  <c r="K2855" i="2"/>
  <c r="J2855" i="2"/>
  <c r="K2854" i="2"/>
  <c r="J2854" i="2"/>
  <c r="K2853" i="2"/>
  <c r="J2853" i="2"/>
  <c r="K2852" i="2"/>
  <c r="J2852" i="2"/>
  <c r="K2851" i="2"/>
  <c r="J2851" i="2"/>
  <c r="K2850" i="2"/>
  <c r="J2850" i="2"/>
  <c r="K2849" i="2"/>
  <c r="J2849" i="2"/>
  <c r="K2848" i="2"/>
  <c r="J2848" i="2"/>
  <c r="K2847" i="2"/>
  <c r="J2847" i="2"/>
  <c r="K2846" i="2"/>
  <c r="J2846" i="2"/>
  <c r="K2845" i="2"/>
  <c r="J2845" i="2"/>
  <c r="K2844" i="2"/>
  <c r="J2844" i="2"/>
  <c r="K2843" i="2"/>
  <c r="J2843" i="2"/>
  <c r="K2842" i="2"/>
  <c r="J2842" i="2"/>
  <c r="K2841" i="2"/>
  <c r="J2841" i="2"/>
  <c r="K2840" i="2"/>
  <c r="J2840" i="2"/>
  <c r="K2839" i="2"/>
  <c r="J2839" i="2"/>
  <c r="K2838" i="2"/>
  <c r="J2838" i="2"/>
  <c r="K2837" i="2"/>
  <c r="J2837" i="2"/>
  <c r="K2836" i="2"/>
  <c r="J2836" i="2"/>
  <c r="K2835" i="2"/>
  <c r="J2835" i="2"/>
  <c r="K2834" i="2"/>
  <c r="J2834" i="2"/>
  <c r="K2833" i="2"/>
  <c r="J2833" i="2"/>
  <c r="K2832" i="2"/>
  <c r="J2832" i="2"/>
  <c r="K2831" i="2"/>
  <c r="J2831" i="2"/>
  <c r="K2830" i="2"/>
  <c r="J2830" i="2"/>
  <c r="K2829" i="2"/>
  <c r="J2829" i="2"/>
  <c r="K2828" i="2"/>
  <c r="J2828" i="2"/>
  <c r="K2827" i="2"/>
  <c r="J2827" i="2"/>
  <c r="K2826" i="2"/>
  <c r="J2826" i="2"/>
  <c r="K2825" i="2"/>
  <c r="J2825" i="2"/>
  <c r="K2824" i="2"/>
  <c r="J2824" i="2"/>
  <c r="K2823" i="2"/>
  <c r="J2823" i="2"/>
  <c r="K2822" i="2"/>
  <c r="J2822" i="2"/>
  <c r="K2821" i="2"/>
  <c r="J2821" i="2"/>
  <c r="K2820" i="2"/>
  <c r="J2820" i="2"/>
  <c r="K2819" i="2"/>
  <c r="J2819" i="2"/>
  <c r="K2818" i="2"/>
  <c r="J2818" i="2"/>
  <c r="K2817" i="2"/>
  <c r="J2817" i="2"/>
  <c r="K2816" i="2"/>
  <c r="J2816" i="2"/>
  <c r="K2815" i="2"/>
  <c r="J2815" i="2"/>
  <c r="K2814" i="2"/>
  <c r="J2814" i="2"/>
  <c r="K2813" i="2"/>
  <c r="J2813" i="2"/>
  <c r="K2812" i="2"/>
  <c r="J2812" i="2"/>
  <c r="K2811" i="2"/>
  <c r="J2811" i="2"/>
  <c r="K2810" i="2"/>
  <c r="J2810" i="2"/>
  <c r="K2809" i="2"/>
  <c r="J2809" i="2"/>
  <c r="K2808" i="2"/>
  <c r="J2808" i="2"/>
  <c r="K2807" i="2"/>
  <c r="J2807" i="2"/>
  <c r="K2806" i="2"/>
  <c r="J2806" i="2"/>
  <c r="K2805" i="2"/>
  <c r="J2805" i="2"/>
  <c r="K2804" i="2"/>
  <c r="J2804" i="2"/>
  <c r="K2803" i="2"/>
  <c r="J2803" i="2"/>
  <c r="K2802" i="2"/>
  <c r="J2802" i="2"/>
  <c r="K2801" i="2"/>
  <c r="J2801" i="2"/>
  <c r="K2800" i="2"/>
  <c r="J2800" i="2"/>
  <c r="K2799" i="2"/>
  <c r="J2799" i="2"/>
  <c r="K2798" i="2"/>
  <c r="J2798" i="2"/>
  <c r="K2797" i="2"/>
  <c r="J2797" i="2"/>
  <c r="K2796" i="2"/>
  <c r="J2796" i="2"/>
  <c r="K2795" i="2"/>
  <c r="J2795" i="2"/>
  <c r="K2794" i="2"/>
  <c r="J2794" i="2"/>
  <c r="K2793" i="2"/>
  <c r="J2793" i="2"/>
  <c r="K2792" i="2"/>
  <c r="J2792" i="2"/>
  <c r="K2791" i="2"/>
  <c r="J2791" i="2"/>
  <c r="K2790" i="2"/>
  <c r="J2790" i="2"/>
  <c r="K2789" i="2"/>
  <c r="J2789" i="2"/>
  <c r="K2788" i="2"/>
  <c r="J2788" i="2"/>
  <c r="K2787" i="2"/>
  <c r="J2787" i="2"/>
  <c r="K2786" i="2"/>
  <c r="J2786" i="2"/>
  <c r="K2785" i="2"/>
  <c r="J2785" i="2"/>
  <c r="K2784" i="2"/>
  <c r="J2784" i="2"/>
  <c r="K2783" i="2"/>
  <c r="J2783" i="2"/>
  <c r="K2782" i="2"/>
  <c r="J2782" i="2"/>
  <c r="K2781" i="2"/>
  <c r="J2781" i="2"/>
  <c r="K2780" i="2"/>
  <c r="J2780" i="2"/>
  <c r="K2779" i="2"/>
  <c r="J2779" i="2"/>
  <c r="K2778" i="2"/>
  <c r="J2778" i="2"/>
  <c r="K2777" i="2"/>
  <c r="J2777" i="2"/>
  <c r="K2776" i="2"/>
  <c r="J2776" i="2"/>
  <c r="K2775" i="2"/>
  <c r="J2775" i="2"/>
  <c r="K2774" i="2"/>
  <c r="J2774" i="2"/>
  <c r="K2773" i="2"/>
  <c r="J2773" i="2"/>
  <c r="K2772" i="2"/>
  <c r="J2772" i="2"/>
  <c r="K2771" i="2"/>
  <c r="J2771" i="2"/>
  <c r="K2770" i="2"/>
  <c r="J2770" i="2"/>
  <c r="K2769" i="2"/>
  <c r="J2769" i="2"/>
  <c r="K2768" i="2"/>
  <c r="J2768" i="2"/>
  <c r="K2767" i="2"/>
  <c r="J2767" i="2"/>
  <c r="K2766" i="2"/>
  <c r="J2766" i="2"/>
  <c r="K2765" i="2"/>
  <c r="J2765" i="2"/>
  <c r="K2764" i="2"/>
  <c r="J2764" i="2"/>
  <c r="K2763" i="2"/>
  <c r="J2763" i="2"/>
  <c r="K2762" i="2"/>
  <c r="J2762" i="2"/>
  <c r="K2761" i="2"/>
  <c r="J2761" i="2"/>
  <c r="K2760" i="2"/>
  <c r="J2760" i="2"/>
  <c r="K2759" i="2"/>
  <c r="J2759" i="2"/>
  <c r="K2758" i="2"/>
  <c r="J2758" i="2"/>
  <c r="K2757" i="2"/>
  <c r="J2757" i="2"/>
  <c r="K2756" i="2"/>
  <c r="J2756" i="2"/>
  <c r="K2755" i="2"/>
  <c r="J2755" i="2"/>
  <c r="K2754" i="2"/>
  <c r="J2754" i="2"/>
  <c r="K2753" i="2"/>
  <c r="J2753" i="2"/>
  <c r="K2752" i="2"/>
  <c r="J2752" i="2"/>
  <c r="K2751" i="2"/>
  <c r="J2751" i="2"/>
  <c r="K2750" i="2"/>
  <c r="J2750" i="2"/>
  <c r="K2749" i="2"/>
  <c r="J2749" i="2"/>
  <c r="K2748" i="2"/>
  <c r="J2748" i="2"/>
  <c r="K2747" i="2"/>
  <c r="J2747" i="2"/>
  <c r="K2746" i="2"/>
  <c r="J2746" i="2"/>
  <c r="K2745" i="2"/>
  <c r="J2745" i="2"/>
  <c r="K2744" i="2"/>
  <c r="J2744" i="2"/>
  <c r="K2743" i="2"/>
  <c r="J2743" i="2"/>
  <c r="K2742" i="2"/>
  <c r="J2742" i="2"/>
  <c r="K2741" i="2"/>
  <c r="J2741" i="2"/>
  <c r="K2740" i="2"/>
  <c r="J2740" i="2"/>
  <c r="K2739" i="2"/>
  <c r="J2739" i="2"/>
  <c r="K2738" i="2"/>
  <c r="J2738" i="2"/>
  <c r="K2737" i="2"/>
  <c r="J2737" i="2"/>
  <c r="K2736" i="2"/>
  <c r="J2736" i="2"/>
  <c r="K2735" i="2"/>
  <c r="J2735" i="2"/>
  <c r="K2734" i="2"/>
  <c r="J2734" i="2"/>
  <c r="K2733" i="2"/>
  <c r="J2733" i="2"/>
  <c r="K2732" i="2"/>
  <c r="J2732" i="2"/>
  <c r="K2731" i="2"/>
  <c r="J2731" i="2"/>
  <c r="K2730" i="2"/>
  <c r="J2730" i="2"/>
  <c r="K2729" i="2"/>
  <c r="J2729" i="2"/>
  <c r="K2728" i="2"/>
  <c r="J2728" i="2"/>
  <c r="K2727" i="2"/>
  <c r="J2727" i="2"/>
  <c r="K2726" i="2"/>
  <c r="J2726" i="2"/>
  <c r="K2725" i="2"/>
  <c r="J2725" i="2"/>
  <c r="K2724" i="2"/>
  <c r="J2724" i="2"/>
  <c r="K2723" i="2"/>
  <c r="J2723" i="2"/>
  <c r="K2722" i="2"/>
  <c r="J2722" i="2"/>
  <c r="K2721" i="2"/>
  <c r="J2721" i="2"/>
  <c r="K2720" i="2"/>
  <c r="J2720" i="2"/>
  <c r="K2719" i="2"/>
  <c r="J2719" i="2"/>
  <c r="K2718" i="2"/>
  <c r="J2718" i="2"/>
  <c r="K2717" i="2"/>
  <c r="J2717" i="2"/>
  <c r="K2716" i="2"/>
  <c r="J2716" i="2"/>
  <c r="K2715" i="2"/>
  <c r="J2715" i="2"/>
  <c r="K2714" i="2"/>
  <c r="J2714" i="2"/>
  <c r="K2713" i="2"/>
  <c r="J2713" i="2"/>
  <c r="K2712" i="2"/>
  <c r="J2712" i="2"/>
  <c r="K2711" i="2"/>
  <c r="J2711" i="2"/>
  <c r="K2710" i="2"/>
  <c r="J2710" i="2"/>
  <c r="K2709" i="2"/>
  <c r="J2709" i="2"/>
  <c r="K2708" i="2"/>
  <c r="J2708" i="2"/>
  <c r="K2707" i="2"/>
  <c r="J2707" i="2"/>
  <c r="K2706" i="2"/>
  <c r="J2706" i="2"/>
  <c r="K2705" i="2"/>
  <c r="J2705" i="2"/>
  <c r="K2704" i="2"/>
  <c r="J2704" i="2"/>
  <c r="K2703" i="2"/>
  <c r="J2703" i="2"/>
  <c r="K2702" i="2"/>
  <c r="J2702" i="2"/>
  <c r="K2701" i="2"/>
  <c r="J2701" i="2"/>
  <c r="K2700" i="2"/>
  <c r="J2700" i="2"/>
  <c r="K2699" i="2"/>
  <c r="J2699" i="2"/>
  <c r="K2698" i="2"/>
  <c r="J2698" i="2"/>
  <c r="K2697" i="2"/>
  <c r="J2697" i="2"/>
  <c r="K2696" i="2"/>
  <c r="J2696" i="2"/>
  <c r="K2695" i="2"/>
  <c r="J2695" i="2"/>
  <c r="K2694" i="2"/>
  <c r="J2694" i="2"/>
  <c r="K2693" i="2"/>
  <c r="J2693" i="2"/>
  <c r="K2692" i="2"/>
  <c r="J2692" i="2"/>
  <c r="K2691" i="2"/>
  <c r="J2691" i="2"/>
  <c r="K2690" i="2"/>
  <c r="J2690" i="2"/>
  <c r="K2689" i="2"/>
  <c r="J2689" i="2"/>
  <c r="K2688" i="2"/>
  <c r="J2688" i="2"/>
  <c r="K2687" i="2"/>
  <c r="J2687" i="2"/>
  <c r="K2686" i="2"/>
  <c r="J2686" i="2"/>
  <c r="K2685" i="2"/>
  <c r="J2685" i="2"/>
  <c r="K2684" i="2"/>
  <c r="J2684" i="2"/>
  <c r="K2683" i="2"/>
  <c r="J2683" i="2"/>
  <c r="K2682" i="2"/>
  <c r="J2682" i="2"/>
  <c r="K2681" i="2"/>
  <c r="J2681" i="2"/>
  <c r="K2680" i="2"/>
  <c r="J2680" i="2"/>
  <c r="K2679" i="2"/>
  <c r="J2679" i="2"/>
  <c r="K2678" i="2"/>
  <c r="J2678" i="2"/>
  <c r="K2677" i="2"/>
  <c r="J2677" i="2"/>
  <c r="K2676" i="2"/>
  <c r="J2676" i="2"/>
  <c r="K2675" i="2"/>
  <c r="J2675" i="2"/>
  <c r="K2674" i="2"/>
  <c r="J2674" i="2"/>
  <c r="K2673" i="2"/>
  <c r="J2673" i="2"/>
  <c r="K2672" i="2"/>
  <c r="J2672" i="2"/>
  <c r="K2671" i="2"/>
  <c r="J2671" i="2"/>
  <c r="K2670" i="2"/>
  <c r="J2670" i="2"/>
  <c r="K2669" i="2"/>
  <c r="J2669" i="2"/>
  <c r="K2668" i="2"/>
  <c r="J2668" i="2"/>
  <c r="K2667" i="2"/>
  <c r="J2667" i="2"/>
  <c r="K2666" i="2"/>
  <c r="J2666" i="2"/>
  <c r="K2665" i="2"/>
  <c r="J2665" i="2"/>
  <c r="K2664" i="2"/>
  <c r="J2664" i="2"/>
  <c r="K2663" i="2"/>
  <c r="J2663" i="2"/>
  <c r="K2662" i="2"/>
  <c r="J2662" i="2"/>
  <c r="K2661" i="2"/>
  <c r="J2661" i="2"/>
  <c r="K2660" i="2"/>
  <c r="J2660" i="2"/>
  <c r="K2659" i="2"/>
  <c r="J2659" i="2"/>
  <c r="K2658" i="2"/>
  <c r="J2658" i="2"/>
  <c r="K2657" i="2"/>
  <c r="J2657" i="2"/>
  <c r="K2656" i="2"/>
  <c r="J2656" i="2"/>
  <c r="K2655" i="2"/>
  <c r="J2655" i="2"/>
  <c r="K2654" i="2"/>
  <c r="J2654" i="2"/>
  <c r="K2653" i="2"/>
  <c r="J2653" i="2"/>
  <c r="K2652" i="2"/>
  <c r="J2652" i="2"/>
  <c r="K2651" i="2"/>
  <c r="J2651" i="2"/>
  <c r="K2650" i="2"/>
  <c r="J2650" i="2"/>
  <c r="K2649" i="2"/>
  <c r="J2649" i="2"/>
  <c r="K2648" i="2"/>
  <c r="J2648" i="2"/>
  <c r="K2647" i="2"/>
  <c r="J2647" i="2"/>
  <c r="K2646" i="2"/>
  <c r="J2646" i="2"/>
  <c r="K2645" i="2"/>
  <c r="J2645" i="2"/>
  <c r="K2644" i="2"/>
  <c r="J2644" i="2"/>
  <c r="K2643" i="2"/>
  <c r="J2643" i="2"/>
  <c r="K2642" i="2"/>
  <c r="J2642" i="2"/>
  <c r="K2641" i="2"/>
  <c r="J2641" i="2"/>
  <c r="K2640" i="2"/>
  <c r="J2640" i="2"/>
  <c r="K2639" i="2"/>
  <c r="J2639" i="2"/>
  <c r="K2638" i="2"/>
  <c r="J2638" i="2"/>
  <c r="K2637" i="2"/>
  <c r="J2637" i="2"/>
  <c r="K2636" i="2"/>
  <c r="J2636" i="2"/>
  <c r="K2635" i="2"/>
  <c r="J2635" i="2"/>
  <c r="K2634" i="2"/>
  <c r="J2634" i="2"/>
  <c r="K2633" i="2"/>
  <c r="J2633" i="2"/>
  <c r="K2632" i="2"/>
  <c r="J2632" i="2"/>
  <c r="K2631" i="2"/>
  <c r="J2631" i="2"/>
  <c r="K2630" i="2"/>
  <c r="J2630" i="2"/>
  <c r="K2629" i="2"/>
  <c r="J2629" i="2"/>
  <c r="K2628" i="2"/>
  <c r="J2628" i="2"/>
  <c r="K2627" i="2"/>
  <c r="J2627" i="2"/>
  <c r="K2626" i="2"/>
  <c r="J2626" i="2"/>
  <c r="K2625" i="2"/>
  <c r="J2625" i="2"/>
  <c r="K2624" i="2"/>
  <c r="J2624" i="2"/>
  <c r="K2623" i="2"/>
  <c r="J2623" i="2"/>
  <c r="K2622" i="2"/>
  <c r="J2622" i="2"/>
  <c r="K2621" i="2"/>
  <c r="J2621" i="2"/>
  <c r="K2620" i="2"/>
  <c r="J2620" i="2"/>
  <c r="K2619" i="2"/>
  <c r="J2619" i="2"/>
  <c r="K2618" i="2"/>
  <c r="J2618" i="2"/>
  <c r="K2617" i="2"/>
  <c r="J2617" i="2"/>
  <c r="K2616" i="2"/>
  <c r="J2616" i="2"/>
  <c r="K2615" i="2"/>
  <c r="J2615" i="2"/>
  <c r="K2614" i="2"/>
  <c r="J2614" i="2"/>
  <c r="K2613" i="2"/>
  <c r="J2613" i="2"/>
  <c r="K2612" i="2"/>
  <c r="J2612" i="2"/>
  <c r="K2611" i="2"/>
  <c r="J2611" i="2"/>
  <c r="K2610" i="2"/>
  <c r="J2610" i="2"/>
  <c r="K2609" i="2"/>
  <c r="J2609" i="2"/>
  <c r="K2608" i="2"/>
  <c r="J2608" i="2"/>
  <c r="K2607" i="2"/>
  <c r="J2607" i="2"/>
  <c r="K2606" i="2"/>
  <c r="J2606" i="2"/>
  <c r="K2605" i="2"/>
  <c r="J2605" i="2"/>
  <c r="K2604" i="2"/>
  <c r="J2604" i="2"/>
  <c r="K2603" i="2"/>
  <c r="J2603" i="2"/>
  <c r="K2602" i="2"/>
  <c r="J2602" i="2"/>
  <c r="K2601" i="2"/>
  <c r="J2601" i="2"/>
  <c r="K2600" i="2"/>
  <c r="J2600" i="2"/>
  <c r="K2599" i="2"/>
  <c r="J2599" i="2"/>
  <c r="K2598" i="2"/>
  <c r="J2598" i="2"/>
  <c r="K2597" i="2"/>
  <c r="J2597" i="2"/>
  <c r="K2596" i="2"/>
  <c r="J2596" i="2"/>
  <c r="K2595" i="2"/>
  <c r="J2595" i="2"/>
  <c r="K2594" i="2"/>
  <c r="J2594" i="2"/>
  <c r="K2593" i="2"/>
  <c r="J2593" i="2"/>
  <c r="K2592" i="2"/>
  <c r="J2592" i="2"/>
  <c r="K2591" i="2"/>
  <c r="J2591" i="2"/>
  <c r="K2590" i="2"/>
  <c r="J2590" i="2"/>
  <c r="K2589" i="2"/>
  <c r="J2589" i="2"/>
  <c r="K2588" i="2"/>
  <c r="J2588" i="2"/>
  <c r="K2587" i="2"/>
  <c r="J2587" i="2"/>
  <c r="K2586" i="2"/>
  <c r="J2586" i="2"/>
  <c r="K2585" i="2"/>
  <c r="J2585" i="2"/>
  <c r="K2584" i="2"/>
  <c r="J2584" i="2"/>
  <c r="K2583" i="2"/>
  <c r="J2583" i="2"/>
  <c r="K2582" i="2"/>
  <c r="J2582" i="2"/>
  <c r="K2581" i="2"/>
  <c r="J2581" i="2"/>
  <c r="K2580" i="2"/>
  <c r="J2580" i="2"/>
  <c r="K2579" i="2"/>
  <c r="J2579" i="2"/>
  <c r="K2578" i="2"/>
  <c r="J2578" i="2"/>
  <c r="K2577" i="2"/>
  <c r="J2577" i="2"/>
  <c r="K2576" i="2"/>
  <c r="J2576" i="2"/>
  <c r="K2575" i="2"/>
  <c r="J2575" i="2"/>
  <c r="K2574" i="2"/>
  <c r="J2574" i="2"/>
  <c r="K2573" i="2"/>
  <c r="J2573" i="2"/>
  <c r="K2572" i="2"/>
  <c r="J2572" i="2"/>
  <c r="K2571" i="2"/>
  <c r="J2571" i="2"/>
  <c r="K2570" i="2"/>
  <c r="J2570" i="2"/>
  <c r="K2569" i="2"/>
  <c r="J2569" i="2"/>
  <c r="K2568" i="2"/>
  <c r="J2568" i="2"/>
  <c r="K2567" i="2"/>
  <c r="J2567" i="2"/>
  <c r="K2566" i="2"/>
  <c r="J2566" i="2"/>
  <c r="K2565" i="2"/>
  <c r="J2565" i="2"/>
  <c r="K2564" i="2"/>
  <c r="J2564" i="2"/>
  <c r="K2563" i="2"/>
  <c r="J2563" i="2"/>
  <c r="K2562" i="2"/>
  <c r="J2562" i="2"/>
  <c r="K2561" i="2"/>
  <c r="J2561" i="2"/>
  <c r="K2560" i="2"/>
  <c r="J2560" i="2"/>
  <c r="K2559" i="2"/>
  <c r="J2559" i="2"/>
  <c r="K2558" i="2"/>
  <c r="J2558" i="2"/>
  <c r="K2557" i="2"/>
  <c r="J2557" i="2"/>
  <c r="K2556" i="2"/>
  <c r="J2556" i="2"/>
  <c r="K2555" i="2"/>
  <c r="J2555" i="2"/>
  <c r="K2554" i="2"/>
  <c r="J2554" i="2"/>
  <c r="K2553" i="2"/>
  <c r="J2553" i="2"/>
  <c r="K2552" i="2"/>
  <c r="J2552" i="2"/>
  <c r="K2551" i="2"/>
  <c r="J2551" i="2"/>
  <c r="K2550" i="2"/>
  <c r="J2550" i="2"/>
  <c r="K2549" i="2"/>
  <c r="J2549" i="2"/>
  <c r="K2548" i="2"/>
  <c r="J2548" i="2"/>
  <c r="K2547" i="2"/>
  <c r="J2547" i="2"/>
  <c r="K2546" i="2"/>
  <c r="J2546" i="2"/>
  <c r="K2545" i="2"/>
  <c r="J2545" i="2"/>
  <c r="K2544" i="2"/>
  <c r="J2544" i="2"/>
  <c r="K2543" i="2"/>
  <c r="J2543" i="2"/>
  <c r="K2542" i="2"/>
  <c r="J2542" i="2"/>
  <c r="K2541" i="2"/>
  <c r="J2541" i="2"/>
  <c r="K2540" i="2"/>
  <c r="J2540" i="2"/>
  <c r="K2539" i="2"/>
  <c r="J2539" i="2"/>
  <c r="K2538" i="2"/>
  <c r="J2538" i="2"/>
  <c r="K2537" i="2"/>
  <c r="J2537" i="2"/>
  <c r="K2536" i="2"/>
  <c r="J2536" i="2"/>
  <c r="K2535" i="2"/>
  <c r="J2535" i="2"/>
  <c r="K2534" i="2"/>
  <c r="J2534" i="2"/>
  <c r="K2533" i="2"/>
  <c r="J2533" i="2"/>
  <c r="K2532" i="2"/>
  <c r="J2532" i="2"/>
  <c r="K2531" i="2"/>
  <c r="J2531" i="2"/>
  <c r="K2530" i="2"/>
  <c r="J2530" i="2"/>
  <c r="K2529" i="2"/>
  <c r="J2529" i="2"/>
  <c r="K2528" i="2"/>
  <c r="J2528" i="2"/>
  <c r="K2527" i="2"/>
  <c r="J2527" i="2"/>
  <c r="K2526" i="2"/>
  <c r="J2526" i="2"/>
  <c r="K2525" i="2"/>
  <c r="J2525" i="2"/>
  <c r="K2524" i="2"/>
  <c r="J2524" i="2"/>
  <c r="K2523" i="2"/>
  <c r="J2523" i="2"/>
  <c r="K2522" i="2"/>
  <c r="J2522" i="2"/>
  <c r="K2521" i="2"/>
  <c r="J2521" i="2"/>
  <c r="K2520" i="2"/>
  <c r="J2520" i="2"/>
  <c r="K2519" i="2"/>
  <c r="J2519" i="2"/>
  <c r="K2518" i="2"/>
  <c r="J2518" i="2"/>
  <c r="K2517" i="2"/>
  <c r="J2517" i="2"/>
  <c r="K2516" i="2"/>
  <c r="J2516" i="2"/>
  <c r="K2515" i="2"/>
  <c r="J2515" i="2"/>
  <c r="K2514" i="2"/>
  <c r="J2514" i="2"/>
  <c r="K2513" i="2"/>
  <c r="J2513" i="2"/>
  <c r="K2512" i="2"/>
  <c r="J2512" i="2"/>
  <c r="K2511" i="2"/>
  <c r="J2511" i="2"/>
  <c r="K2510" i="2"/>
  <c r="J2510" i="2"/>
  <c r="K2509" i="2"/>
  <c r="J2509" i="2"/>
  <c r="K2508" i="2"/>
  <c r="J2508" i="2"/>
  <c r="K2507" i="2"/>
  <c r="J2507" i="2"/>
  <c r="K2506" i="2"/>
  <c r="J2506" i="2"/>
  <c r="K2505" i="2"/>
  <c r="J2505" i="2"/>
  <c r="K2504" i="2"/>
  <c r="J2504" i="2"/>
  <c r="K2503" i="2"/>
  <c r="J2503" i="2"/>
  <c r="K2502" i="2"/>
  <c r="J2502" i="2"/>
  <c r="K2501" i="2"/>
  <c r="J2501" i="2"/>
  <c r="K2500" i="2"/>
  <c r="J2500" i="2"/>
  <c r="K2499" i="2"/>
  <c r="J2499" i="2"/>
  <c r="K2498" i="2"/>
  <c r="J2498" i="2"/>
  <c r="K2497" i="2"/>
  <c r="J2497" i="2"/>
  <c r="K2496" i="2"/>
  <c r="J2496" i="2"/>
  <c r="K2495" i="2"/>
  <c r="J2495" i="2"/>
  <c r="K2494" i="2"/>
  <c r="J2494" i="2"/>
  <c r="K2493" i="2"/>
  <c r="J2493" i="2"/>
  <c r="K2492" i="2"/>
  <c r="J2492" i="2"/>
  <c r="K2491" i="2"/>
  <c r="J2491" i="2"/>
  <c r="K2490" i="2"/>
  <c r="J2490" i="2"/>
  <c r="K2489" i="2"/>
  <c r="J2489" i="2"/>
  <c r="K2488" i="2"/>
  <c r="J2488" i="2"/>
  <c r="K2487" i="2"/>
  <c r="J2487" i="2"/>
  <c r="K2486" i="2"/>
  <c r="J2486" i="2"/>
  <c r="K2485" i="2"/>
  <c r="J2485" i="2"/>
  <c r="K2484" i="2"/>
  <c r="J2484" i="2"/>
  <c r="K2483" i="2"/>
  <c r="J2483" i="2"/>
  <c r="K2482" i="2"/>
  <c r="J2482" i="2"/>
  <c r="K2481" i="2"/>
  <c r="J2481" i="2"/>
  <c r="K2480" i="2"/>
  <c r="J2480" i="2"/>
  <c r="K2479" i="2"/>
  <c r="J2479" i="2"/>
  <c r="K2478" i="2"/>
  <c r="J2478" i="2"/>
  <c r="K2477" i="2"/>
  <c r="J2477" i="2"/>
  <c r="K2476" i="2"/>
  <c r="J2476" i="2"/>
  <c r="K2475" i="2"/>
  <c r="J2475" i="2"/>
  <c r="K2474" i="2"/>
  <c r="J2474" i="2"/>
  <c r="K2473" i="2"/>
  <c r="J2473" i="2"/>
  <c r="K2472" i="2"/>
  <c r="J2472" i="2"/>
  <c r="K2471" i="2"/>
  <c r="J2471" i="2"/>
  <c r="K2470" i="2"/>
  <c r="J2470" i="2"/>
  <c r="K2469" i="2"/>
  <c r="J2469" i="2"/>
  <c r="K2468" i="2"/>
  <c r="J2468" i="2"/>
  <c r="K2467" i="2"/>
  <c r="J2467" i="2"/>
  <c r="K2466" i="2"/>
  <c r="J2466" i="2"/>
  <c r="K2465" i="2"/>
  <c r="J2465" i="2"/>
  <c r="K2464" i="2"/>
  <c r="J2464" i="2"/>
  <c r="K2463" i="2"/>
  <c r="J2463" i="2"/>
  <c r="K2462" i="2"/>
  <c r="J2462" i="2"/>
  <c r="K2461" i="2"/>
  <c r="J2461" i="2"/>
  <c r="K2460" i="2"/>
  <c r="J2460" i="2"/>
  <c r="K2459" i="2"/>
  <c r="J2459" i="2"/>
  <c r="K2458" i="2"/>
  <c r="J2458" i="2"/>
  <c r="K2457" i="2"/>
  <c r="J2457" i="2"/>
  <c r="K2456" i="2"/>
  <c r="J2456" i="2"/>
  <c r="K2455" i="2"/>
  <c r="J2455" i="2"/>
  <c r="K2454" i="2"/>
  <c r="J2454" i="2"/>
  <c r="K2453" i="2"/>
  <c r="J2453" i="2"/>
  <c r="K2452" i="2"/>
  <c r="J2452" i="2"/>
  <c r="K2451" i="2"/>
  <c r="J2451" i="2"/>
  <c r="K2450" i="2"/>
  <c r="J2450" i="2"/>
  <c r="K2449" i="2"/>
  <c r="J2449" i="2"/>
  <c r="K2448" i="2"/>
  <c r="J2448" i="2"/>
  <c r="K2447" i="2"/>
  <c r="J2447" i="2"/>
  <c r="K2446" i="2"/>
  <c r="J2446" i="2"/>
  <c r="K2445" i="2"/>
  <c r="J2445" i="2"/>
  <c r="K2444" i="2"/>
  <c r="J2444" i="2"/>
  <c r="K2443" i="2"/>
  <c r="J2443" i="2"/>
  <c r="K2442" i="2"/>
  <c r="J2442" i="2"/>
  <c r="K2441" i="2"/>
  <c r="J2441" i="2"/>
  <c r="K2440" i="2"/>
  <c r="J2440" i="2"/>
  <c r="K2439" i="2"/>
  <c r="J2439" i="2"/>
  <c r="K2438" i="2"/>
  <c r="J2438" i="2"/>
  <c r="K2437" i="2"/>
  <c r="J2437" i="2"/>
  <c r="K2436" i="2"/>
  <c r="J2436" i="2"/>
  <c r="K2435" i="2"/>
  <c r="J2435" i="2"/>
  <c r="K2434" i="2"/>
  <c r="J2434" i="2"/>
  <c r="K2433" i="2"/>
  <c r="J2433" i="2"/>
  <c r="K2432" i="2"/>
  <c r="J2432" i="2"/>
  <c r="K2431" i="2"/>
  <c r="J2431" i="2"/>
  <c r="K2430" i="2"/>
  <c r="J2430" i="2"/>
  <c r="K2429" i="2"/>
  <c r="J2429" i="2"/>
  <c r="K2428" i="2"/>
  <c r="J2428" i="2"/>
  <c r="K2427" i="2"/>
  <c r="J2427" i="2"/>
  <c r="K2426" i="2"/>
  <c r="J2426" i="2"/>
  <c r="K2425" i="2"/>
  <c r="J2425" i="2"/>
  <c r="K2424" i="2"/>
  <c r="J2424" i="2"/>
  <c r="K2423" i="2"/>
  <c r="J2423" i="2"/>
  <c r="K2422" i="2"/>
  <c r="J2422" i="2"/>
  <c r="K2421" i="2"/>
  <c r="J2421" i="2"/>
  <c r="K2420" i="2"/>
  <c r="J2420" i="2"/>
  <c r="K2419" i="2"/>
  <c r="J2419" i="2"/>
  <c r="K2418" i="2"/>
  <c r="J2418" i="2"/>
  <c r="K2417" i="2"/>
  <c r="J2417" i="2"/>
  <c r="K2416" i="2"/>
  <c r="J2416" i="2"/>
  <c r="K2415" i="2"/>
  <c r="J2415" i="2"/>
  <c r="K2414" i="2"/>
  <c r="J2414" i="2"/>
  <c r="K2413" i="2"/>
  <c r="J2413" i="2"/>
  <c r="K2412" i="2"/>
  <c r="J2412" i="2"/>
  <c r="K2411" i="2"/>
  <c r="J2411" i="2"/>
  <c r="K2410" i="2"/>
  <c r="J2410" i="2"/>
  <c r="K2409" i="2"/>
  <c r="J2409" i="2"/>
  <c r="K2408" i="2"/>
  <c r="J2408" i="2"/>
  <c r="K2407" i="2"/>
  <c r="J2407" i="2"/>
  <c r="K2406" i="2"/>
  <c r="J2406" i="2"/>
  <c r="K2405" i="2"/>
  <c r="J2405" i="2"/>
  <c r="K2404" i="2"/>
  <c r="J2404" i="2"/>
  <c r="K2403" i="2"/>
  <c r="J2403" i="2"/>
  <c r="K2402" i="2"/>
  <c r="J2402" i="2"/>
  <c r="K2401" i="2"/>
  <c r="J2401" i="2"/>
  <c r="K2400" i="2"/>
  <c r="J2400" i="2"/>
  <c r="K2399" i="2"/>
  <c r="J2399" i="2"/>
  <c r="K2398" i="2"/>
  <c r="J2398" i="2"/>
  <c r="K2397" i="2"/>
  <c r="J2397" i="2"/>
  <c r="K2396" i="2"/>
  <c r="J2396" i="2"/>
  <c r="K2395" i="2"/>
  <c r="J2395" i="2"/>
  <c r="K2394" i="2"/>
  <c r="J2394" i="2"/>
  <c r="K2393" i="2"/>
  <c r="J2393" i="2"/>
  <c r="K2392" i="2"/>
  <c r="J2392" i="2"/>
  <c r="K2391" i="2"/>
  <c r="J2391" i="2"/>
  <c r="K2390" i="2"/>
  <c r="J2390" i="2"/>
  <c r="K2389" i="2"/>
  <c r="J2389" i="2"/>
  <c r="K2388" i="2"/>
  <c r="J2388" i="2"/>
  <c r="K2387" i="2"/>
  <c r="J2387" i="2"/>
  <c r="K2386" i="2"/>
  <c r="J2386" i="2"/>
  <c r="K2385" i="2"/>
  <c r="J2385" i="2"/>
  <c r="K2384" i="2"/>
  <c r="J2384" i="2"/>
  <c r="K2383" i="2"/>
  <c r="J2383" i="2"/>
  <c r="K2382" i="2"/>
  <c r="J2382" i="2"/>
  <c r="K2381" i="2"/>
  <c r="J2381" i="2"/>
  <c r="K2380" i="2"/>
  <c r="J2380" i="2"/>
  <c r="K2379" i="2"/>
  <c r="J2379" i="2"/>
  <c r="K2378" i="2"/>
  <c r="J2378" i="2"/>
  <c r="K2377" i="2"/>
  <c r="J2377" i="2"/>
  <c r="K2376" i="2"/>
  <c r="J2376" i="2"/>
  <c r="K2375" i="2"/>
  <c r="J2375" i="2"/>
  <c r="K2374" i="2"/>
  <c r="J2374" i="2"/>
  <c r="K2373" i="2"/>
  <c r="J2373" i="2"/>
  <c r="K2372" i="2"/>
  <c r="J2372" i="2"/>
  <c r="K2371" i="2"/>
  <c r="J2371" i="2"/>
  <c r="K2370" i="2"/>
  <c r="J2370" i="2"/>
  <c r="K2369" i="2"/>
  <c r="J2369" i="2"/>
  <c r="K2368" i="2"/>
  <c r="J2368" i="2"/>
  <c r="K2367" i="2"/>
  <c r="J2367" i="2"/>
  <c r="K2366" i="2"/>
  <c r="J2366" i="2"/>
  <c r="K2365" i="2"/>
  <c r="J2365" i="2"/>
  <c r="K2364" i="2"/>
  <c r="J2364" i="2"/>
  <c r="K2363" i="2"/>
  <c r="J2363" i="2"/>
  <c r="K2362" i="2"/>
  <c r="J2362" i="2"/>
  <c r="K2361" i="2"/>
  <c r="J2361" i="2"/>
  <c r="K2360" i="2"/>
  <c r="J2360" i="2"/>
  <c r="K2359" i="2"/>
  <c r="J2359" i="2"/>
  <c r="K2358" i="2"/>
  <c r="J2358" i="2"/>
  <c r="K2357" i="2"/>
  <c r="J2357" i="2"/>
  <c r="K2356" i="2"/>
  <c r="J2356" i="2"/>
  <c r="K2355" i="2"/>
  <c r="J2355" i="2"/>
  <c r="K2354" i="2"/>
  <c r="J2354" i="2"/>
  <c r="K2353" i="2"/>
  <c r="J2353" i="2"/>
  <c r="K2352" i="2"/>
  <c r="J2352" i="2"/>
  <c r="K2351" i="2"/>
  <c r="J2351" i="2"/>
  <c r="K2350" i="2"/>
  <c r="J2350" i="2"/>
  <c r="K2349" i="2"/>
  <c r="J2349" i="2"/>
  <c r="K2348" i="2"/>
  <c r="J2348" i="2"/>
  <c r="K2347" i="2"/>
  <c r="J2347" i="2"/>
  <c r="K2346" i="2"/>
  <c r="J2346" i="2"/>
  <c r="K2345" i="2"/>
  <c r="J2345" i="2"/>
  <c r="K2344" i="2"/>
  <c r="J2344" i="2"/>
  <c r="K2343" i="2"/>
  <c r="J2343" i="2"/>
  <c r="K2342" i="2"/>
  <c r="J2342" i="2"/>
  <c r="K2341" i="2"/>
  <c r="J2341" i="2"/>
  <c r="K2340" i="2"/>
  <c r="J2340" i="2"/>
  <c r="K2339" i="2"/>
  <c r="J2339" i="2"/>
  <c r="K2338" i="2"/>
  <c r="J2338" i="2"/>
  <c r="K2337" i="2"/>
  <c r="J2337" i="2"/>
  <c r="K2336" i="2"/>
  <c r="J2336" i="2"/>
  <c r="K2335" i="2"/>
  <c r="J2335" i="2"/>
  <c r="K2334" i="2"/>
  <c r="J2334" i="2"/>
  <c r="K2333" i="2"/>
  <c r="J2333" i="2"/>
  <c r="K2332" i="2"/>
  <c r="J2332" i="2"/>
  <c r="K2331" i="2"/>
  <c r="J2331" i="2"/>
  <c r="K2330" i="2"/>
  <c r="J2330" i="2"/>
  <c r="K2329" i="2"/>
  <c r="J2329" i="2"/>
  <c r="K2328" i="2"/>
  <c r="J2328" i="2"/>
  <c r="K2327" i="2"/>
  <c r="J2327" i="2"/>
  <c r="K2326" i="2"/>
  <c r="J2326" i="2"/>
  <c r="K2325" i="2"/>
  <c r="J2325" i="2"/>
  <c r="K2324" i="2"/>
  <c r="J2324" i="2"/>
  <c r="K2323" i="2"/>
  <c r="J2323" i="2"/>
  <c r="K2322" i="2"/>
  <c r="J2322" i="2"/>
  <c r="K2321" i="2"/>
  <c r="J2321" i="2"/>
  <c r="K2320" i="2"/>
  <c r="J2320" i="2"/>
  <c r="K2319" i="2"/>
  <c r="J2319" i="2"/>
  <c r="K2318" i="2"/>
  <c r="J2318" i="2"/>
  <c r="K2317" i="2"/>
  <c r="J2317" i="2"/>
  <c r="K2316" i="2"/>
  <c r="J2316" i="2"/>
  <c r="K2315" i="2"/>
  <c r="J2315" i="2"/>
  <c r="K2314" i="2"/>
  <c r="J2314" i="2"/>
  <c r="K2313" i="2"/>
  <c r="J2313" i="2"/>
  <c r="K2312" i="2"/>
  <c r="J2312" i="2"/>
  <c r="K2311" i="2"/>
  <c r="J2311" i="2"/>
  <c r="K2310" i="2"/>
  <c r="J2310" i="2"/>
  <c r="K2309" i="2"/>
  <c r="J2309" i="2"/>
  <c r="K2308" i="2"/>
  <c r="J2308" i="2"/>
  <c r="K2307" i="2"/>
  <c r="J2307" i="2"/>
  <c r="K2306" i="2"/>
  <c r="J2306" i="2"/>
  <c r="K2305" i="2"/>
  <c r="J2305" i="2"/>
  <c r="K2304" i="2"/>
  <c r="J2304" i="2"/>
  <c r="K2303" i="2"/>
  <c r="J2303" i="2"/>
  <c r="K2302" i="2"/>
  <c r="J2302" i="2"/>
  <c r="K2301" i="2"/>
  <c r="J2301" i="2"/>
  <c r="K2300" i="2"/>
  <c r="J2300" i="2"/>
  <c r="K2299" i="2"/>
  <c r="J2299" i="2"/>
  <c r="K2298" i="2"/>
  <c r="J2298" i="2"/>
  <c r="K2297" i="2"/>
  <c r="J2297" i="2"/>
  <c r="K2296" i="2"/>
  <c r="J2296" i="2"/>
  <c r="K2295" i="2"/>
  <c r="J2295" i="2"/>
  <c r="K2294" i="2"/>
  <c r="J2294" i="2"/>
  <c r="K2293" i="2"/>
  <c r="J2293" i="2"/>
  <c r="K2292" i="2"/>
  <c r="J2292" i="2"/>
  <c r="K2291" i="2"/>
  <c r="J2291" i="2"/>
  <c r="K2290" i="2"/>
  <c r="J2290" i="2"/>
  <c r="K2289" i="2"/>
  <c r="J2289" i="2"/>
  <c r="K2288" i="2"/>
  <c r="J2288" i="2"/>
  <c r="K2287" i="2"/>
  <c r="J2287" i="2"/>
  <c r="K2286" i="2"/>
  <c r="J2286" i="2"/>
  <c r="K2285" i="2"/>
  <c r="J2285" i="2"/>
  <c r="K2284" i="2"/>
  <c r="J2284" i="2"/>
  <c r="K2283" i="2"/>
  <c r="J2283" i="2"/>
  <c r="K2282" i="2"/>
  <c r="J2282" i="2"/>
  <c r="K2281" i="2"/>
  <c r="J2281" i="2"/>
  <c r="K2280" i="2"/>
  <c r="J2280" i="2"/>
  <c r="K2279" i="2"/>
  <c r="J2279" i="2"/>
  <c r="K2278" i="2"/>
  <c r="J2278" i="2"/>
  <c r="K2277" i="2"/>
  <c r="J2277" i="2"/>
  <c r="K2276" i="2"/>
  <c r="J2276" i="2"/>
  <c r="K2275" i="2"/>
  <c r="J2275" i="2"/>
  <c r="K2274" i="2"/>
  <c r="J2274" i="2"/>
  <c r="K2273" i="2"/>
  <c r="J2273" i="2"/>
  <c r="K2272" i="2"/>
  <c r="J2272" i="2"/>
  <c r="K2271" i="2"/>
  <c r="J2271" i="2"/>
  <c r="K2270" i="2"/>
  <c r="J2270" i="2"/>
  <c r="K2269" i="2"/>
  <c r="J2269" i="2"/>
  <c r="K2268" i="2"/>
  <c r="J2268" i="2"/>
  <c r="K2267" i="2"/>
  <c r="J2267" i="2"/>
  <c r="K2266" i="2"/>
  <c r="J2266" i="2"/>
  <c r="K2265" i="2"/>
  <c r="J2265" i="2"/>
  <c r="K2264" i="2"/>
  <c r="J2264" i="2"/>
  <c r="K2263" i="2"/>
  <c r="J2263" i="2"/>
  <c r="K2262" i="2"/>
  <c r="J2262" i="2"/>
  <c r="K2261" i="2"/>
  <c r="J2261" i="2"/>
  <c r="K2260" i="2"/>
  <c r="J2260" i="2"/>
  <c r="K2259" i="2"/>
  <c r="J2259" i="2"/>
  <c r="K2258" i="2"/>
  <c r="J2258" i="2"/>
  <c r="K2257" i="2"/>
  <c r="J2257" i="2"/>
  <c r="K2256" i="2"/>
  <c r="J2256" i="2"/>
  <c r="K2255" i="2"/>
  <c r="J2255" i="2"/>
  <c r="K2254" i="2"/>
  <c r="J2254" i="2"/>
  <c r="K2253" i="2"/>
  <c r="J2253" i="2"/>
  <c r="K2252" i="2"/>
  <c r="J2252" i="2"/>
  <c r="K2251" i="2"/>
  <c r="J2251" i="2"/>
  <c r="K2250" i="2"/>
  <c r="J2250" i="2"/>
  <c r="K2249" i="2"/>
  <c r="J2249" i="2"/>
  <c r="K2248" i="2"/>
  <c r="J2248" i="2"/>
  <c r="K2247" i="2"/>
  <c r="J2247" i="2"/>
  <c r="K2246" i="2"/>
  <c r="J2246" i="2"/>
  <c r="K2245" i="2"/>
  <c r="J2245" i="2"/>
  <c r="K2244" i="2"/>
  <c r="J2244" i="2"/>
  <c r="K2243" i="2"/>
  <c r="J2243" i="2"/>
  <c r="K2242" i="2"/>
  <c r="J2242" i="2"/>
  <c r="K2241" i="2"/>
  <c r="J2241" i="2"/>
  <c r="K2240" i="2"/>
  <c r="J2240" i="2"/>
  <c r="K2239" i="2"/>
  <c r="J2239" i="2"/>
  <c r="K2238" i="2"/>
  <c r="J2238" i="2"/>
  <c r="K2237" i="2"/>
  <c r="J2237" i="2"/>
  <c r="K2236" i="2"/>
  <c r="J2236" i="2"/>
  <c r="K2235" i="2"/>
  <c r="J2235" i="2"/>
  <c r="K2234" i="2"/>
  <c r="J2234" i="2"/>
  <c r="K2233" i="2"/>
  <c r="J2233" i="2"/>
  <c r="K2232" i="2"/>
  <c r="J2232" i="2"/>
  <c r="K2231" i="2"/>
  <c r="J2231" i="2"/>
  <c r="K2230" i="2"/>
  <c r="J2230" i="2"/>
  <c r="K2229" i="2"/>
  <c r="J2229" i="2"/>
  <c r="K2228" i="2"/>
  <c r="J2228" i="2"/>
  <c r="K2227" i="2"/>
  <c r="J2227" i="2"/>
  <c r="K2226" i="2"/>
  <c r="J2226" i="2"/>
  <c r="K2225" i="2"/>
  <c r="J2225" i="2"/>
  <c r="K2224" i="2"/>
  <c r="J2224" i="2"/>
  <c r="K2223" i="2"/>
  <c r="J2223" i="2"/>
  <c r="K2222" i="2"/>
  <c r="J2222" i="2"/>
  <c r="K2221" i="2"/>
  <c r="J2221" i="2"/>
  <c r="K2220" i="2"/>
  <c r="J2220" i="2"/>
  <c r="K2219" i="2"/>
  <c r="J2219" i="2"/>
  <c r="K2218" i="2"/>
  <c r="J2218" i="2"/>
  <c r="K2217" i="2"/>
  <c r="J2217" i="2"/>
  <c r="K2216" i="2"/>
  <c r="J2216" i="2"/>
  <c r="K2215" i="2"/>
  <c r="J2215" i="2"/>
  <c r="K2214" i="2"/>
  <c r="J2214" i="2"/>
  <c r="K2213" i="2"/>
  <c r="J2213" i="2"/>
  <c r="K2212" i="2"/>
  <c r="J2212" i="2"/>
  <c r="K2211" i="2"/>
  <c r="J2211" i="2"/>
  <c r="K2210" i="2"/>
  <c r="J2210" i="2"/>
  <c r="K2209" i="2"/>
  <c r="J2209" i="2"/>
  <c r="K2208" i="2"/>
  <c r="J2208" i="2"/>
  <c r="K2207" i="2"/>
  <c r="J2207" i="2"/>
  <c r="K2206" i="2"/>
  <c r="J2206" i="2"/>
  <c r="K2205" i="2"/>
  <c r="J2205" i="2"/>
  <c r="K2204" i="2"/>
  <c r="J2204" i="2"/>
  <c r="K2203" i="2"/>
  <c r="J2203" i="2"/>
  <c r="K2202" i="2"/>
  <c r="J2202" i="2"/>
  <c r="K2201" i="2"/>
  <c r="J2201" i="2"/>
  <c r="K2200" i="2"/>
  <c r="J2200" i="2"/>
  <c r="K2199" i="2"/>
  <c r="J2199" i="2"/>
  <c r="K2198" i="2"/>
  <c r="J2198" i="2"/>
  <c r="K2197" i="2"/>
  <c r="J2197" i="2"/>
  <c r="K2196" i="2"/>
  <c r="J2196" i="2"/>
  <c r="K2195" i="2"/>
  <c r="J2195" i="2"/>
  <c r="K2194" i="2"/>
  <c r="J2194" i="2"/>
  <c r="K2193" i="2"/>
  <c r="J2193" i="2"/>
  <c r="K2192" i="2"/>
  <c r="J2192" i="2"/>
  <c r="K2191" i="2"/>
  <c r="J2191" i="2"/>
  <c r="K2190" i="2"/>
  <c r="J2190" i="2"/>
  <c r="K2189" i="2"/>
  <c r="J2189" i="2"/>
  <c r="K2188" i="2"/>
  <c r="J2188" i="2"/>
  <c r="K2187" i="2"/>
  <c r="J2187" i="2"/>
  <c r="K2186" i="2"/>
  <c r="J2186" i="2"/>
  <c r="K2185" i="2"/>
  <c r="J2185" i="2"/>
  <c r="K2184" i="2"/>
  <c r="J2184" i="2"/>
  <c r="K2183" i="2"/>
  <c r="J2183" i="2"/>
  <c r="K2182" i="2"/>
  <c r="J2182" i="2"/>
  <c r="K2181" i="2"/>
  <c r="J2181" i="2"/>
  <c r="K2180" i="2"/>
  <c r="J2180" i="2"/>
  <c r="K2179" i="2"/>
  <c r="J2179" i="2"/>
  <c r="K2178" i="2"/>
  <c r="J2178" i="2"/>
  <c r="K2177" i="2"/>
  <c r="J2177" i="2"/>
  <c r="K2176" i="2"/>
  <c r="J2176" i="2"/>
  <c r="K2175" i="2"/>
  <c r="J2175" i="2"/>
  <c r="K2174" i="2"/>
  <c r="J2174" i="2"/>
  <c r="K2173" i="2"/>
  <c r="J2173" i="2"/>
  <c r="K2172" i="2"/>
  <c r="J2172" i="2"/>
  <c r="K2171" i="2"/>
  <c r="J2171" i="2"/>
  <c r="K2170" i="2"/>
  <c r="J2170" i="2"/>
  <c r="K2169" i="2"/>
  <c r="J2169" i="2"/>
  <c r="K2168" i="2"/>
  <c r="J2168" i="2"/>
  <c r="K2167" i="2"/>
  <c r="J2167" i="2"/>
  <c r="K2166" i="2"/>
  <c r="J2166" i="2"/>
  <c r="K2165" i="2"/>
  <c r="J2165" i="2"/>
  <c r="K2164" i="2"/>
  <c r="J2164" i="2"/>
  <c r="K2163" i="2"/>
  <c r="J2163" i="2"/>
  <c r="K2162" i="2"/>
  <c r="J2162" i="2"/>
  <c r="K2161" i="2"/>
  <c r="J2161" i="2"/>
  <c r="K2160" i="2"/>
  <c r="J2160" i="2"/>
  <c r="K2159" i="2"/>
  <c r="J2159" i="2"/>
  <c r="K2158" i="2"/>
  <c r="J2158" i="2"/>
  <c r="K2157" i="2"/>
  <c r="J2157" i="2"/>
  <c r="K2156" i="2"/>
  <c r="J2156" i="2"/>
  <c r="K2155" i="2"/>
  <c r="J2155" i="2"/>
  <c r="K2154" i="2"/>
  <c r="J2154" i="2"/>
  <c r="K2153" i="2"/>
  <c r="J2153" i="2"/>
  <c r="K2152" i="2"/>
  <c r="J2152" i="2"/>
  <c r="K2151" i="2"/>
  <c r="J2151" i="2"/>
  <c r="K2150" i="2"/>
  <c r="J2150" i="2"/>
  <c r="K2149" i="2"/>
  <c r="J2149" i="2"/>
  <c r="K2148" i="2"/>
  <c r="J2148" i="2"/>
  <c r="K2147" i="2"/>
  <c r="J2147" i="2"/>
  <c r="K2146" i="2"/>
  <c r="J2146" i="2"/>
  <c r="K2145" i="2"/>
  <c r="J2145" i="2"/>
  <c r="K2144" i="2"/>
  <c r="J2144" i="2"/>
  <c r="K2143" i="2"/>
  <c r="J2143" i="2"/>
  <c r="K2142" i="2"/>
  <c r="J2142" i="2"/>
  <c r="K2141" i="2"/>
  <c r="J2141" i="2"/>
  <c r="K2140" i="2"/>
  <c r="J2140" i="2"/>
  <c r="K2139" i="2"/>
  <c r="J2139" i="2"/>
  <c r="K2138" i="2"/>
  <c r="J2138" i="2"/>
  <c r="K2137" i="2"/>
  <c r="J2137" i="2"/>
  <c r="K2136" i="2"/>
  <c r="J2136" i="2"/>
  <c r="K2135" i="2"/>
  <c r="J2135" i="2"/>
  <c r="K2134" i="2"/>
  <c r="J2134" i="2"/>
  <c r="K2133" i="2"/>
  <c r="J2133" i="2"/>
  <c r="K2132" i="2"/>
  <c r="J2132" i="2"/>
  <c r="K2131" i="2"/>
  <c r="J2131" i="2"/>
  <c r="K2130" i="2"/>
  <c r="J2130" i="2"/>
  <c r="K2129" i="2"/>
  <c r="J2129" i="2"/>
  <c r="K2128" i="2"/>
  <c r="J2128" i="2"/>
  <c r="K2127" i="2"/>
  <c r="J2127" i="2"/>
  <c r="K2126" i="2"/>
  <c r="J2126" i="2"/>
  <c r="K2125" i="2"/>
  <c r="J2125" i="2"/>
  <c r="K2124" i="2"/>
  <c r="J2124" i="2"/>
  <c r="K2123" i="2"/>
  <c r="J2123" i="2"/>
  <c r="K2122" i="2"/>
  <c r="J2122" i="2"/>
  <c r="K2121" i="2"/>
  <c r="J2121" i="2"/>
  <c r="K2120" i="2"/>
  <c r="J2120" i="2"/>
  <c r="K2119" i="2"/>
  <c r="J2119" i="2"/>
  <c r="K2118" i="2"/>
  <c r="J2118" i="2"/>
  <c r="K2117" i="2"/>
  <c r="J2117" i="2"/>
  <c r="K2116" i="2"/>
  <c r="J2116" i="2"/>
  <c r="K2115" i="2"/>
  <c r="J2115" i="2"/>
  <c r="K2114" i="2"/>
  <c r="J2114" i="2"/>
  <c r="K2113" i="2"/>
  <c r="J2113" i="2"/>
  <c r="K2112" i="2"/>
  <c r="J2112" i="2"/>
  <c r="K2111" i="2"/>
  <c r="J2111" i="2"/>
  <c r="K2110" i="2"/>
  <c r="J2110" i="2"/>
  <c r="K2109" i="2"/>
  <c r="J2109" i="2"/>
  <c r="K2108" i="2"/>
  <c r="J2108" i="2"/>
  <c r="K2107" i="2"/>
  <c r="J2107" i="2"/>
  <c r="K2106" i="2"/>
  <c r="J2106" i="2"/>
  <c r="K2105" i="2"/>
  <c r="J2105" i="2"/>
  <c r="K2104" i="2"/>
  <c r="J2104" i="2"/>
  <c r="K2103" i="2"/>
  <c r="J2103" i="2"/>
  <c r="K2102" i="2"/>
  <c r="J2102" i="2"/>
  <c r="K2101" i="2"/>
  <c r="J2101" i="2"/>
  <c r="K2100" i="2"/>
  <c r="J2100" i="2"/>
  <c r="K2099" i="2"/>
  <c r="J2099" i="2"/>
  <c r="K2098" i="2"/>
  <c r="J2098" i="2"/>
  <c r="K2097" i="2"/>
  <c r="J2097" i="2"/>
  <c r="K2096" i="2"/>
  <c r="J2096" i="2"/>
  <c r="K2095" i="2"/>
  <c r="J2095" i="2"/>
  <c r="K2094" i="2"/>
  <c r="J2094" i="2"/>
  <c r="K2093" i="2"/>
  <c r="J2093" i="2"/>
  <c r="K2092" i="2"/>
  <c r="J2092" i="2"/>
  <c r="K2091" i="2"/>
  <c r="J2091" i="2"/>
  <c r="K2090" i="2"/>
  <c r="J2090" i="2"/>
  <c r="K2089" i="2"/>
  <c r="J2089" i="2"/>
  <c r="K2088" i="2"/>
  <c r="J2088" i="2"/>
  <c r="K2087" i="2"/>
  <c r="J2087" i="2"/>
  <c r="K2086" i="2"/>
  <c r="J2086" i="2"/>
  <c r="K2085" i="2"/>
  <c r="J2085" i="2"/>
  <c r="K2084" i="2"/>
  <c r="J2084" i="2"/>
  <c r="K2083" i="2"/>
  <c r="J2083" i="2"/>
  <c r="K2082" i="2"/>
  <c r="J2082" i="2"/>
  <c r="K2081" i="2"/>
  <c r="J2081" i="2"/>
  <c r="K2080" i="2"/>
  <c r="J2080" i="2"/>
  <c r="K2079" i="2"/>
  <c r="J2079" i="2"/>
  <c r="K2078" i="2"/>
  <c r="J2078" i="2"/>
  <c r="K2077" i="2"/>
  <c r="J2077" i="2"/>
  <c r="K2076" i="2"/>
  <c r="J2076" i="2"/>
  <c r="K2075" i="2"/>
  <c r="J2075" i="2"/>
  <c r="K2074" i="2"/>
  <c r="J2074" i="2"/>
  <c r="K2073" i="2"/>
  <c r="J2073" i="2"/>
  <c r="K2072" i="2"/>
  <c r="J2072" i="2"/>
  <c r="K2071" i="2"/>
  <c r="J2071" i="2"/>
  <c r="K2070" i="2"/>
  <c r="J2070" i="2"/>
  <c r="K2069" i="2"/>
  <c r="J2069" i="2"/>
  <c r="K2068" i="2"/>
  <c r="J2068" i="2"/>
  <c r="K2067" i="2"/>
  <c r="J2067" i="2"/>
  <c r="K2066" i="2"/>
  <c r="J2066" i="2"/>
  <c r="K2065" i="2"/>
  <c r="J2065" i="2"/>
  <c r="K2064" i="2"/>
  <c r="J2064" i="2"/>
  <c r="K2063" i="2"/>
  <c r="J2063" i="2"/>
  <c r="K2062" i="2"/>
  <c r="J2062" i="2"/>
  <c r="K2061" i="2"/>
  <c r="J2061" i="2"/>
  <c r="K2060" i="2"/>
  <c r="J2060" i="2"/>
  <c r="K2059" i="2"/>
  <c r="J2059" i="2"/>
  <c r="K2058" i="2"/>
  <c r="J2058" i="2"/>
  <c r="K2057" i="2"/>
  <c r="J2057" i="2"/>
  <c r="K2056" i="2"/>
  <c r="J2056" i="2"/>
  <c r="K2055" i="2"/>
  <c r="J2055" i="2"/>
  <c r="K2054" i="2"/>
  <c r="J2054" i="2"/>
  <c r="K2053" i="2"/>
  <c r="J2053" i="2"/>
  <c r="K2052" i="2"/>
  <c r="J2052" i="2"/>
  <c r="K2051" i="2"/>
  <c r="J2051" i="2"/>
  <c r="K2050" i="2"/>
  <c r="J2050" i="2"/>
  <c r="K2049" i="2"/>
  <c r="J2049" i="2"/>
  <c r="K2048" i="2"/>
  <c r="J2048" i="2"/>
  <c r="K2047" i="2"/>
  <c r="J2047" i="2"/>
  <c r="K2046" i="2"/>
  <c r="J2046" i="2"/>
  <c r="K2045" i="2"/>
  <c r="J2045" i="2"/>
  <c r="K2044" i="2"/>
  <c r="J2044" i="2"/>
  <c r="K2043" i="2"/>
  <c r="J2043" i="2"/>
  <c r="K2042" i="2"/>
  <c r="J2042" i="2"/>
  <c r="K2041" i="2"/>
  <c r="J2041" i="2"/>
  <c r="K2040" i="2"/>
  <c r="J2040" i="2"/>
  <c r="K2039" i="2"/>
  <c r="J2039" i="2"/>
  <c r="K2038" i="2"/>
  <c r="J2038" i="2"/>
  <c r="K2037" i="2"/>
  <c r="J2037" i="2"/>
  <c r="K2036" i="2"/>
  <c r="J2036" i="2"/>
  <c r="K2035" i="2"/>
  <c r="J2035" i="2"/>
  <c r="K2034" i="2"/>
  <c r="J2034" i="2"/>
  <c r="K2033" i="2"/>
  <c r="J2033" i="2"/>
  <c r="K2032" i="2"/>
  <c r="J2032" i="2"/>
  <c r="K2031" i="2"/>
  <c r="J2031" i="2"/>
  <c r="K2030" i="2"/>
  <c r="J2030" i="2"/>
  <c r="K2029" i="2"/>
  <c r="J2029" i="2"/>
  <c r="K2028" i="2"/>
  <c r="J2028" i="2"/>
  <c r="K2027" i="2"/>
  <c r="J2027" i="2"/>
  <c r="K2026" i="2"/>
  <c r="J2026" i="2"/>
  <c r="K2025" i="2"/>
  <c r="J2025" i="2"/>
  <c r="K2024" i="2"/>
  <c r="J2024" i="2"/>
  <c r="K2023" i="2"/>
  <c r="J2023" i="2"/>
  <c r="K2022" i="2"/>
  <c r="J2022" i="2"/>
  <c r="K2021" i="2"/>
  <c r="J2021" i="2"/>
  <c r="K2020" i="2"/>
  <c r="J2020" i="2"/>
  <c r="K2019" i="2"/>
  <c r="J2019" i="2"/>
  <c r="K2018" i="2"/>
  <c r="J2018" i="2"/>
  <c r="K2017" i="2"/>
  <c r="J2017" i="2"/>
  <c r="K2016" i="2"/>
  <c r="J2016" i="2"/>
  <c r="K2015" i="2"/>
  <c r="J2015" i="2"/>
  <c r="K2014" i="2"/>
  <c r="J2014" i="2"/>
  <c r="K2013" i="2"/>
  <c r="J2013" i="2"/>
  <c r="K2012" i="2"/>
  <c r="J2012" i="2"/>
  <c r="K2011" i="2"/>
  <c r="J2011" i="2"/>
  <c r="K2010" i="2"/>
  <c r="J2010" i="2"/>
  <c r="K2009" i="2"/>
  <c r="J2009" i="2"/>
  <c r="K2008" i="2"/>
  <c r="J2008" i="2"/>
  <c r="K2007" i="2"/>
  <c r="J2007" i="2"/>
  <c r="K2006" i="2"/>
  <c r="J2006" i="2"/>
  <c r="K2005" i="2"/>
  <c r="J2005" i="2"/>
  <c r="K2004" i="2"/>
  <c r="J2004" i="2"/>
  <c r="K2003" i="2"/>
  <c r="J2003" i="2"/>
  <c r="K2002" i="2"/>
  <c r="J2002" i="2"/>
  <c r="K2001" i="2"/>
  <c r="J2001" i="2"/>
  <c r="K2000" i="2"/>
  <c r="J2000" i="2"/>
  <c r="K1999" i="2"/>
  <c r="J1999" i="2"/>
  <c r="K1998" i="2"/>
  <c r="J1998" i="2"/>
  <c r="K1997" i="2"/>
  <c r="J1997" i="2"/>
  <c r="K1996" i="2"/>
  <c r="J1996" i="2"/>
  <c r="K1995" i="2"/>
  <c r="J1995" i="2"/>
  <c r="K1994" i="2"/>
  <c r="J1994" i="2"/>
  <c r="K1993" i="2"/>
  <c r="J1993" i="2"/>
  <c r="K1992" i="2"/>
  <c r="J1992" i="2"/>
  <c r="K1991" i="2"/>
  <c r="J1991" i="2"/>
  <c r="K1990" i="2"/>
  <c r="J1990" i="2"/>
  <c r="K1989" i="2"/>
  <c r="J1989" i="2"/>
  <c r="K1988" i="2"/>
  <c r="J1988" i="2"/>
  <c r="K1987" i="2"/>
  <c r="J1987" i="2"/>
  <c r="K1986" i="2"/>
  <c r="J1986" i="2"/>
  <c r="K1985" i="2"/>
  <c r="J1985" i="2"/>
  <c r="K1984" i="2"/>
  <c r="J1984" i="2"/>
  <c r="K1983" i="2"/>
  <c r="J1983" i="2"/>
  <c r="K1982" i="2"/>
  <c r="J1982" i="2"/>
  <c r="K1981" i="2"/>
  <c r="J1981" i="2"/>
  <c r="K1980" i="2"/>
  <c r="J1980" i="2"/>
  <c r="K1979" i="2"/>
  <c r="J1979" i="2"/>
  <c r="K1978" i="2"/>
  <c r="J1978" i="2"/>
  <c r="K1977" i="2"/>
  <c r="J1977" i="2"/>
  <c r="K1976" i="2"/>
  <c r="J1976" i="2"/>
  <c r="K1975" i="2"/>
  <c r="J1975" i="2"/>
  <c r="K1974" i="2"/>
  <c r="J1974" i="2"/>
  <c r="K1973" i="2"/>
  <c r="J1973" i="2"/>
  <c r="K1972" i="2"/>
  <c r="J1972" i="2"/>
  <c r="K1971" i="2"/>
  <c r="J1971" i="2"/>
  <c r="K1970" i="2"/>
  <c r="J1970" i="2"/>
  <c r="K1969" i="2"/>
  <c r="J1969" i="2"/>
  <c r="K1968" i="2"/>
  <c r="J1968" i="2"/>
  <c r="K1967" i="2"/>
  <c r="J1967" i="2"/>
  <c r="K1966" i="2"/>
  <c r="J1966" i="2"/>
  <c r="K1965" i="2"/>
  <c r="J1965" i="2"/>
  <c r="K1964" i="2"/>
  <c r="J1964" i="2"/>
  <c r="K1963" i="2"/>
  <c r="J1963" i="2"/>
  <c r="K1962" i="2"/>
  <c r="J1962" i="2"/>
  <c r="K1961" i="2"/>
  <c r="J1961" i="2"/>
  <c r="K1960" i="2"/>
  <c r="J1960" i="2"/>
  <c r="K1959" i="2"/>
  <c r="J1959" i="2"/>
  <c r="K1958" i="2"/>
  <c r="J1958" i="2"/>
  <c r="K1957" i="2"/>
  <c r="J1957" i="2"/>
  <c r="K1956" i="2"/>
  <c r="J1956" i="2"/>
  <c r="K1955" i="2"/>
  <c r="J1955" i="2"/>
  <c r="K1954" i="2"/>
  <c r="J1954" i="2"/>
  <c r="K1953" i="2"/>
  <c r="J1953" i="2"/>
  <c r="K1952" i="2"/>
  <c r="J1952" i="2"/>
  <c r="K1951" i="2"/>
  <c r="J1951" i="2"/>
  <c r="K1950" i="2"/>
  <c r="J1950" i="2"/>
  <c r="K1949" i="2"/>
  <c r="J1949" i="2"/>
  <c r="K1948" i="2"/>
  <c r="J1948" i="2"/>
  <c r="K1947" i="2"/>
  <c r="J1947" i="2"/>
  <c r="K1946" i="2"/>
  <c r="J1946" i="2"/>
  <c r="K1945" i="2"/>
  <c r="J1945" i="2"/>
  <c r="K1944" i="2"/>
  <c r="J1944" i="2"/>
  <c r="K1943" i="2"/>
  <c r="J1943" i="2"/>
  <c r="K1942" i="2"/>
  <c r="J1942" i="2"/>
  <c r="K1941" i="2"/>
  <c r="J1941" i="2"/>
  <c r="K1940" i="2"/>
  <c r="J1940" i="2"/>
  <c r="K1939" i="2"/>
  <c r="J1939" i="2"/>
  <c r="K1938" i="2"/>
  <c r="J1938" i="2"/>
  <c r="K1937" i="2"/>
  <c r="J1937" i="2"/>
  <c r="K1936" i="2"/>
  <c r="J1936" i="2"/>
  <c r="K1935" i="2"/>
  <c r="J1935" i="2"/>
  <c r="K1934" i="2"/>
  <c r="J1934" i="2"/>
  <c r="K1933" i="2"/>
  <c r="J1933" i="2"/>
  <c r="K1932" i="2"/>
  <c r="J1932" i="2"/>
  <c r="K1931" i="2"/>
  <c r="J1931" i="2"/>
  <c r="K1930" i="2"/>
  <c r="J1930" i="2"/>
  <c r="K1929" i="2"/>
  <c r="J1929" i="2"/>
  <c r="K1928" i="2"/>
  <c r="J1928" i="2"/>
  <c r="K1927" i="2"/>
  <c r="J1927" i="2"/>
  <c r="K1926" i="2"/>
  <c r="J1926" i="2"/>
  <c r="K1925" i="2"/>
  <c r="J1925" i="2"/>
  <c r="K1924" i="2"/>
  <c r="J1924" i="2"/>
  <c r="K1923" i="2"/>
  <c r="J1923" i="2"/>
  <c r="K1922" i="2"/>
  <c r="J1922" i="2"/>
  <c r="K1921" i="2"/>
  <c r="J1921" i="2"/>
  <c r="K1920" i="2"/>
  <c r="J1920" i="2"/>
  <c r="K1919" i="2"/>
  <c r="J1919" i="2"/>
  <c r="K1918" i="2"/>
  <c r="J1918" i="2"/>
  <c r="K1917" i="2"/>
  <c r="J1917" i="2"/>
  <c r="K1916" i="2"/>
  <c r="J1916" i="2"/>
  <c r="K1915" i="2"/>
  <c r="J1915" i="2"/>
  <c r="K1914" i="2"/>
  <c r="J1914" i="2"/>
  <c r="K1913" i="2"/>
  <c r="J1913" i="2"/>
  <c r="K1912" i="2"/>
  <c r="J1912" i="2"/>
  <c r="K1911" i="2"/>
  <c r="J1911" i="2"/>
  <c r="K1910" i="2"/>
  <c r="J1910" i="2"/>
  <c r="K1909" i="2"/>
  <c r="J1909" i="2"/>
  <c r="K1908" i="2"/>
  <c r="J1908" i="2"/>
  <c r="K1907" i="2"/>
  <c r="J1907" i="2"/>
  <c r="K1906" i="2"/>
  <c r="J1906" i="2"/>
  <c r="K1905" i="2"/>
  <c r="J1905" i="2"/>
  <c r="K1904" i="2"/>
  <c r="J1904" i="2"/>
  <c r="K1903" i="2"/>
  <c r="J1903" i="2"/>
  <c r="K1902" i="2"/>
  <c r="J1902" i="2"/>
  <c r="K1901" i="2"/>
  <c r="J1901" i="2"/>
  <c r="K1900" i="2"/>
  <c r="J1900" i="2"/>
  <c r="K1899" i="2"/>
  <c r="J1899" i="2"/>
  <c r="K1898" i="2"/>
  <c r="J1898" i="2"/>
  <c r="K1897" i="2"/>
  <c r="J1897" i="2"/>
  <c r="K1896" i="2"/>
  <c r="J1896" i="2"/>
  <c r="K1895" i="2"/>
  <c r="J1895" i="2"/>
  <c r="K1894" i="2"/>
  <c r="J1894" i="2"/>
  <c r="K1893" i="2"/>
  <c r="J1893" i="2"/>
  <c r="K1892" i="2"/>
  <c r="J1892" i="2"/>
  <c r="K1891" i="2"/>
  <c r="J1891" i="2"/>
  <c r="K1890" i="2"/>
  <c r="J1890" i="2"/>
  <c r="K1889" i="2"/>
  <c r="J1889" i="2"/>
  <c r="K1888" i="2"/>
  <c r="J1888" i="2"/>
  <c r="K1887" i="2"/>
  <c r="J1887" i="2"/>
  <c r="K1886" i="2"/>
  <c r="J1886" i="2"/>
  <c r="K1885" i="2"/>
  <c r="J1885" i="2"/>
  <c r="K1884" i="2"/>
  <c r="J1884" i="2"/>
  <c r="K1883" i="2"/>
  <c r="J1883" i="2"/>
  <c r="K1882" i="2"/>
  <c r="J1882" i="2"/>
  <c r="K1881" i="2"/>
  <c r="J1881" i="2"/>
  <c r="K1880" i="2"/>
  <c r="J1880" i="2"/>
  <c r="K1879" i="2"/>
  <c r="J1879" i="2"/>
  <c r="K1878" i="2"/>
  <c r="J1878" i="2"/>
  <c r="K1877" i="2"/>
  <c r="J1877" i="2"/>
  <c r="K1876" i="2"/>
  <c r="J1876" i="2"/>
  <c r="K1875" i="2"/>
  <c r="J1875" i="2"/>
  <c r="K1874" i="2"/>
  <c r="J1874" i="2"/>
  <c r="K1873" i="2"/>
  <c r="J1873" i="2"/>
  <c r="K1872" i="2"/>
  <c r="J1872" i="2"/>
  <c r="K1871" i="2"/>
  <c r="J1871" i="2"/>
  <c r="K1870" i="2"/>
  <c r="J1870" i="2"/>
  <c r="K1869" i="2"/>
  <c r="J1869" i="2"/>
  <c r="K1868" i="2"/>
  <c r="J1868" i="2"/>
  <c r="K1867" i="2"/>
  <c r="J1867" i="2"/>
  <c r="K1866" i="2"/>
  <c r="J1866" i="2"/>
  <c r="K1865" i="2"/>
  <c r="J1865" i="2"/>
  <c r="K1864" i="2"/>
  <c r="J1864" i="2"/>
  <c r="K1863" i="2"/>
  <c r="J1863" i="2"/>
  <c r="K1862" i="2"/>
  <c r="J1862" i="2"/>
  <c r="K1861" i="2"/>
  <c r="J1861" i="2"/>
  <c r="K1860" i="2"/>
  <c r="J1860" i="2"/>
  <c r="K1859" i="2"/>
  <c r="J1859" i="2"/>
  <c r="K1858" i="2"/>
  <c r="J1858" i="2"/>
  <c r="K1857" i="2"/>
  <c r="J1857" i="2"/>
  <c r="K1856" i="2"/>
  <c r="J1856" i="2"/>
  <c r="K1855" i="2"/>
  <c r="J1855" i="2"/>
  <c r="K1854" i="2"/>
  <c r="J1854" i="2"/>
  <c r="K1853" i="2"/>
  <c r="J1853" i="2"/>
  <c r="K1852" i="2"/>
  <c r="J1852" i="2"/>
  <c r="K1851" i="2"/>
  <c r="J1851" i="2"/>
  <c r="K1850" i="2"/>
  <c r="J1850" i="2"/>
  <c r="K1849" i="2"/>
  <c r="J1849" i="2"/>
  <c r="K1848" i="2"/>
  <c r="J1848" i="2"/>
  <c r="K1847" i="2"/>
  <c r="J1847" i="2"/>
  <c r="K1846" i="2"/>
  <c r="J1846" i="2"/>
  <c r="K1845" i="2"/>
  <c r="J1845" i="2"/>
  <c r="K1844" i="2"/>
  <c r="J1844" i="2"/>
  <c r="K1843" i="2"/>
  <c r="J1843" i="2"/>
  <c r="K1842" i="2"/>
  <c r="J1842" i="2"/>
  <c r="K1841" i="2"/>
  <c r="J1841" i="2"/>
  <c r="K1840" i="2"/>
  <c r="J1840" i="2"/>
  <c r="K1839" i="2"/>
  <c r="J1839" i="2"/>
  <c r="K1838" i="2"/>
  <c r="J1838" i="2"/>
  <c r="K1837" i="2"/>
  <c r="J1837" i="2"/>
  <c r="K1836" i="2"/>
  <c r="J1836" i="2"/>
  <c r="K1835" i="2"/>
  <c r="J1835" i="2"/>
  <c r="K1834" i="2"/>
  <c r="J1834" i="2"/>
  <c r="K1833" i="2"/>
  <c r="J1833" i="2"/>
  <c r="K1832" i="2"/>
  <c r="J1832" i="2"/>
  <c r="K1831" i="2"/>
  <c r="J1831" i="2"/>
  <c r="K1830" i="2"/>
  <c r="J1830" i="2"/>
  <c r="K1829" i="2"/>
  <c r="J1829" i="2"/>
  <c r="K1828" i="2"/>
  <c r="J1828" i="2"/>
  <c r="K1827" i="2"/>
  <c r="J1827" i="2"/>
  <c r="K1826" i="2"/>
  <c r="J1826" i="2"/>
  <c r="K1825" i="2"/>
  <c r="J1825" i="2"/>
  <c r="K1824" i="2"/>
  <c r="J1824" i="2"/>
  <c r="K1823" i="2"/>
  <c r="J1823" i="2"/>
  <c r="K1822" i="2"/>
  <c r="J1822" i="2"/>
  <c r="K1821" i="2"/>
  <c r="J1821" i="2"/>
  <c r="K1820" i="2"/>
  <c r="J1820" i="2"/>
  <c r="K1819" i="2"/>
  <c r="J1819" i="2"/>
  <c r="K1818" i="2"/>
  <c r="J1818" i="2"/>
  <c r="K1817" i="2"/>
  <c r="J1817" i="2"/>
  <c r="K1816" i="2"/>
  <c r="J1816" i="2"/>
  <c r="K1815" i="2"/>
  <c r="J1815" i="2"/>
  <c r="K1814" i="2"/>
  <c r="J1814" i="2"/>
  <c r="K1813" i="2"/>
  <c r="J1813" i="2"/>
  <c r="K1812" i="2"/>
  <c r="J1812" i="2"/>
  <c r="K1811" i="2"/>
  <c r="J1811" i="2"/>
  <c r="K1810" i="2"/>
  <c r="J1810" i="2"/>
  <c r="K1809" i="2"/>
  <c r="J1809" i="2"/>
  <c r="K1808" i="2"/>
  <c r="J1808" i="2"/>
  <c r="K1807" i="2"/>
  <c r="J1807" i="2"/>
  <c r="K1806" i="2"/>
  <c r="J1806" i="2"/>
  <c r="K1805" i="2"/>
  <c r="J1805" i="2"/>
  <c r="K1804" i="2"/>
  <c r="J1804" i="2"/>
  <c r="K1803" i="2"/>
  <c r="J1803" i="2"/>
  <c r="K1802" i="2"/>
  <c r="J1802" i="2"/>
  <c r="K1801" i="2"/>
  <c r="J1801" i="2"/>
  <c r="K1800" i="2"/>
  <c r="J1800" i="2"/>
  <c r="K1799" i="2"/>
  <c r="J1799" i="2"/>
  <c r="K1798" i="2"/>
  <c r="J1798" i="2"/>
  <c r="K1797" i="2"/>
  <c r="J1797" i="2"/>
  <c r="K1796" i="2"/>
  <c r="J1796" i="2"/>
  <c r="K1795" i="2"/>
  <c r="J1795" i="2"/>
  <c r="K1794" i="2"/>
  <c r="J1794" i="2"/>
  <c r="K1793" i="2"/>
  <c r="J1793" i="2"/>
  <c r="K1792" i="2"/>
  <c r="J1792" i="2"/>
  <c r="K1791" i="2"/>
  <c r="J1791" i="2"/>
  <c r="K1790" i="2"/>
  <c r="J1790" i="2"/>
  <c r="K1789" i="2"/>
  <c r="J1789" i="2"/>
  <c r="K1788" i="2"/>
  <c r="J1788" i="2"/>
  <c r="K1787" i="2"/>
  <c r="J1787" i="2"/>
  <c r="K1786" i="2"/>
  <c r="J1786" i="2"/>
  <c r="K1785" i="2"/>
  <c r="J1785" i="2"/>
  <c r="K1784" i="2"/>
  <c r="J1784" i="2"/>
  <c r="K1783" i="2"/>
  <c r="J1783" i="2"/>
  <c r="K1782" i="2"/>
  <c r="J1782" i="2"/>
  <c r="K1781" i="2"/>
  <c r="J1781" i="2"/>
  <c r="K1780" i="2"/>
  <c r="J1780" i="2"/>
  <c r="K1779" i="2"/>
  <c r="J1779" i="2"/>
  <c r="K1778" i="2"/>
  <c r="J1778" i="2"/>
  <c r="K1777" i="2"/>
  <c r="J1777" i="2"/>
  <c r="K1776" i="2"/>
  <c r="J1776" i="2"/>
  <c r="K1775" i="2"/>
  <c r="J1775" i="2"/>
  <c r="K1774" i="2"/>
  <c r="J1774" i="2"/>
  <c r="K1773" i="2"/>
  <c r="J1773" i="2"/>
  <c r="K1772" i="2"/>
  <c r="J1772" i="2"/>
  <c r="K1771" i="2"/>
  <c r="J1771" i="2"/>
  <c r="K1770" i="2"/>
  <c r="J1770" i="2"/>
  <c r="K1769" i="2"/>
  <c r="J1769" i="2"/>
  <c r="K1768" i="2"/>
  <c r="J1768" i="2"/>
  <c r="K1767" i="2"/>
  <c r="J1767" i="2"/>
  <c r="K1766" i="2"/>
  <c r="J1766" i="2"/>
  <c r="K1765" i="2"/>
  <c r="J1765" i="2"/>
  <c r="K1764" i="2"/>
  <c r="J1764" i="2"/>
  <c r="K1763" i="2"/>
  <c r="J1763" i="2"/>
  <c r="K1762" i="2"/>
  <c r="J1762" i="2"/>
  <c r="K1761" i="2"/>
  <c r="J1761" i="2"/>
  <c r="K1760" i="2"/>
  <c r="J1760" i="2"/>
  <c r="K1759" i="2"/>
  <c r="J1759" i="2"/>
  <c r="K1758" i="2"/>
  <c r="J1758" i="2"/>
  <c r="K1757" i="2"/>
  <c r="J1757" i="2"/>
  <c r="K1756" i="2"/>
  <c r="J1756" i="2"/>
  <c r="K1755" i="2"/>
  <c r="J1755" i="2"/>
  <c r="K1754" i="2"/>
  <c r="J1754" i="2"/>
  <c r="K1753" i="2"/>
  <c r="J1753" i="2"/>
  <c r="K1752" i="2"/>
  <c r="J1752" i="2"/>
  <c r="K1751" i="2"/>
  <c r="J1751" i="2"/>
  <c r="K1750" i="2"/>
  <c r="J1750" i="2"/>
  <c r="K1749" i="2"/>
  <c r="J1749" i="2"/>
  <c r="K1748" i="2"/>
  <c r="J1748" i="2"/>
  <c r="K1747" i="2"/>
  <c r="J1747" i="2"/>
  <c r="K1746" i="2"/>
  <c r="J1746" i="2"/>
  <c r="K1745" i="2"/>
  <c r="J1745" i="2"/>
  <c r="K1744" i="2"/>
  <c r="J1744" i="2"/>
  <c r="K1743" i="2"/>
  <c r="J1743" i="2"/>
  <c r="K1742" i="2"/>
  <c r="J1742" i="2"/>
  <c r="K1741" i="2"/>
  <c r="J1741" i="2"/>
  <c r="K1740" i="2"/>
  <c r="J1740" i="2"/>
  <c r="K1739" i="2"/>
  <c r="J1739" i="2"/>
  <c r="K1738" i="2"/>
  <c r="J1738" i="2"/>
  <c r="K1737" i="2"/>
  <c r="J1737" i="2"/>
  <c r="K1736" i="2"/>
  <c r="J1736" i="2"/>
  <c r="K1735" i="2"/>
  <c r="J1735" i="2"/>
  <c r="K1734" i="2"/>
  <c r="J1734" i="2"/>
  <c r="K1733" i="2"/>
  <c r="J1733" i="2"/>
  <c r="K1732" i="2"/>
  <c r="J1732" i="2"/>
  <c r="K1731" i="2"/>
  <c r="J1731" i="2"/>
  <c r="K1730" i="2"/>
  <c r="J1730" i="2"/>
  <c r="K1729" i="2"/>
  <c r="J1729" i="2"/>
  <c r="K1728" i="2"/>
  <c r="J1728" i="2"/>
  <c r="K1727" i="2"/>
  <c r="J1727" i="2"/>
  <c r="K1726" i="2"/>
  <c r="J1726" i="2"/>
  <c r="K1725" i="2"/>
  <c r="J1725" i="2"/>
  <c r="K1724" i="2"/>
  <c r="J1724" i="2"/>
  <c r="K1723" i="2"/>
  <c r="J1723" i="2"/>
  <c r="K1722" i="2"/>
  <c r="J1722" i="2"/>
  <c r="K1721" i="2"/>
  <c r="J1721" i="2"/>
  <c r="K1720" i="2"/>
  <c r="J1720" i="2"/>
  <c r="K1719" i="2"/>
  <c r="J1719" i="2"/>
  <c r="K1718" i="2"/>
  <c r="J1718" i="2"/>
  <c r="K1717" i="2"/>
  <c r="J1717" i="2"/>
  <c r="K1716" i="2"/>
  <c r="J1716" i="2"/>
  <c r="K1715" i="2"/>
  <c r="J1715" i="2"/>
  <c r="K1714" i="2"/>
  <c r="J1714" i="2"/>
  <c r="K1713" i="2"/>
  <c r="J1713" i="2"/>
  <c r="K1712" i="2"/>
  <c r="J1712" i="2"/>
  <c r="K1711" i="2"/>
  <c r="J1711" i="2"/>
  <c r="K1710" i="2"/>
  <c r="J1710" i="2"/>
  <c r="K1709" i="2"/>
  <c r="J1709" i="2"/>
  <c r="K1708" i="2"/>
  <c r="J1708" i="2"/>
  <c r="K1707" i="2"/>
  <c r="J1707" i="2"/>
  <c r="K1706" i="2"/>
  <c r="J1706" i="2"/>
  <c r="K1705" i="2"/>
  <c r="J1705" i="2"/>
  <c r="K1704" i="2"/>
  <c r="J1704" i="2"/>
  <c r="K1703" i="2"/>
  <c r="J1703" i="2"/>
  <c r="K1702" i="2"/>
  <c r="J1702" i="2"/>
  <c r="K1701" i="2"/>
  <c r="J1701" i="2"/>
  <c r="K1700" i="2"/>
  <c r="J1700" i="2"/>
  <c r="K1699" i="2"/>
  <c r="J1699" i="2"/>
  <c r="K1698" i="2"/>
  <c r="J1698" i="2"/>
  <c r="K1697" i="2"/>
  <c r="J1697" i="2"/>
  <c r="K1696" i="2"/>
  <c r="J1696" i="2"/>
  <c r="K1695" i="2"/>
  <c r="J1695" i="2"/>
  <c r="K1694" i="2"/>
  <c r="J1694" i="2"/>
  <c r="K1693" i="2"/>
  <c r="J1693" i="2"/>
  <c r="K1692" i="2"/>
  <c r="J1692" i="2"/>
  <c r="K1691" i="2"/>
  <c r="J1691" i="2"/>
  <c r="K1690" i="2"/>
  <c r="J1690" i="2"/>
  <c r="K1689" i="2"/>
  <c r="J1689" i="2"/>
  <c r="K1688" i="2"/>
  <c r="J1688" i="2"/>
  <c r="K1687" i="2"/>
  <c r="J1687" i="2"/>
  <c r="K1686" i="2"/>
  <c r="J1686" i="2"/>
  <c r="K1685" i="2"/>
  <c r="J1685" i="2"/>
  <c r="K1684" i="2"/>
  <c r="J1684" i="2"/>
  <c r="K1683" i="2"/>
  <c r="J1683" i="2"/>
  <c r="K1682" i="2"/>
  <c r="J1682" i="2"/>
  <c r="K1681" i="2"/>
  <c r="J1681" i="2"/>
  <c r="K1680" i="2"/>
  <c r="J1680" i="2"/>
  <c r="K1679" i="2"/>
  <c r="J1679" i="2"/>
  <c r="K1678" i="2"/>
  <c r="J1678" i="2"/>
  <c r="K1677" i="2"/>
  <c r="J1677" i="2"/>
  <c r="K1676" i="2"/>
  <c r="J1676" i="2"/>
  <c r="K1675" i="2"/>
  <c r="J1675" i="2"/>
  <c r="K1674" i="2"/>
  <c r="J1674" i="2"/>
  <c r="K1673" i="2"/>
  <c r="J1673" i="2"/>
  <c r="K1672" i="2"/>
  <c r="J1672" i="2"/>
  <c r="K1671" i="2"/>
  <c r="J1671" i="2"/>
  <c r="K1670" i="2"/>
  <c r="J1670" i="2"/>
  <c r="K1669" i="2"/>
  <c r="J1669" i="2"/>
  <c r="K1668" i="2"/>
  <c r="J1668" i="2"/>
  <c r="K1667" i="2"/>
  <c r="J1667" i="2"/>
  <c r="K1666" i="2"/>
  <c r="J1666" i="2"/>
  <c r="K1665" i="2"/>
  <c r="J1665" i="2"/>
  <c r="K1664" i="2"/>
  <c r="J1664" i="2"/>
  <c r="K1663" i="2"/>
  <c r="J1663" i="2"/>
  <c r="K1662" i="2"/>
  <c r="J1662" i="2"/>
  <c r="K1661" i="2"/>
  <c r="J1661" i="2"/>
  <c r="K1660" i="2"/>
  <c r="J1660" i="2"/>
  <c r="K1659" i="2"/>
  <c r="J1659" i="2"/>
  <c r="K1658" i="2"/>
  <c r="J1658" i="2"/>
  <c r="K1657" i="2"/>
  <c r="J1657" i="2"/>
  <c r="K1656" i="2"/>
  <c r="J1656" i="2"/>
  <c r="K1655" i="2"/>
  <c r="J1655" i="2"/>
  <c r="K1654" i="2"/>
  <c r="J1654" i="2"/>
  <c r="K1653" i="2"/>
  <c r="J1653" i="2"/>
  <c r="K1652" i="2"/>
  <c r="J1652" i="2"/>
  <c r="K1651" i="2"/>
  <c r="J1651" i="2"/>
  <c r="K1650" i="2"/>
  <c r="J1650" i="2"/>
  <c r="K1649" i="2"/>
  <c r="J1649" i="2"/>
  <c r="K1648" i="2"/>
  <c r="J1648" i="2"/>
  <c r="K1647" i="2"/>
  <c r="J1647" i="2"/>
  <c r="K1646" i="2"/>
  <c r="J1646" i="2"/>
  <c r="K1645" i="2"/>
  <c r="J1645" i="2"/>
  <c r="K1644" i="2"/>
  <c r="J1644" i="2"/>
  <c r="K1643" i="2"/>
  <c r="J1643" i="2"/>
  <c r="K1642" i="2"/>
  <c r="J1642" i="2"/>
  <c r="K1641" i="2"/>
  <c r="J1641" i="2"/>
  <c r="K1640" i="2"/>
  <c r="J1640" i="2"/>
  <c r="K1639" i="2"/>
  <c r="J1639" i="2"/>
  <c r="K1638" i="2"/>
  <c r="J1638" i="2"/>
  <c r="K1637" i="2"/>
  <c r="J1637" i="2"/>
  <c r="K1636" i="2"/>
  <c r="J1636" i="2"/>
  <c r="K1635" i="2"/>
  <c r="J1635" i="2"/>
  <c r="K1634" i="2"/>
  <c r="J1634" i="2"/>
  <c r="K1633" i="2"/>
  <c r="J1633" i="2"/>
  <c r="K1632" i="2"/>
  <c r="J1632" i="2"/>
  <c r="K1631" i="2"/>
  <c r="J1631" i="2"/>
  <c r="K1630" i="2"/>
  <c r="J1630" i="2"/>
  <c r="K1629" i="2"/>
  <c r="J1629" i="2"/>
  <c r="K1628" i="2"/>
  <c r="J1628" i="2"/>
  <c r="K1627" i="2"/>
  <c r="J1627" i="2"/>
  <c r="K1626" i="2"/>
  <c r="J1626" i="2"/>
  <c r="K1625" i="2"/>
  <c r="J1625" i="2"/>
  <c r="K1624" i="2"/>
  <c r="J1624" i="2"/>
  <c r="K1623" i="2"/>
  <c r="J1623" i="2"/>
  <c r="K1622" i="2"/>
  <c r="J1622" i="2"/>
  <c r="K1621" i="2"/>
  <c r="J1621" i="2"/>
  <c r="K1620" i="2"/>
  <c r="J1620" i="2"/>
  <c r="K1619" i="2"/>
  <c r="J1619" i="2"/>
  <c r="K1618" i="2"/>
  <c r="J1618" i="2"/>
  <c r="K1617" i="2"/>
  <c r="J1617" i="2"/>
  <c r="K1616" i="2"/>
  <c r="J1616" i="2"/>
  <c r="K1615" i="2"/>
  <c r="J1615" i="2"/>
  <c r="K1614" i="2"/>
  <c r="J1614" i="2"/>
  <c r="K1613" i="2"/>
  <c r="J1613" i="2"/>
  <c r="K1612" i="2"/>
  <c r="J1612" i="2"/>
  <c r="K1611" i="2"/>
  <c r="J1611" i="2"/>
  <c r="K1610" i="2"/>
  <c r="J1610" i="2"/>
  <c r="K1609" i="2"/>
  <c r="J1609" i="2"/>
  <c r="K1608" i="2"/>
  <c r="J1608" i="2"/>
  <c r="K1607" i="2"/>
  <c r="J1607" i="2"/>
  <c r="K1606" i="2"/>
  <c r="J1606" i="2"/>
  <c r="K1605" i="2"/>
  <c r="J1605" i="2"/>
  <c r="K1604" i="2"/>
  <c r="J1604" i="2"/>
  <c r="K1603" i="2"/>
  <c r="J1603" i="2"/>
  <c r="K1602" i="2"/>
  <c r="J1602" i="2"/>
  <c r="K1601" i="2"/>
  <c r="J1601" i="2"/>
  <c r="K1600" i="2"/>
  <c r="J1600" i="2"/>
  <c r="K1599" i="2"/>
  <c r="J1599" i="2"/>
  <c r="K1598" i="2"/>
  <c r="J1598" i="2"/>
  <c r="K1597" i="2"/>
  <c r="J1597" i="2"/>
  <c r="K1596" i="2"/>
  <c r="J1596" i="2"/>
  <c r="K1595" i="2"/>
  <c r="J1595" i="2"/>
  <c r="K1594" i="2"/>
  <c r="J1594" i="2"/>
  <c r="K1593" i="2"/>
  <c r="J1593" i="2"/>
  <c r="K1592" i="2"/>
  <c r="J1592" i="2"/>
  <c r="K1591" i="2"/>
  <c r="J1591" i="2"/>
  <c r="K1590" i="2"/>
  <c r="J1590" i="2"/>
  <c r="K1589" i="2"/>
  <c r="J1589" i="2"/>
  <c r="K1588" i="2"/>
  <c r="J1588" i="2"/>
  <c r="K1587" i="2"/>
  <c r="J1587" i="2"/>
  <c r="K1586" i="2"/>
  <c r="J1586" i="2"/>
  <c r="K1585" i="2"/>
  <c r="J1585" i="2"/>
  <c r="K1584" i="2"/>
  <c r="J1584" i="2"/>
  <c r="K1583" i="2"/>
  <c r="J1583" i="2"/>
  <c r="K1582" i="2"/>
  <c r="J1582" i="2"/>
  <c r="K1581" i="2"/>
  <c r="J1581" i="2"/>
  <c r="K1580" i="2"/>
  <c r="J1580" i="2"/>
  <c r="K1579" i="2"/>
  <c r="J1579" i="2"/>
  <c r="K1578" i="2"/>
  <c r="J1578" i="2"/>
  <c r="K1577" i="2"/>
  <c r="J1577" i="2"/>
  <c r="K1576" i="2"/>
  <c r="J1576" i="2"/>
  <c r="K1575" i="2"/>
  <c r="J1575" i="2"/>
  <c r="K1574" i="2"/>
  <c r="J1574" i="2"/>
  <c r="K1573" i="2"/>
  <c r="J1573" i="2"/>
  <c r="K1572" i="2"/>
  <c r="J1572" i="2"/>
  <c r="K1571" i="2"/>
  <c r="J1571" i="2"/>
  <c r="K1570" i="2"/>
  <c r="J1570" i="2"/>
  <c r="K1569" i="2"/>
  <c r="J1569" i="2"/>
  <c r="K1568" i="2"/>
  <c r="J1568" i="2"/>
  <c r="K1567" i="2"/>
  <c r="J1567" i="2"/>
  <c r="K1566" i="2"/>
  <c r="J1566" i="2"/>
  <c r="K1565" i="2"/>
  <c r="J1565" i="2"/>
  <c r="K1564" i="2"/>
  <c r="J1564" i="2"/>
  <c r="K1563" i="2"/>
  <c r="J1563" i="2"/>
  <c r="K1562" i="2"/>
  <c r="J1562" i="2"/>
  <c r="K1561" i="2"/>
  <c r="J1561" i="2"/>
  <c r="K1560" i="2"/>
  <c r="J1560" i="2"/>
  <c r="K1559" i="2"/>
  <c r="J1559" i="2"/>
  <c r="K1558" i="2"/>
  <c r="J1558" i="2"/>
  <c r="K1557" i="2"/>
  <c r="J1557" i="2"/>
  <c r="K1556" i="2"/>
  <c r="J1556" i="2"/>
  <c r="K1555" i="2"/>
  <c r="J1555" i="2"/>
  <c r="K1554" i="2"/>
  <c r="J1554" i="2"/>
  <c r="K1553" i="2"/>
  <c r="J1553" i="2"/>
  <c r="K1552" i="2"/>
  <c r="J1552" i="2"/>
  <c r="K1551" i="2"/>
  <c r="J1551" i="2"/>
  <c r="K1550" i="2"/>
  <c r="J1550" i="2"/>
  <c r="K1549" i="2"/>
  <c r="J1549" i="2"/>
  <c r="K1548" i="2"/>
  <c r="J1548" i="2"/>
  <c r="K1547" i="2"/>
  <c r="J1547" i="2"/>
  <c r="K1546" i="2"/>
  <c r="J1546" i="2"/>
  <c r="K1545" i="2"/>
  <c r="J1545" i="2"/>
  <c r="K1544" i="2"/>
  <c r="J1544" i="2"/>
  <c r="K1543" i="2"/>
  <c r="J1543" i="2"/>
  <c r="K1542" i="2"/>
  <c r="J1542" i="2"/>
  <c r="K1541" i="2"/>
  <c r="J1541" i="2"/>
  <c r="K1540" i="2"/>
  <c r="J1540" i="2"/>
  <c r="K1539" i="2"/>
  <c r="J1539" i="2"/>
  <c r="K1538" i="2"/>
  <c r="J1538" i="2"/>
  <c r="K1537" i="2"/>
  <c r="J1537" i="2"/>
  <c r="K1536" i="2"/>
  <c r="J1536" i="2"/>
  <c r="K1535" i="2"/>
  <c r="J1535" i="2"/>
  <c r="K1534" i="2"/>
  <c r="J1534" i="2"/>
  <c r="K1533" i="2"/>
  <c r="J1533" i="2"/>
  <c r="K1532" i="2"/>
  <c r="J1532" i="2"/>
  <c r="K1531" i="2"/>
  <c r="J1531" i="2"/>
  <c r="K1530" i="2"/>
  <c r="J1530" i="2"/>
  <c r="K1529" i="2"/>
  <c r="J1529" i="2"/>
  <c r="K1528" i="2"/>
  <c r="J1528" i="2"/>
  <c r="K1527" i="2"/>
  <c r="J1527" i="2"/>
  <c r="K1526" i="2"/>
  <c r="J1526" i="2"/>
  <c r="K1525" i="2"/>
  <c r="J1525" i="2"/>
  <c r="K1524" i="2"/>
  <c r="J1524" i="2"/>
  <c r="K1523" i="2"/>
  <c r="J1523" i="2"/>
  <c r="K1522" i="2"/>
  <c r="J1522" i="2"/>
  <c r="K1521" i="2"/>
  <c r="J1521" i="2"/>
  <c r="K1520" i="2"/>
  <c r="J1520" i="2"/>
  <c r="K1519" i="2"/>
  <c r="J1519" i="2"/>
  <c r="K1518" i="2"/>
  <c r="J1518" i="2"/>
  <c r="K1517" i="2"/>
  <c r="J1517" i="2"/>
  <c r="K1516" i="2"/>
  <c r="J1516" i="2"/>
  <c r="K1515" i="2"/>
  <c r="J1515" i="2"/>
  <c r="K1514" i="2"/>
  <c r="J1514" i="2"/>
  <c r="K1513" i="2"/>
  <c r="J1513" i="2"/>
  <c r="K1512" i="2"/>
  <c r="J1512" i="2"/>
  <c r="K1511" i="2"/>
  <c r="J1511" i="2"/>
  <c r="K1510" i="2"/>
  <c r="J1510" i="2"/>
  <c r="K1509" i="2"/>
  <c r="J1509" i="2"/>
  <c r="K1508" i="2"/>
  <c r="J1508" i="2"/>
  <c r="K1507" i="2"/>
  <c r="J1507" i="2"/>
  <c r="K1506" i="2"/>
  <c r="J1506" i="2"/>
  <c r="K1505" i="2"/>
  <c r="J1505" i="2"/>
  <c r="K1504" i="2"/>
  <c r="J1504" i="2"/>
  <c r="K1503" i="2"/>
  <c r="J1503" i="2"/>
  <c r="K1502" i="2"/>
  <c r="J1502" i="2"/>
  <c r="K1501" i="2"/>
  <c r="J1501" i="2"/>
  <c r="K1500" i="2"/>
  <c r="J1500" i="2"/>
  <c r="K1499" i="2"/>
  <c r="J1499" i="2"/>
  <c r="K1498" i="2"/>
  <c r="J1498" i="2"/>
  <c r="K1497" i="2"/>
  <c r="J1497" i="2"/>
  <c r="K1496" i="2"/>
  <c r="J1496" i="2"/>
  <c r="K1495" i="2"/>
  <c r="J1495" i="2"/>
  <c r="K1494" i="2"/>
  <c r="J1494" i="2"/>
  <c r="K1493" i="2"/>
  <c r="J1493" i="2"/>
  <c r="K1492" i="2"/>
  <c r="J1492" i="2"/>
  <c r="K1491" i="2"/>
  <c r="J1491" i="2"/>
  <c r="K1490" i="2"/>
  <c r="J1490" i="2"/>
  <c r="K1489" i="2"/>
  <c r="J1489" i="2"/>
  <c r="K1488" i="2"/>
  <c r="J1488" i="2"/>
  <c r="K1487" i="2"/>
  <c r="J1487" i="2"/>
  <c r="K1486" i="2"/>
  <c r="J1486" i="2"/>
  <c r="K1485" i="2"/>
  <c r="J1485" i="2"/>
  <c r="K1484" i="2"/>
  <c r="J1484" i="2"/>
  <c r="K1483" i="2"/>
  <c r="J1483" i="2"/>
  <c r="K1482" i="2"/>
  <c r="J1482" i="2"/>
  <c r="K1481" i="2"/>
  <c r="J1481" i="2"/>
  <c r="K1480" i="2"/>
  <c r="J1480" i="2"/>
  <c r="K1479" i="2"/>
  <c r="J1479" i="2"/>
  <c r="K1478" i="2"/>
  <c r="J1478" i="2"/>
  <c r="K1477" i="2"/>
  <c r="J1477" i="2"/>
  <c r="K1476" i="2"/>
  <c r="J1476" i="2"/>
  <c r="K1475" i="2"/>
  <c r="J1475" i="2"/>
  <c r="K1474" i="2"/>
  <c r="J1474" i="2"/>
  <c r="K1473" i="2"/>
  <c r="J1473" i="2"/>
  <c r="K1472" i="2"/>
  <c r="J1472" i="2"/>
  <c r="K1471" i="2"/>
  <c r="J1471" i="2"/>
  <c r="K1470" i="2"/>
  <c r="J1470" i="2"/>
  <c r="K1469" i="2"/>
  <c r="J1469" i="2"/>
  <c r="K1468" i="2"/>
  <c r="J1468" i="2"/>
  <c r="K1467" i="2"/>
  <c r="J1467" i="2"/>
  <c r="K1466" i="2"/>
  <c r="J1466" i="2"/>
  <c r="K1465" i="2"/>
  <c r="J1465" i="2"/>
  <c r="K1464" i="2"/>
  <c r="J1464" i="2"/>
  <c r="K1463" i="2"/>
  <c r="J1463" i="2"/>
  <c r="K1462" i="2"/>
  <c r="J1462" i="2"/>
  <c r="K1461" i="2"/>
  <c r="J1461" i="2"/>
  <c r="K1460" i="2"/>
  <c r="J1460" i="2"/>
  <c r="K1459" i="2"/>
  <c r="J1459" i="2"/>
  <c r="K1458" i="2"/>
  <c r="J1458" i="2"/>
  <c r="K1457" i="2"/>
  <c r="J1457" i="2"/>
  <c r="K1456" i="2"/>
  <c r="J1456" i="2"/>
  <c r="K1455" i="2"/>
  <c r="J1455" i="2"/>
  <c r="K1454" i="2"/>
  <c r="J1454" i="2"/>
  <c r="K1453" i="2"/>
  <c r="J1453" i="2"/>
  <c r="K1452" i="2"/>
  <c r="J1452" i="2"/>
  <c r="K1451" i="2"/>
  <c r="J1451" i="2"/>
  <c r="K1450" i="2"/>
  <c r="J1450" i="2"/>
  <c r="K1449" i="2"/>
  <c r="J1449" i="2"/>
  <c r="K1448" i="2"/>
  <c r="J1448" i="2"/>
  <c r="K1447" i="2"/>
  <c r="J1447" i="2"/>
  <c r="K1446" i="2"/>
  <c r="J1446" i="2"/>
  <c r="K1445" i="2"/>
  <c r="J1445" i="2"/>
  <c r="K1444" i="2"/>
  <c r="J1444" i="2"/>
  <c r="K1443" i="2"/>
  <c r="J1443" i="2"/>
  <c r="K1442" i="2"/>
  <c r="J1442" i="2"/>
  <c r="K1441" i="2"/>
  <c r="J1441" i="2"/>
  <c r="K1440" i="2"/>
  <c r="J1440" i="2"/>
  <c r="K1439" i="2"/>
  <c r="J1439" i="2"/>
  <c r="K1438" i="2"/>
  <c r="J1438" i="2"/>
  <c r="K1437" i="2"/>
  <c r="J1437" i="2"/>
  <c r="K1436" i="2"/>
  <c r="J1436" i="2"/>
  <c r="K1435" i="2"/>
  <c r="J1435" i="2"/>
  <c r="K1434" i="2"/>
  <c r="J1434" i="2"/>
  <c r="K1433" i="2"/>
  <c r="J1433" i="2"/>
  <c r="K1432" i="2"/>
  <c r="J1432" i="2"/>
  <c r="K1431" i="2"/>
  <c r="J1431" i="2"/>
  <c r="K1430" i="2"/>
  <c r="J1430" i="2"/>
  <c r="K1429" i="2"/>
  <c r="J1429" i="2"/>
  <c r="K1428" i="2"/>
  <c r="J1428" i="2"/>
  <c r="K1427" i="2"/>
  <c r="J1427" i="2"/>
  <c r="K1426" i="2"/>
  <c r="J1426" i="2"/>
  <c r="K1425" i="2"/>
  <c r="J1425" i="2"/>
  <c r="K1424" i="2"/>
  <c r="J1424" i="2"/>
  <c r="K1423" i="2"/>
  <c r="J1423" i="2"/>
  <c r="K1422" i="2"/>
  <c r="J1422" i="2"/>
  <c r="K1421" i="2"/>
  <c r="J1421" i="2"/>
  <c r="K1420" i="2"/>
  <c r="J1420" i="2"/>
  <c r="K1419" i="2"/>
  <c r="J1419" i="2"/>
  <c r="K1418" i="2"/>
  <c r="J1418" i="2"/>
  <c r="K1417" i="2"/>
  <c r="J1417" i="2"/>
  <c r="K1416" i="2"/>
  <c r="J1416" i="2"/>
  <c r="K1415" i="2"/>
  <c r="J1415" i="2"/>
  <c r="K1414" i="2"/>
  <c r="J1414" i="2"/>
  <c r="K1413" i="2"/>
  <c r="J1413" i="2"/>
  <c r="K1412" i="2"/>
  <c r="J1412" i="2"/>
  <c r="K1411" i="2"/>
  <c r="J1411" i="2"/>
  <c r="K1410" i="2"/>
  <c r="J1410" i="2"/>
  <c r="K1409" i="2"/>
  <c r="J1409" i="2"/>
  <c r="K1408" i="2"/>
  <c r="J1408" i="2"/>
  <c r="K1407" i="2"/>
  <c r="J1407" i="2"/>
  <c r="K1406" i="2"/>
  <c r="J1406" i="2"/>
  <c r="K1405" i="2"/>
  <c r="J1405" i="2"/>
  <c r="K1404" i="2"/>
  <c r="J1404" i="2"/>
  <c r="K1403" i="2"/>
  <c r="J1403" i="2"/>
  <c r="K1402" i="2"/>
  <c r="J1402" i="2"/>
  <c r="K1401" i="2"/>
  <c r="J1401" i="2"/>
  <c r="K1400" i="2"/>
  <c r="J1400" i="2"/>
  <c r="K1399" i="2"/>
  <c r="J1399" i="2"/>
  <c r="K1398" i="2"/>
  <c r="J1398" i="2"/>
  <c r="K1397" i="2"/>
  <c r="J1397" i="2"/>
  <c r="K1396" i="2"/>
  <c r="J1396" i="2"/>
  <c r="K1395" i="2"/>
  <c r="J1395" i="2"/>
  <c r="K1394" i="2"/>
  <c r="J1394" i="2"/>
  <c r="K1393" i="2"/>
  <c r="J1393" i="2"/>
  <c r="K1392" i="2"/>
  <c r="J1392" i="2"/>
  <c r="K1391" i="2"/>
  <c r="J1391" i="2"/>
  <c r="K1390" i="2"/>
  <c r="J1390" i="2"/>
  <c r="K1389" i="2"/>
  <c r="J1389" i="2"/>
  <c r="K1388" i="2"/>
  <c r="J1388" i="2"/>
  <c r="K1387" i="2"/>
  <c r="J1387" i="2"/>
  <c r="K1386" i="2"/>
  <c r="J1386" i="2"/>
  <c r="K1385" i="2"/>
  <c r="J1385" i="2"/>
  <c r="K1384" i="2"/>
  <c r="J1384" i="2"/>
  <c r="K1383" i="2"/>
  <c r="J1383" i="2"/>
  <c r="K1382" i="2"/>
  <c r="J1382" i="2"/>
  <c r="K1381" i="2"/>
  <c r="J1381" i="2"/>
  <c r="K1380" i="2"/>
  <c r="J1380" i="2"/>
  <c r="K1379" i="2"/>
  <c r="J1379" i="2"/>
  <c r="K1378" i="2"/>
  <c r="J1378" i="2"/>
  <c r="K1377" i="2"/>
  <c r="J1377" i="2"/>
  <c r="K1376" i="2"/>
  <c r="J1376" i="2"/>
  <c r="K1375" i="2"/>
  <c r="J1375" i="2"/>
  <c r="K1374" i="2"/>
  <c r="J1374" i="2"/>
  <c r="K1373" i="2"/>
  <c r="J1373" i="2"/>
  <c r="K1372" i="2"/>
  <c r="J1372" i="2"/>
  <c r="K1371" i="2"/>
  <c r="J1371" i="2"/>
  <c r="K1370" i="2"/>
  <c r="J1370" i="2"/>
  <c r="K1369" i="2"/>
  <c r="J1369" i="2"/>
  <c r="K1368" i="2"/>
  <c r="J1368" i="2"/>
  <c r="K1367" i="2"/>
  <c r="J1367" i="2"/>
  <c r="K1366" i="2"/>
  <c r="J1366" i="2"/>
  <c r="K1365" i="2"/>
  <c r="J1365" i="2"/>
  <c r="K1364" i="2"/>
  <c r="J1364" i="2"/>
  <c r="K1363" i="2"/>
  <c r="J1363" i="2"/>
  <c r="K1362" i="2"/>
  <c r="J1362" i="2"/>
  <c r="K1361" i="2"/>
  <c r="J1361" i="2"/>
  <c r="K1360" i="2"/>
  <c r="J1360" i="2"/>
  <c r="K1359" i="2"/>
  <c r="J1359" i="2"/>
  <c r="K1358" i="2"/>
  <c r="J1358" i="2"/>
  <c r="K1357" i="2"/>
  <c r="J1357" i="2"/>
  <c r="K1356" i="2"/>
  <c r="J1356" i="2"/>
  <c r="K1355" i="2"/>
  <c r="J1355" i="2"/>
  <c r="K1354" i="2"/>
  <c r="J1354" i="2"/>
  <c r="K1353" i="2"/>
  <c r="J1353" i="2"/>
  <c r="K1352" i="2"/>
  <c r="J1352" i="2"/>
  <c r="K1351" i="2"/>
  <c r="J1351" i="2"/>
  <c r="K1350" i="2"/>
  <c r="J1350" i="2"/>
  <c r="K1349" i="2"/>
  <c r="J1349" i="2"/>
  <c r="K1348" i="2"/>
  <c r="J1348" i="2"/>
  <c r="K1347" i="2"/>
  <c r="J1347" i="2"/>
  <c r="K1346" i="2"/>
  <c r="J1346" i="2"/>
  <c r="K1345" i="2"/>
  <c r="J1345" i="2"/>
  <c r="K1344" i="2"/>
  <c r="J1344" i="2"/>
  <c r="K1343" i="2"/>
  <c r="J1343" i="2"/>
  <c r="K1342" i="2"/>
  <c r="J1342" i="2"/>
  <c r="K1341" i="2"/>
  <c r="J1341" i="2"/>
  <c r="K1340" i="2"/>
  <c r="J1340" i="2"/>
  <c r="K1339" i="2"/>
  <c r="J1339" i="2"/>
  <c r="K1338" i="2"/>
  <c r="J1338" i="2"/>
  <c r="K1337" i="2"/>
  <c r="J1337" i="2"/>
  <c r="K1336" i="2"/>
  <c r="J1336" i="2"/>
  <c r="K1335" i="2"/>
  <c r="J1335" i="2"/>
  <c r="K1334" i="2"/>
  <c r="J1334" i="2"/>
  <c r="K1333" i="2"/>
  <c r="J1333" i="2"/>
  <c r="K1332" i="2"/>
  <c r="J1332" i="2"/>
  <c r="K1331" i="2"/>
  <c r="J1331" i="2"/>
  <c r="K1330" i="2"/>
  <c r="J1330" i="2"/>
  <c r="K1329" i="2"/>
  <c r="J1329" i="2"/>
  <c r="K1328" i="2"/>
  <c r="J1328" i="2"/>
  <c r="K1327" i="2"/>
  <c r="J1327" i="2"/>
  <c r="K1326" i="2"/>
  <c r="J1326" i="2"/>
  <c r="K1325" i="2"/>
  <c r="J1325" i="2"/>
  <c r="K1324" i="2"/>
  <c r="J1324" i="2"/>
  <c r="K1323" i="2"/>
  <c r="J1323" i="2"/>
  <c r="K1322" i="2"/>
  <c r="J1322" i="2"/>
  <c r="K1321" i="2"/>
  <c r="J1321" i="2"/>
  <c r="K1320" i="2"/>
  <c r="J1320" i="2"/>
  <c r="K1319" i="2"/>
  <c r="J1319" i="2"/>
  <c r="K1318" i="2"/>
  <c r="J1318" i="2"/>
  <c r="K1317" i="2"/>
  <c r="J1317" i="2"/>
  <c r="K1316" i="2"/>
  <c r="J1316" i="2"/>
  <c r="K1315" i="2"/>
  <c r="J1315" i="2"/>
  <c r="K1314" i="2"/>
  <c r="J1314" i="2"/>
  <c r="K1313" i="2"/>
  <c r="J1313" i="2"/>
  <c r="K1312" i="2"/>
  <c r="J1312" i="2"/>
  <c r="K1311" i="2"/>
  <c r="J1311" i="2"/>
  <c r="K1310" i="2"/>
  <c r="J1310" i="2"/>
  <c r="K1309" i="2"/>
  <c r="J1309" i="2"/>
  <c r="K1308" i="2"/>
  <c r="J1308" i="2"/>
  <c r="K1307" i="2"/>
  <c r="J1307" i="2"/>
  <c r="K1306" i="2"/>
  <c r="J1306" i="2"/>
  <c r="K1305" i="2"/>
  <c r="J1305" i="2"/>
  <c r="K1304" i="2"/>
  <c r="J1304" i="2"/>
  <c r="K1303" i="2"/>
  <c r="J1303" i="2"/>
  <c r="K1302" i="2"/>
  <c r="J1302" i="2"/>
  <c r="K1301" i="2"/>
  <c r="J1301" i="2"/>
  <c r="K1300" i="2"/>
  <c r="J1300" i="2"/>
  <c r="K1299" i="2"/>
  <c r="J1299" i="2"/>
  <c r="K1298" i="2"/>
  <c r="J1298" i="2"/>
  <c r="K1297" i="2"/>
  <c r="J1297" i="2"/>
  <c r="K1296" i="2"/>
  <c r="J1296" i="2"/>
  <c r="K1295" i="2"/>
  <c r="J1295" i="2"/>
  <c r="K1294" i="2"/>
  <c r="J1294" i="2"/>
  <c r="K1293" i="2"/>
  <c r="J1293" i="2"/>
  <c r="K1292" i="2"/>
  <c r="J1292" i="2"/>
  <c r="K1291" i="2"/>
  <c r="J1291" i="2"/>
  <c r="K1290" i="2"/>
  <c r="J1290" i="2"/>
  <c r="K1289" i="2"/>
  <c r="J1289" i="2"/>
  <c r="K1288" i="2"/>
  <c r="J1288" i="2"/>
  <c r="K1287" i="2"/>
  <c r="J1287" i="2"/>
  <c r="K1286" i="2"/>
  <c r="J1286" i="2"/>
  <c r="K1285" i="2"/>
  <c r="J1285" i="2"/>
  <c r="K1284" i="2"/>
  <c r="J1284" i="2"/>
  <c r="K1283" i="2"/>
  <c r="J1283" i="2"/>
  <c r="K1282" i="2"/>
  <c r="J1282" i="2"/>
  <c r="K1281" i="2"/>
  <c r="J1281" i="2"/>
  <c r="K1280" i="2"/>
  <c r="J1280" i="2"/>
  <c r="K1279" i="2"/>
  <c r="J1279" i="2"/>
  <c r="K1278" i="2"/>
  <c r="J1278" i="2"/>
  <c r="K1277" i="2"/>
  <c r="J1277" i="2"/>
  <c r="K1276" i="2"/>
  <c r="J1276" i="2"/>
  <c r="K1275" i="2"/>
  <c r="J1275" i="2"/>
  <c r="K1274" i="2"/>
  <c r="J1274" i="2"/>
  <c r="K1273" i="2"/>
  <c r="J1273" i="2"/>
  <c r="K1272" i="2"/>
  <c r="J1272" i="2"/>
  <c r="K1271" i="2"/>
  <c r="J1271" i="2"/>
  <c r="K1270" i="2"/>
  <c r="J1270" i="2"/>
  <c r="K1269" i="2"/>
  <c r="J1269" i="2"/>
  <c r="K1268" i="2"/>
  <c r="J1268" i="2"/>
  <c r="K1267" i="2"/>
  <c r="J1267" i="2"/>
  <c r="K1266" i="2"/>
  <c r="J1266" i="2"/>
  <c r="K1265" i="2"/>
  <c r="J1265" i="2"/>
  <c r="K1264" i="2"/>
  <c r="J1264" i="2"/>
  <c r="K1263" i="2"/>
  <c r="J1263" i="2"/>
  <c r="K1262" i="2"/>
  <c r="J1262" i="2"/>
  <c r="K1261" i="2"/>
  <c r="J1261" i="2"/>
  <c r="K1260" i="2"/>
  <c r="J1260" i="2"/>
  <c r="K1259" i="2"/>
  <c r="J1259" i="2"/>
  <c r="K1258" i="2"/>
  <c r="J1258" i="2"/>
  <c r="K1257" i="2"/>
  <c r="J1257" i="2"/>
  <c r="K1256" i="2"/>
  <c r="J1256" i="2"/>
  <c r="K1255" i="2"/>
  <c r="J1255" i="2"/>
  <c r="K1254" i="2"/>
  <c r="J1254" i="2"/>
  <c r="K1253" i="2"/>
  <c r="J1253" i="2"/>
  <c r="K1252" i="2"/>
  <c r="J1252" i="2"/>
  <c r="K1251" i="2"/>
  <c r="J1251" i="2"/>
  <c r="K1250" i="2"/>
  <c r="J1250" i="2"/>
  <c r="K1249" i="2"/>
  <c r="J1249" i="2"/>
  <c r="K1248" i="2"/>
  <c r="J1248" i="2"/>
  <c r="K1247" i="2"/>
  <c r="J1247" i="2"/>
  <c r="K1246" i="2"/>
  <c r="J1246" i="2"/>
  <c r="K1245" i="2"/>
  <c r="J1245" i="2"/>
  <c r="K1244" i="2"/>
  <c r="J1244" i="2"/>
  <c r="K1243" i="2"/>
  <c r="J1243" i="2"/>
  <c r="K1242" i="2"/>
  <c r="J1242" i="2"/>
  <c r="K1241" i="2"/>
  <c r="J1241" i="2"/>
  <c r="K1240" i="2"/>
  <c r="J1240" i="2"/>
  <c r="K1239" i="2"/>
  <c r="J1239" i="2"/>
  <c r="K1238" i="2"/>
  <c r="J1238" i="2"/>
  <c r="K1237" i="2"/>
  <c r="J1237" i="2"/>
  <c r="K1236" i="2"/>
  <c r="J1236" i="2"/>
  <c r="K1235" i="2"/>
  <c r="J1235" i="2"/>
  <c r="K1234" i="2"/>
  <c r="J1234" i="2"/>
  <c r="K1233" i="2"/>
  <c r="J1233" i="2"/>
  <c r="K1232" i="2"/>
  <c r="J1232" i="2"/>
  <c r="K1231" i="2"/>
  <c r="J1231" i="2"/>
  <c r="K1230" i="2"/>
  <c r="J1230" i="2"/>
  <c r="K1229" i="2"/>
  <c r="J1229" i="2"/>
  <c r="K1228" i="2"/>
  <c r="J1228" i="2"/>
  <c r="K1227" i="2"/>
  <c r="J1227" i="2"/>
  <c r="K1226" i="2"/>
  <c r="J1226" i="2"/>
  <c r="K1225" i="2"/>
  <c r="J1225" i="2"/>
  <c r="K1224" i="2"/>
  <c r="J1224" i="2"/>
  <c r="K1223" i="2"/>
  <c r="J1223" i="2"/>
  <c r="K1222" i="2"/>
  <c r="J1222" i="2"/>
  <c r="K1221" i="2"/>
  <c r="J1221" i="2"/>
  <c r="K1220" i="2"/>
  <c r="J1220" i="2"/>
  <c r="K1219" i="2"/>
  <c r="J1219" i="2"/>
  <c r="K1218" i="2"/>
  <c r="J1218" i="2"/>
  <c r="K1217" i="2"/>
  <c r="J1217" i="2"/>
  <c r="K1216" i="2"/>
  <c r="J1216" i="2"/>
  <c r="K1215" i="2"/>
  <c r="J1215" i="2"/>
  <c r="K1214" i="2"/>
  <c r="J1214" i="2"/>
  <c r="K1213" i="2"/>
  <c r="J1213" i="2"/>
  <c r="K1212" i="2"/>
  <c r="J1212" i="2"/>
  <c r="K1211" i="2"/>
  <c r="J1211" i="2"/>
  <c r="K1210" i="2"/>
  <c r="J1210" i="2"/>
  <c r="K1209" i="2"/>
  <c r="J1209" i="2"/>
  <c r="K1208" i="2"/>
  <c r="J1208" i="2"/>
  <c r="K1207" i="2"/>
  <c r="J1207" i="2"/>
  <c r="K1206" i="2"/>
  <c r="J1206" i="2"/>
  <c r="K1205" i="2"/>
  <c r="J1205" i="2"/>
  <c r="K1204" i="2"/>
  <c r="J1204" i="2"/>
  <c r="K1203" i="2"/>
  <c r="J1203" i="2"/>
  <c r="K1202" i="2"/>
  <c r="J1202" i="2"/>
  <c r="K1201" i="2"/>
  <c r="J1201" i="2"/>
  <c r="K1200" i="2"/>
  <c r="J1200" i="2"/>
  <c r="K1199" i="2"/>
  <c r="J1199" i="2"/>
  <c r="K1198" i="2"/>
  <c r="J1198" i="2"/>
  <c r="K1197" i="2"/>
  <c r="J1197" i="2"/>
  <c r="K1196" i="2"/>
  <c r="J1196" i="2"/>
  <c r="K1195" i="2"/>
  <c r="J1195" i="2"/>
  <c r="K1194" i="2"/>
  <c r="J1194" i="2"/>
  <c r="K1193" i="2"/>
  <c r="J1193" i="2"/>
  <c r="K1192" i="2"/>
  <c r="J1192" i="2"/>
  <c r="K1191" i="2"/>
  <c r="J1191" i="2"/>
  <c r="K1190" i="2"/>
  <c r="J1190" i="2"/>
  <c r="K1189" i="2"/>
  <c r="J1189" i="2"/>
  <c r="K1188" i="2"/>
  <c r="J1188" i="2"/>
  <c r="K1187" i="2"/>
  <c r="J1187" i="2"/>
  <c r="K1186" i="2"/>
  <c r="J1186" i="2"/>
  <c r="K1185" i="2"/>
  <c r="J1185" i="2"/>
  <c r="K1184" i="2"/>
  <c r="J1184" i="2"/>
  <c r="K1183" i="2"/>
  <c r="J1183" i="2"/>
  <c r="K1182" i="2"/>
  <c r="J1182" i="2"/>
  <c r="K1181" i="2"/>
  <c r="J1181" i="2"/>
  <c r="K1180" i="2"/>
  <c r="J1180" i="2"/>
  <c r="K1179" i="2"/>
  <c r="J1179" i="2"/>
  <c r="K1178" i="2"/>
  <c r="J1178" i="2"/>
  <c r="K1177" i="2"/>
  <c r="J1177" i="2"/>
  <c r="K1176" i="2"/>
  <c r="J1176" i="2"/>
  <c r="K1175" i="2"/>
  <c r="J1175" i="2"/>
  <c r="K1174" i="2"/>
  <c r="J1174" i="2"/>
  <c r="K1173" i="2"/>
  <c r="J1173" i="2"/>
  <c r="K1172" i="2"/>
  <c r="J1172" i="2"/>
  <c r="K1171" i="2"/>
  <c r="J1171" i="2"/>
  <c r="K1170" i="2"/>
  <c r="J1170" i="2"/>
  <c r="K1169" i="2"/>
  <c r="J1169" i="2"/>
  <c r="K1168" i="2"/>
  <c r="J1168" i="2"/>
  <c r="K1167" i="2"/>
  <c r="J1167" i="2"/>
  <c r="K1166" i="2"/>
  <c r="J1166" i="2"/>
  <c r="K1165" i="2"/>
  <c r="J1165" i="2"/>
  <c r="K1164" i="2"/>
  <c r="J1164" i="2"/>
  <c r="K1163" i="2"/>
  <c r="J1163" i="2"/>
  <c r="K1162" i="2"/>
  <c r="J1162" i="2"/>
  <c r="K1161" i="2"/>
  <c r="J1161" i="2"/>
  <c r="K1160" i="2"/>
  <c r="J1160" i="2"/>
  <c r="K1159" i="2"/>
  <c r="J1159" i="2"/>
  <c r="K1158" i="2"/>
  <c r="J1158" i="2"/>
  <c r="K1157" i="2"/>
  <c r="J1157" i="2"/>
  <c r="K1156" i="2"/>
  <c r="J1156" i="2"/>
  <c r="K1155" i="2"/>
  <c r="J1155" i="2"/>
  <c r="K1154" i="2"/>
  <c r="J1154" i="2"/>
  <c r="K1153" i="2"/>
  <c r="J1153" i="2"/>
  <c r="K1152" i="2"/>
  <c r="J1152" i="2"/>
  <c r="K1151" i="2"/>
  <c r="J1151" i="2"/>
  <c r="K1150" i="2"/>
  <c r="J1150" i="2"/>
  <c r="K1149" i="2"/>
  <c r="J1149" i="2"/>
  <c r="K1148" i="2"/>
  <c r="J1148" i="2"/>
  <c r="K1147" i="2"/>
  <c r="J1147" i="2"/>
  <c r="K1146" i="2"/>
  <c r="J1146" i="2"/>
  <c r="K1145" i="2"/>
  <c r="J1145" i="2"/>
  <c r="K1144" i="2"/>
  <c r="J1144" i="2"/>
  <c r="K1143" i="2"/>
  <c r="J1143" i="2"/>
  <c r="K1142" i="2"/>
  <c r="J1142" i="2"/>
  <c r="K1141" i="2"/>
  <c r="J1141" i="2"/>
  <c r="K1140" i="2"/>
  <c r="J1140" i="2"/>
  <c r="K1139" i="2"/>
  <c r="J1139" i="2"/>
  <c r="K1138" i="2"/>
  <c r="J1138" i="2"/>
  <c r="K1137" i="2"/>
  <c r="J1137" i="2"/>
  <c r="K1136" i="2"/>
  <c r="J1136" i="2"/>
  <c r="K1135" i="2"/>
  <c r="J1135" i="2"/>
  <c r="K1134" i="2"/>
  <c r="J1134" i="2"/>
  <c r="K1133" i="2"/>
  <c r="J1133" i="2"/>
  <c r="K1132" i="2"/>
  <c r="J1132" i="2"/>
  <c r="K1131" i="2"/>
  <c r="J1131" i="2"/>
  <c r="K1130" i="2"/>
  <c r="J1130" i="2"/>
  <c r="K1129" i="2"/>
  <c r="J1129" i="2"/>
  <c r="K1128" i="2"/>
  <c r="J1128" i="2"/>
  <c r="K1127" i="2"/>
  <c r="J1127" i="2"/>
  <c r="K1126" i="2"/>
  <c r="J1126" i="2"/>
  <c r="K1125" i="2"/>
  <c r="J1125" i="2"/>
  <c r="K1124" i="2"/>
  <c r="J1124" i="2"/>
  <c r="K1123" i="2"/>
  <c r="J1123" i="2"/>
  <c r="K1122" i="2"/>
  <c r="J1122" i="2"/>
  <c r="K1121" i="2"/>
  <c r="J1121" i="2"/>
  <c r="K1120" i="2"/>
  <c r="J1120" i="2"/>
  <c r="K1119" i="2"/>
  <c r="J1119" i="2"/>
  <c r="K1118" i="2"/>
  <c r="J1118" i="2"/>
  <c r="K1117" i="2"/>
  <c r="J1117" i="2"/>
  <c r="K1116" i="2"/>
  <c r="J1116" i="2"/>
  <c r="K1115" i="2"/>
  <c r="J1115" i="2"/>
  <c r="K1114" i="2"/>
  <c r="J1114" i="2"/>
  <c r="K1113" i="2"/>
  <c r="J1113" i="2"/>
  <c r="K1112" i="2"/>
  <c r="J1112" i="2"/>
  <c r="K1111" i="2"/>
  <c r="J1111" i="2"/>
  <c r="K1110" i="2"/>
  <c r="J1110" i="2"/>
  <c r="K1109" i="2"/>
  <c r="J1109" i="2"/>
  <c r="K1108" i="2"/>
  <c r="J1108" i="2"/>
  <c r="K1107" i="2"/>
  <c r="J1107" i="2"/>
  <c r="K1106" i="2"/>
  <c r="J1106" i="2"/>
  <c r="K1105" i="2"/>
  <c r="J1105" i="2"/>
  <c r="K1104" i="2"/>
  <c r="J1104" i="2"/>
  <c r="K1103" i="2"/>
  <c r="J1103" i="2"/>
  <c r="K1102" i="2"/>
  <c r="J1102" i="2"/>
  <c r="K1101" i="2"/>
  <c r="J1101" i="2"/>
  <c r="K1100" i="2"/>
  <c r="J1100" i="2"/>
  <c r="K1099" i="2"/>
  <c r="J1099" i="2"/>
  <c r="K1098" i="2"/>
  <c r="J1098" i="2"/>
  <c r="K1097" i="2"/>
  <c r="J1097" i="2"/>
  <c r="K1096" i="2"/>
  <c r="J1096" i="2"/>
  <c r="K1095" i="2"/>
  <c r="J1095" i="2"/>
  <c r="K1094" i="2"/>
  <c r="J1094" i="2"/>
  <c r="K1093" i="2"/>
  <c r="J1093" i="2"/>
  <c r="K1092" i="2"/>
  <c r="J1092" i="2"/>
  <c r="K1091" i="2"/>
  <c r="J1091" i="2"/>
  <c r="K1090" i="2"/>
  <c r="J1090" i="2"/>
  <c r="K1089" i="2"/>
  <c r="J1089" i="2"/>
  <c r="K1088" i="2"/>
  <c r="J1088" i="2"/>
  <c r="K1087" i="2"/>
  <c r="J1087" i="2"/>
  <c r="K1086" i="2"/>
  <c r="J1086" i="2"/>
  <c r="K1085" i="2"/>
  <c r="J1085" i="2"/>
  <c r="K1084" i="2"/>
  <c r="J1084" i="2"/>
  <c r="K1083" i="2"/>
  <c r="J1083" i="2"/>
  <c r="K1082" i="2"/>
  <c r="J1082" i="2"/>
  <c r="K1081" i="2"/>
  <c r="J1081" i="2"/>
  <c r="K1080" i="2"/>
  <c r="J1080" i="2"/>
  <c r="K1079" i="2"/>
  <c r="J1079" i="2"/>
  <c r="K1078" i="2"/>
  <c r="J1078" i="2"/>
  <c r="K1077" i="2"/>
  <c r="J1077" i="2"/>
  <c r="K1076" i="2"/>
  <c r="J1076" i="2"/>
  <c r="K1075" i="2"/>
  <c r="J1075" i="2"/>
  <c r="K1074" i="2"/>
  <c r="J1074" i="2"/>
  <c r="K1073" i="2"/>
  <c r="J1073" i="2"/>
  <c r="K1072" i="2"/>
  <c r="J1072" i="2"/>
  <c r="K1071" i="2"/>
  <c r="J1071" i="2"/>
  <c r="K1070" i="2"/>
  <c r="J1070" i="2"/>
  <c r="K1069" i="2"/>
  <c r="J1069" i="2"/>
  <c r="K1068" i="2"/>
  <c r="J1068" i="2"/>
  <c r="K1067" i="2"/>
  <c r="J1067" i="2"/>
  <c r="K1066" i="2"/>
  <c r="J1066" i="2"/>
  <c r="K1065" i="2"/>
  <c r="J1065" i="2"/>
  <c r="K1064" i="2"/>
  <c r="J1064" i="2"/>
  <c r="K1063" i="2"/>
  <c r="J1063" i="2"/>
  <c r="K1062" i="2"/>
  <c r="J1062" i="2"/>
  <c r="K1061" i="2"/>
  <c r="J1061" i="2"/>
  <c r="K1060" i="2"/>
  <c r="J1060" i="2"/>
  <c r="K1059" i="2"/>
  <c r="J1059" i="2"/>
  <c r="K1058" i="2"/>
  <c r="J1058" i="2"/>
  <c r="K1057" i="2"/>
  <c r="J1057" i="2"/>
  <c r="K1056" i="2"/>
  <c r="J1056" i="2"/>
  <c r="K1055" i="2"/>
  <c r="J1055" i="2"/>
  <c r="K1054" i="2"/>
  <c r="J1054" i="2"/>
  <c r="K1053" i="2"/>
  <c r="J1053" i="2"/>
  <c r="K1052" i="2"/>
  <c r="J1052" i="2"/>
  <c r="K1051" i="2"/>
  <c r="J1051" i="2"/>
  <c r="K1050" i="2"/>
  <c r="J1050" i="2"/>
  <c r="K1049" i="2"/>
  <c r="J1049" i="2"/>
  <c r="K1048" i="2"/>
  <c r="J1048" i="2"/>
  <c r="K1047" i="2"/>
  <c r="J1047" i="2"/>
  <c r="K1046" i="2"/>
  <c r="J1046" i="2"/>
  <c r="K1045" i="2"/>
  <c r="J1045" i="2"/>
  <c r="K1044" i="2"/>
  <c r="J1044" i="2"/>
  <c r="K1043" i="2"/>
  <c r="J1043" i="2"/>
  <c r="K1042" i="2"/>
  <c r="J1042" i="2"/>
  <c r="K1041" i="2"/>
  <c r="J1041" i="2"/>
  <c r="K1040" i="2"/>
  <c r="J1040" i="2"/>
  <c r="K1039" i="2"/>
  <c r="J1039" i="2"/>
  <c r="K1038" i="2"/>
  <c r="J1038" i="2"/>
  <c r="K1037" i="2"/>
  <c r="J1037" i="2"/>
  <c r="K1036" i="2"/>
  <c r="J1036" i="2"/>
  <c r="K1035" i="2"/>
  <c r="J1035" i="2"/>
  <c r="K1034" i="2"/>
  <c r="J1034" i="2"/>
  <c r="K1033" i="2"/>
  <c r="J1033" i="2"/>
  <c r="K1032" i="2"/>
  <c r="J1032" i="2"/>
  <c r="K1031" i="2"/>
  <c r="J1031" i="2"/>
  <c r="K1030" i="2"/>
  <c r="J1030" i="2"/>
  <c r="K1029" i="2"/>
  <c r="J1029" i="2"/>
  <c r="K1028" i="2"/>
  <c r="J1028" i="2"/>
  <c r="K1027" i="2"/>
  <c r="J1027" i="2"/>
  <c r="K1026" i="2"/>
  <c r="J1026" i="2"/>
  <c r="K1025" i="2"/>
  <c r="J1025" i="2"/>
  <c r="K1024" i="2"/>
  <c r="J1024" i="2"/>
  <c r="K1023" i="2"/>
  <c r="J1023" i="2"/>
  <c r="K1022" i="2"/>
  <c r="J1022" i="2"/>
  <c r="K1021" i="2"/>
  <c r="J1021" i="2"/>
  <c r="K1020" i="2"/>
  <c r="J1020" i="2"/>
  <c r="K1019" i="2"/>
  <c r="J1019" i="2"/>
  <c r="K1018" i="2"/>
  <c r="J1018" i="2"/>
  <c r="K1017" i="2"/>
  <c r="J1017" i="2"/>
  <c r="K1016" i="2"/>
  <c r="J1016" i="2"/>
  <c r="K1015" i="2"/>
  <c r="J1015" i="2"/>
  <c r="K1014" i="2"/>
  <c r="J1014" i="2"/>
  <c r="K1013" i="2"/>
  <c r="J1013" i="2"/>
  <c r="K1012" i="2"/>
  <c r="J1012" i="2"/>
  <c r="K1011" i="2"/>
  <c r="J1011" i="2"/>
  <c r="K1010" i="2"/>
  <c r="J1010" i="2"/>
  <c r="K1009" i="2"/>
  <c r="J1009" i="2"/>
  <c r="K1008" i="2"/>
  <c r="J1008" i="2"/>
  <c r="K1007" i="2"/>
  <c r="J1007" i="2"/>
  <c r="K1006" i="2"/>
  <c r="J1006" i="2"/>
  <c r="K1005" i="2"/>
  <c r="J1005" i="2"/>
  <c r="K1004" i="2"/>
  <c r="J1004" i="2"/>
  <c r="K1003" i="2"/>
  <c r="J1003" i="2"/>
  <c r="K1002" i="2"/>
  <c r="J1002" i="2"/>
  <c r="K1001" i="2"/>
  <c r="J1001" i="2"/>
  <c r="K1000" i="2"/>
  <c r="J1000" i="2"/>
  <c r="K999" i="2"/>
  <c r="J999" i="2"/>
  <c r="K998" i="2"/>
  <c r="J998" i="2"/>
  <c r="K997" i="2"/>
  <c r="J997" i="2"/>
  <c r="K996" i="2"/>
  <c r="J996" i="2"/>
  <c r="K995" i="2"/>
  <c r="J995" i="2"/>
  <c r="K994" i="2"/>
  <c r="J994" i="2"/>
  <c r="K993" i="2"/>
  <c r="J993" i="2"/>
  <c r="K992" i="2"/>
  <c r="J992" i="2"/>
  <c r="K991" i="2"/>
  <c r="J991" i="2"/>
  <c r="K990" i="2"/>
  <c r="J990" i="2"/>
  <c r="K989" i="2"/>
  <c r="J989" i="2"/>
  <c r="K988" i="2"/>
  <c r="J988" i="2"/>
  <c r="K987" i="2"/>
  <c r="J987" i="2"/>
  <c r="K986" i="2"/>
  <c r="J986" i="2"/>
  <c r="K985" i="2"/>
  <c r="J985" i="2"/>
  <c r="K984" i="2"/>
  <c r="J984" i="2"/>
  <c r="K983" i="2"/>
  <c r="J983" i="2"/>
  <c r="K982" i="2"/>
  <c r="J982" i="2"/>
  <c r="K981" i="2"/>
  <c r="J981" i="2"/>
  <c r="K980" i="2"/>
  <c r="J980" i="2"/>
  <c r="K979" i="2"/>
  <c r="J979" i="2"/>
  <c r="K978" i="2"/>
  <c r="J978" i="2"/>
  <c r="K977" i="2"/>
  <c r="J977" i="2"/>
  <c r="K976" i="2"/>
  <c r="J976" i="2"/>
  <c r="K975" i="2"/>
  <c r="J975" i="2"/>
  <c r="K974" i="2"/>
  <c r="J974" i="2"/>
  <c r="K973" i="2"/>
  <c r="J973" i="2"/>
  <c r="K972" i="2"/>
  <c r="J972" i="2"/>
  <c r="K971" i="2"/>
  <c r="J971" i="2"/>
  <c r="K970" i="2"/>
  <c r="J970" i="2"/>
  <c r="K969" i="2"/>
  <c r="J969" i="2"/>
  <c r="K968" i="2"/>
  <c r="J968" i="2"/>
  <c r="K967" i="2"/>
  <c r="J967" i="2"/>
  <c r="K966" i="2"/>
  <c r="J966" i="2"/>
  <c r="K965" i="2"/>
  <c r="J965" i="2"/>
  <c r="K964" i="2"/>
  <c r="J964" i="2"/>
  <c r="K963" i="2"/>
  <c r="J963" i="2"/>
  <c r="K962" i="2"/>
  <c r="J962" i="2"/>
  <c r="K961" i="2"/>
  <c r="J961" i="2"/>
  <c r="K960" i="2"/>
  <c r="J960" i="2"/>
  <c r="K959" i="2"/>
  <c r="J959" i="2"/>
  <c r="K958" i="2"/>
  <c r="J958" i="2"/>
  <c r="K957" i="2"/>
  <c r="J957" i="2"/>
  <c r="K956" i="2"/>
  <c r="J956" i="2"/>
  <c r="K955" i="2"/>
  <c r="J955" i="2"/>
  <c r="K954" i="2"/>
  <c r="J954" i="2"/>
  <c r="K953" i="2"/>
  <c r="J953" i="2"/>
  <c r="K952" i="2"/>
  <c r="J952" i="2"/>
  <c r="K951" i="2"/>
  <c r="J951" i="2"/>
  <c r="K950" i="2"/>
  <c r="J950" i="2"/>
  <c r="K949" i="2"/>
  <c r="J949" i="2"/>
  <c r="K948" i="2"/>
  <c r="J948" i="2"/>
  <c r="K947" i="2"/>
  <c r="J947" i="2"/>
  <c r="K946" i="2"/>
  <c r="J946" i="2"/>
  <c r="K945" i="2"/>
  <c r="J945" i="2"/>
  <c r="K944" i="2"/>
  <c r="J944" i="2"/>
  <c r="K943" i="2"/>
  <c r="J943" i="2"/>
  <c r="K942" i="2"/>
  <c r="J942" i="2"/>
  <c r="K941" i="2"/>
  <c r="J941" i="2"/>
  <c r="K940" i="2"/>
  <c r="J940" i="2"/>
  <c r="K939" i="2"/>
  <c r="J939" i="2"/>
  <c r="K938" i="2"/>
  <c r="J938" i="2"/>
  <c r="K937" i="2"/>
  <c r="J937" i="2"/>
  <c r="K936" i="2"/>
  <c r="J936" i="2"/>
  <c r="K935" i="2"/>
  <c r="J935" i="2"/>
  <c r="K934" i="2"/>
  <c r="J934" i="2"/>
  <c r="K933" i="2"/>
  <c r="J933" i="2"/>
  <c r="K932" i="2"/>
  <c r="J932" i="2"/>
  <c r="K931" i="2"/>
  <c r="J931" i="2"/>
  <c r="K930" i="2"/>
  <c r="J930" i="2"/>
  <c r="K929" i="2"/>
  <c r="J929" i="2"/>
  <c r="K928" i="2"/>
  <c r="J928" i="2"/>
  <c r="K927" i="2"/>
  <c r="J927" i="2"/>
  <c r="K926" i="2"/>
  <c r="J926" i="2"/>
  <c r="K925" i="2"/>
  <c r="J925" i="2"/>
  <c r="K924" i="2"/>
  <c r="J924" i="2"/>
  <c r="K923" i="2"/>
  <c r="J923" i="2"/>
  <c r="K922" i="2"/>
  <c r="J922" i="2"/>
  <c r="K921" i="2"/>
  <c r="J921" i="2"/>
  <c r="K920" i="2"/>
  <c r="J920" i="2"/>
  <c r="K919" i="2"/>
  <c r="J919" i="2"/>
  <c r="K918" i="2"/>
  <c r="J918" i="2"/>
  <c r="K917" i="2"/>
  <c r="J917" i="2"/>
  <c r="K916" i="2"/>
  <c r="J916" i="2"/>
  <c r="K915" i="2"/>
  <c r="J915" i="2"/>
  <c r="K914" i="2"/>
  <c r="J914" i="2"/>
  <c r="K913" i="2"/>
  <c r="J913" i="2"/>
  <c r="K912" i="2"/>
  <c r="J912" i="2"/>
  <c r="K911" i="2"/>
  <c r="J911" i="2"/>
  <c r="K910" i="2"/>
  <c r="J910" i="2"/>
  <c r="K909" i="2"/>
  <c r="J909" i="2"/>
  <c r="K908" i="2"/>
  <c r="J908" i="2"/>
  <c r="K907" i="2"/>
  <c r="J907" i="2"/>
  <c r="K906" i="2"/>
  <c r="J906" i="2"/>
  <c r="K905" i="2"/>
  <c r="J905" i="2"/>
  <c r="K904" i="2"/>
  <c r="J904" i="2"/>
  <c r="K903" i="2"/>
  <c r="J903" i="2"/>
  <c r="K902" i="2"/>
  <c r="J902" i="2"/>
  <c r="K901" i="2"/>
  <c r="J901" i="2"/>
  <c r="K900" i="2"/>
  <c r="J900" i="2"/>
  <c r="K899" i="2"/>
  <c r="J899" i="2"/>
  <c r="K898" i="2"/>
  <c r="J898" i="2"/>
  <c r="K897" i="2"/>
  <c r="J897" i="2"/>
  <c r="K896" i="2"/>
  <c r="J896" i="2"/>
  <c r="K895" i="2"/>
  <c r="J895" i="2"/>
  <c r="K894" i="2"/>
  <c r="J894" i="2"/>
  <c r="K893" i="2"/>
  <c r="J893" i="2"/>
  <c r="K892" i="2"/>
  <c r="J892" i="2"/>
  <c r="K891" i="2"/>
  <c r="J891" i="2"/>
  <c r="K890" i="2"/>
  <c r="J890" i="2"/>
  <c r="K889" i="2"/>
  <c r="J889" i="2"/>
  <c r="K888" i="2"/>
  <c r="J888" i="2"/>
  <c r="K887" i="2"/>
  <c r="J887" i="2"/>
  <c r="K886" i="2"/>
  <c r="J886" i="2"/>
  <c r="K885" i="2"/>
  <c r="J885" i="2"/>
  <c r="K884" i="2"/>
  <c r="J884" i="2"/>
  <c r="K883" i="2"/>
  <c r="J883" i="2"/>
  <c r="K882" i="2"/>
  <c r="J882" i="2"/>
  <c r="K881" i="2"/>
  <c r="J881" i="2"/>
  <c r="K880" i="2"/>
  <c r="J880" i="2"/>
  <c r="K879" i="2"/>
  <c r="J879" i="2"/>
  <c r="K878" i="2"/>
  <c r="J878" i="2"/>
  <c r="K877" i="2"/>
  <c r="J877" i="2"/>
  <c r="K876" i="2"/>
  <c r="J876" i="2"/>
  <c r="K875" i="2"/>
  <c r="J875" i="2"/>
  <c r="K874" i="2"/>
  <c r="J874" i="2"/>
  <c r="K873" i="2"/>
  <c r="J873" i="2"/>
  <c r="K872" i="2"/>
  <c r="J872" i="2"/>
  <c r="K871" i="2"/>
  <c r="J871" i="2"/>
  <c r="K870" i="2"/>
  <c r="J870" i="2"/>
  <c r="K869" i="2"/>
  <c r="J869" i="2"/>
  <c r="K868" i="2"/>
  <c r="J868" i="2"/>
  <c r="K867" i="2"/>
  <c r="J867" i="2"/>
  <c r="K866" i="2"/>
  <c r="J866" i="2"/>
  <c r="K865" i="2"/>
  <c r="J865" i="2"/>
  <c r="K864" i="2"/>
  <c r="J864" i="2"/>
  <c r="K863" i="2"/>
  <c r="J863" i="2"/>
  <c r="K862" i="2"/>
  <c r="J862" i="2"/>
  <c r="K861" i="2"/>
  <c r="J861" i="2"/>
  <c r="K860" i="2"/>
  <c r="J860" i="2"/>
  <c r="K859" i="2"/>
  <c r="J859" i="2"/>
  <c r="K858" i="2"/>
  <c r="J858" i="2"/>
  <c r="K857" i="2"/>
  <c r="J857" i="2"/>
  <c r="K856" i="2"/>
  <c r="J856" i="2"/>
  <c r="K855" i="2"/>
  <c r="J855" i="2"/>
  <c r="K854" i="2"/>
  <c r="J854" i="2"/>
  <c r="K853" i="2"/>
  <c r="J853" i="2"/>
  <c r="K852" i="2"/>
  <c r="J852" i="2"/>
  <c r="K851" i="2"/>
  <c r="J851" i="2"/>
  <c r="K850" i="2"/>
  <c r="J850" i="2"/>
  <c r="K849" i="2"/>
  <c r="J849" i="2"/>
  <c r="K848" i="2"/>
  <c r="J848" i="2"/>
  <c r="K847" i="2"/>
  <c r="J847" i="2"/>
  <c r="K846" i="2"/>
  <c r="J846" i="2"/>
  <c r="K845" i="2"/>
  <c r="J845" i="2"/>
  <c r="K844" i="2"/>
  <c r="J844" i="2"/>
  <c r="K843" i="2"/>
  <c r="J843" i="2"/>
  <c r="K842" i="2"/>
  <c r="J842" i="2"/>
  <c r="K841" i="2"/>
  <c r="J841" i="2"/>
  <c r="K840" i="2"/>
  <c r="J840" i="2"/>
  <c r="K839" i="2"/>
  <c r="J839" i="2"/>
  <c r="K838" i="2"/>
  <c r="J838" i="2"/>
  <c r="K837" i="2"/>
  <c r="J837" i="2"/>
  <c r="K836" i="2"/>
  <c r="J836" i="2"/>
  <c r="K835" i="2"/>
  <c r="J835" i="2"/>
  <c r="K834" i="2"/>
  <c r="J834" i="2"/>
  <c r="K833" i="2"/>
  <c r="J833" i="2"/>
  <c r="K832" i="2"/>
  <c r="J832" i="2"/>
  <c r="K831" i="2"/>
  <c r="J831" i="2"/>
  <c r="K830" i="2"/>
  <c r="J830" i="2"/>
  <c r="K829" i="2"/>
  <c r="J829" i="2"/>
  <c r="K828" i="2"/>
  <c r="J828" i="2"/>
  <c r="K827" i="2"/>
  <c r="J827" i="2"/>
  <c r="K826" i="2"/>
  <c r="J826" i="2"/>
  <c r="K825" i="2"/>
  <c r="J825" i="2"/>
  <c r="K824" i="2"/>
  <c r="J824" i="2"/>
  <c r="K823" i="2"/>
  <c r="J823" i="2"/>
  <c r="K822" i="2"/>
  <c r="J822" i="2"/>
  <c r="K821" i="2"/>
  <c r="J821" i="2"/>
  <c r="K820" i="2"/>
  <c r="J820" i="2"/>
  <c r="K819" i="2"/>
  <c r="J819" i="2"/>
  <c r="K818" i="2"/>
  <c r="J818" i="2"/>
  <c r="K817" i="2"/>
  <c r="J817" i="2"/>
  <c r="K816" i="2"/>
  <c r="J816" i="2"/>
  <c r="K815" i="2"/>
  <c r="J815" i="2"/>
  <c r="K814" i="2"/>
  <c r="J814" i="2"/>
  <c r="K813" i="2"/>
  <c r="J813" i="2"/>
  <c r="K812" i="2"/>
  <c r="J812" i="2"/>
  <c r="K811" i="2"/>
  <c r="J811" i="2"/>
  <c r="K810" i="2"/>
  <c r="J810" i="2"/>
  <c r="K809" i="2"/>
  <c r="J809" i="2"/>
  <c r="K808" i="2"/>
  <c r="J808" i="2"/>
  <c r="K807" i="2"/>
  <c r="J807" i="2"/>
  <c r="K806" i="2"/>
  <c r="J806" i="2"/>
  <c r="K805" i="2"/>
  <c r="J805" i="2"/>
  <c r="K804" i="2"/>
  <c r="J804" i="2"/>
  <c r="K803" i="2"/>
  <c r="J803" i="2"/>
  <c r="K802" i="2"/>
  <c r="J802" i="2"/>
  <c r="K801" i="2"/>
  <c r="J801" i="2"/>
  <c r="K800" i="2"/>
  <c r="J800" i="2"/>
  <c r="K799" i="2"/>
  <c r="J799" i="2"/>
  <c r="K798" i="2"/>
  <c r="J798" i="2"/>
  <c r="K797" i="2"/>
  <c r="J797" i="2"/>
  <c r="K796" i="2"/>
  <c r="J796" i="2"/>
  <c r="K795" i="2"/>
  <c r="J795" i="2"/>
  <c r="K794" i="2"/>
  <c r="J794" i="2"/>
  <c r="K793" i="2"/>
  <c r="J793" i="2"/>
  <c r="K792" i="2"/>
  <c r="J792" i="2"/>
  <c r="K791" i="2"/>
  <c r="J791" i="2"/>
  <c r="K790" i="2"/>
  <c r="J790" i="2"/>
  <c r="K789" i="2"/>
  <c r="J789" i="2"/>
  <c r="K788" i="2"/>
  <c r="J788" i="2"/>
  <c r="K787" i="2"/>
  <c r="J787" i="2"/>
  <c r="K786" i="2"/>
  <c r="J786" i="2"/>
  <c r="K785" i="2"/>
  <c r="J785" i="2"/>
  <c r="K784" i="2"/>
  <c r="J784" i="2"/>
  <c r="K783" i="2"/>
  <c r="J783" i="2"/>
  <c r="K782" i="2"/>
  <c r="J782" i="2"/>
  <c r="K781" i="2"/>
  <c r="J781" i="2"/>
  <c r="K780" i="2"/>
  <c r="J780" i="2"/>
  <c r="K779" i="2"/>
  <c r="J779" i="2"/>
  <c r="K778" i="2"/>
  <c r="J778" i="2"/>
  <c r="K777" i="2"/>
  <c r="J777" i="2"/>
  <c r="K776" i="2"/>
  <c r="J776" i="2"/>
  <c r="K775" i="2"/>
  <c r="J775" i="2"/>
  <c r="K774" i="2"/>
  <c r="J774" i="2"/>
  <c r="K773" i="2"/>
  <c r="J773" i="2"/>
  <c r="K772" i="2"/>
  <c r="J772" i="2"/>
  <c r="K771" i="2"/>
  <c r="J771" i="2"/>
  <c r="K770" i="2"/>
  <c r="J770" i="2"/>
  <c r="K769" i="2"/>
  <c r="J769" i="2"/>
  <c r="K768" i="2"/>
  <c r="J768" i="2"/>
  <c r="K767" i="2"/>
  <c r="J767" i="2"/>
  <c r="K766" i="2"/>
  <c r="J766" i="2"/>
  <c r="K765" i="2"/>
  <c r="J765" i="2"/>
  <c r="K764" i="2"/>
  <c r="J764" i="2"/>
  <c r="K763" i="2"/>
  <c r="J763" i="2"/>
  <c r="K762" i="2"/>
  <c r="J762" i="2"/>
  <c r="K761" i="2"/>
  <c r="J761" i="2"/>
  <c r="K760" i="2"/>
  <c r="J760" i="2"/>
  <c r="K759" i="2"/>
  <c r="J759" i="2"/>
  <c r="K758" i="2"/>
  <c r="J758" i="2"/>
  <c r="K757" i="2"/>
  <c r="J757" i="2"/>
  <c r="K756" i="2"/>
  <c r="J756" i="2"/>
  <c r="K755" i="2"/>
  <c r="J755" i="2"/>
  <c r="K754" i="2"/>
  <c r="J754" i="2"/>
  <c r="K753" i="2"/>
  <c r="J753" i="2"/>
  <c r="K752" i="2"/>
  <c r="J752" i="2"/>
  <c r="K751" i="2"/>
  <c r="J751" i="2"/>
  <c r="K750" i="2"/>
  <c r="J750" i="2"/>
  <c r="K749" i="2"/>
  <c r="J749" i="2"/>
  <c r="K748" i="2"/>
  <c r="J748" i="2"/>
  <c r="K747" i="2"/>
  <c r="J747" i="2"/>
  <c r="K746" i="2"/>
  <c r="J746" i="2"/>
  <c r="K745" i="2"/>
  <c r="J745" i="2"/>
  <c r="K744" i="2"/>
  <c r="J744" i="2"/>
  <c r="K743" i="2"/>
  <c r="J743" i="2"/>
  <c r="K742" i="2"/>
  <c r="J742" i="2"/>
  <c r="K741" i="2"/>
  <c r="J741" i="2"/>
  <c r="K740" i="2"/>
  <c r="J740" i="2"/>
  <c r="K739" i="2"/>
  <c r="J739" i="2"/>
  <c r="K738" i="2"/>
  <c r="J738" i="2"/>
  <c r="K737" i="2"/>
  <c r="J737" i="2"/>
  <c r="K736" i="2"/>
  <c r="J736" i="2"/>
  <c r="K735" i="2"/>
  <c r="J735" i="2"/>
  <c r="K734" i="2"/>
  <c r="J734" i="2"/>
  <c r="K733" i="2"/>
  <c r="J733" i="2"/>
  <c r="K732" i="2"/>
  <c r="J732" i="2"/>
  <c r="K731" i="2"/>
  <c r="J731" i="2"/>
  <c r="K730" i="2"/>
  <c r="J730" i="2"/>
  <c r="K729" i="2"/>
  <c r="J729" i="2"/>
  <c r="K728" i="2"/>
  <c r="J728" i="2"/>
  <c r="K727" i="2"/>
  <c r="J727" i="2"/>
  <c r="K726" i="2"/>
  <c r="J726" i="2"/>
  <c r="K725" i="2"/>
  <c r="J725" i="2"/>
  <c r="K724" i="2"/>
  <c r="J724" i="2"/>
  <c r="K723" i="2"/>
  <c r="J723" i="2"/>
  <c r="K722" i="2"/>
  <c r="J722" i="2"/>
  <c r="K721" i="2"/>
  <c r="J721" i="2"/>
  <c r="K720" i="2"/>
  <c r="J720" i="2"/>
  <c r="K719" i="2"/>
  <c r="J719" i="2"/>
  <c r="K718" i="2"/>
  <c r="J718" i="2"/>
  <c r="K717" i="2"/>
  <c r="J717" i="2"/>
  <c r="K716" i="2"/>
  <c r="J716" i="2"/>
  <c r="K715" i="2"/>
  <c r="J715" i="2"/>
  <c r="K714" i="2"/>
  <c r="J714" i="2"/>
  <c r="K713" i="2"/>
  <c r="J713" i="2"/>
  <c r="K712" i="2"/>
  <c r="J712" i="2"/>
  <c r="K711" i="2"/>
  <c r="J711" i="2"/>
  <c r="K710" i="2"/>
  <c r="J710" i="2"/>
  <c r="K709" i="2"/>
  <c r="J709" i="2"/>
  <c r="K708" i="2"/>
  <c r="J708" i="2"/>
  <c r="K707" i="2"/>
  <c r="J707" i="2"/>
  <c r="K706" i="2"/>
  <c r="J706" i="2"/>
  <c r="K705" i="2"/>
  <c r="J705" i="2"/>
  <c r="K704" i="2"/>
  <c r="J704" i="2"/>
  <c r="K703" i="2"/>
  <c r="J703" i="2"/>
  <c r="K702" i="2"/>
  <c r="J702" i="2"/>
  <c r="K701" i="2"/>
  <c r="J701" i="2"/>
  <c r="K700" i="2"/>
  <c r="J700" i="2"/>
  <c r="K699" i="2"/>
  <c r="J699" i="2"/>
  <c r="K698" i="2"/>
  <c r="J698" i="2"/>
  <c r="K697" i="2"/>
  <c r="J697" i="2"/>
  <c r="K696" i="2"/>
  <c r="J696" i="2"/>
  <c r="K695" i="2"/>
  <c r="J695" i="2"/>
  <c r="K694" i="2"/>
  <c r="J694" i="2"/>
  <c r="K693" i="2"/>
  <c r="J693" i="2"/>
  <c r="K692" i="2"/>
  <c r="J692" i="2"/>
  <c r="K691" i="2"/>
  <c r="J691" i="2"/>
  <c r="K690" i="2"/>
  <c r="J690" i="2"/>
  <c r="K689" i="2"/>
  <c r="J689" i="2"/>
  <c r="K688" i="2"/>
  <c r="J688" i="2"/>
  <c r="K687" i="2"/>
  <c r="J687" i="2"/>
  <c r="K686" i="2"/>
  <c r="J686" i="2"/>
  <c r="K685" i="2"/>
  <c r="J685" i="2"/>
  <c r="K684" i="2"/>
  <c r="J684" i="2"/>
  <c r="K683" i="2"/>
  <c r="J683" i="2"/>
  <c r="K682" i="2"/>
  <c r="J682" i="2"/>
  <c r="K681" i="2"/>
  <c r="J681" i="2"/>
  <c r="K680" i="2"/>
  <c r="J680" i="2"/>
  <c r="K679" i="2"/>
  <c r="J679" i="2"/>
  <c r="K678" i="2"/>
  <c r="J678" i="2"/>
  <c r="K677" i="2"/>
  <c r="J677" i="2"/>
  <c r="K676" i="2"/>
  <c r="J676" i="2"/>
  <c r="K675" i="2"/>
  <c r="J675" i="2"/>
  <c r="K674" i="2"/>
  <c r="J674" i="2"/>
  <c r="K673" i="2"/>
  <c r="J673" i="2"/>
  <c r="K672" i="2"/>
  <c r="J672" i="2"/>
  <c r="K671" i="2"/>
  <c r="J671" i="2"/>
  <c r="K670" i="2"/>
  <c r="J670" i="2"/>
  <c r="K669" i="2"/>
  <c r="J669" i="2"/>
  <c r="K668" i="2"/>
  <c r="J668" i="2"/>
  <c r="K667" i="2"/>
  <c r="J667" i="2"/>
  <c r="K666" i="2"/>
  <c r="J666" i="2"/>
  <c r="K665" i="2"/>
  <c r="J665" i="2"/>
  <c r="K664" i="2"/>
  <c r="J664" i="2"/>
  <c r="K663" i="2"/>
  <c r="J663" i="2"/>
  <c r="K662" i="2"/>
  <c r="J662" i="2"/>
  <c r="K661" i="2"/>
  <c r="J661" i="2"/>
  <c r="K660" i="2"/>
  <c r="J660" i="2"/>
  <c r="K659" i="2"/>
  <c r="J659" i="2"/>
  <c r="K658" i="2"/>
  <c r="J658" i="2"/>
  <c r="K657" i="2"/>
  <c r="J657" i="2"/>
  <c r="K656" i="2"/>
  <c r="J656" i="2"/>
  <c r="K655" i="2"/>
  <c r="J655" i="2"/>
  <c r="K654" i="2"/>
  <c r="J654" i="2"/>
  <c r="K653" i="2"/>
  <c r="J653" i="2"/>
  <c r="K652" i="2"/>
  <c r="J652" i="2"/>
  <c r="K651" i="2"/>
  <c r="J651" i="2"/>
  <c r="K650" i="2"/>
  <c r="J650" i="2"/>
  <c r="K649" i="2"/>
  <c r="J649" i="2"/>
  <c r="K648" i="2"/>
  <c r="J648" i="2"/>
  <c r="K647" i="2"/>
  <c r="J647" i="2"/>
  <c r="K646" i="2"/>
  <c r="J646" i="2"/>
  <c r="K645" i="2"/>
  <c r="J645" i="2"/>
  <c r="K644" i="2"/>
  <c r="J644" i="2"/>
  <c r="K643" i="2"/>
  <c r="J643" i="2"/>
  <c r="K642" i="2"/>
  <c r="J642" i="2"/>
  <c r="K641" i="2"/>
  <c r="J641" i="2"/>
  <c r="K640" i="2"/>
  <c r="J640" i="2"/>
  <c r="K639" i="2"/>
  <c r="J639" i="2"/>
  <c r="K638" i="2"/>
  <c r="J638" i="2"/>
  <c r="K637" i="2"/>
  <c r="J637" i="2"/>
  <c r="K636" i="2"/>
  <c r="J636" i="2"/>
  <c r="K635" i="2"/>
  <c r="J635" i="2"/>
  <c r="K634" i="2"/>
  <c r="J634" i="2"/>
  <c r="K633" i="2"/>
  <c r="J633" i="2"/>
  <c r="K632" i="2"/>
  <c r="J632" i="2"/>
  <c r="K631" i="2"/>
  <c r="J631" i="2"/>
  <c r="K630" i="2"/>
  <c r="J630" i="2"/>
  <c r="K629" i="2"/>
  <c r="J629" i="2"/>
  <c r="K628" i="2"/>
  <c r="J628" i="2"/>
  <c r="K627" i="2"/>
  <c r="J627" i="2"/>
  <c r="K626" i="2"/>
  <c r="J626" i="2"/>
  <c r="K625" i="2"/>
  <c r="J625" i="2"/>
  <c r="K624" i="2"/>
  <c r="J624" i="2"/>
  <c r="K623" i="2"/>
  <c r="J623" i="2"/>
  <c r="K622" i="2"/>
  <c r="J622" i="2"/>
  <c r="K621" i="2"/>
  <c r="J621" i="2"/>
  <c r="K620" i="2"/>
  <c r="J620" i="2"/>
  <c r="K619" i="2"/>
  <c r="J619" i="2"/>
  <c r="K618" i="2"/>
  <c r="J618" i="2"/>
  <c r="K617" i="2"/>
  <c r="J617" i="2"/>
  <c r="K616" i="2"/>
  <c r="J616" i="2"/>
  <c r="K615" i="2"/>
  <c r="J615" i="2"/>
  <c r="K614" i="2"/>
  <c r="J614" i="2"/>
  <c r="K613" i="2"/>
  <c r="J613" i="2"/>
  <c r="K612" i="2"/>
  <c r="J612" i="2"/>
  <c r="K611" i="2"/>
  <c r="J611" i="2"/>
  <c r="K610" i="2"/>
  <c r="J610" i="2"/>
  <c r="K609" i="2"/>
  <c r="J609" i="2"/>
  <c r="K608" i="2"/>
  <c r="J608" i="2"/>
  <c r="K607" i="2"/>
  <c r="J607" i="2"/>
  <c r="K606" i="2"/>
  <c r="J606" i="2"/>
  <c r="K605" i="2"/>
  <c r="J605" i="2"/>
  <c r="K604" i="2"/>
  <c r="J604" i="2"/>
  <c r="K603" i="2"/>
  <c r="J603" i="2"/>
  <c r="K602" i="2"/>
  <c r="J602" i="2"/>
  <c r="K601" i="2"/>
  <c r="J601" i="2"/>
  <c r="K600" i="2"/>
  <c r="J600" i="2"/>
  <c r="K599" i="2"/>
  <c r="J599" i="2"/>
  <c r="K598" i="2"/>
  <c r="J598" i="2"/>
  <c r="K597" i="2"/>
  <c r="J597" i="2"/>
  <c r="K596" i="2"/>
  <c r="J596" i="2"/>
  <c r="K595" i="2"/>
  <c r="J595" i="2"/>
  <c r="K594" i="2"/>
  <c r="J594" i="2"/>
  <c r="K593" i="2"/>
  <c r="J593" i="2"/>
  <c r="K592" i="2"/>
  <c r="J592" i="2"/>
  <c r="K591" i="2"/>
  <c r="J591" i="2"/>
  <c r="K590" i="2"/>
  <c r="J590" i="2"/>
  <c r="K589" i="2"/>
  <c r="J589" i="2"/>
  <c r="K588" i="2"/>
  <c r="J588" i="2"/>
  <c r="K587" i="2"/>
  <c r="J587" i="2"/>
  <c r="K586" i="2"/>
  <c r="J586" i="2"/>
  <c r="K585" i="2"/>
  <c r="J585" i="2"/>
  <c r="K584" i="2"/>
  <c r="J584" i="2"/>
  <c r="K583" i="2"/>
  <c r="J583" i="2"/>
  <c r="K582" i="2"/>
  <c r="J582" i="2"/>
  <c r="K581" i="2"/>
  <c r="J581" i="2"/>
  <c r="K580" i="2"/>
  <c r="J580" i="2"/>
  <c r="K579" i="2"/>
  <c r="J579" i="2"/>
  <c r="K578" i="2"/>
  <c r="J578" i="2"/>
  <c r="K577" i="2"/>
  <c r="J577" i="2"/>
  <c r="K576" i="2"/>
  <c r="J576" i="2"/>
  <c r="K575" i="2"/>
  <c r="J575" i="2"/>
  <c r="K574" i="2"/>
  <c r="J574" i="2"/>
  <c r="K573" i="2"/>
  <c r="J573" i="2"/>
  <c r="K572" i="2"/>
  <c r="J572" i="2"/>
  <c r="K571" i="2"/>
  <c r="J571" i="2"/>
  <c r="K570" i="2"/>
  <c r="J570" i="2"/>
  <c r="K569" i="2"/>
  <c r="J569" i="2"/>
  <c r="K568" i="2"/>
  <c r="J568" i="2"/>
  <c r="K567" i="2"/>
  <c r="J567" i="2"/>
  <c r="K566" i="2"/>
  <c r="J566" i="2"/>
  <c r="K565" i="2"/>
  <c r="J565" i="2"/>
  <c r="K564" i="2"/>
  <c r="J564" i="2"/>
  <c r="K563" i="2"/>
  <c r="J563" i="2"/>
  <c r="K562" i="2"/>
  <c r="J562" i="2"/>
  <c r="K561" i="2"/>
  <c r="J561" i="2"/>
  <c r="K560" i="2"/>
  <c r="J560" i="2"/>
  <c r="K559" i="2"/>
  <c r="J559" i="2"/>
  <c r="K558" i="2"/>
  <c r="J558" i="2"/>
  <c r="K557" i="2"/>
  <c r="J557" i="2"/>
  <c r="K556" i="2"/>
  <c r="J556" i="2"/>
  <c r="K555" i="2"/>
  <c r="J555" i="2"/>
  <c r="K554" i="2"/>
  <c r="J554" i="2"/>
  <c r="K553" i="2"/>
  <c r="J553" i="2"/>
  <c r="K552" i="2"/>
  <c r="J552" i="2"/>
  <c r="K551" i="2"/>
  <c r="J551" i="2"/>
  <c r="K550" i="2"/>
  <c r="J550" i="2"/>
  <c r="K549" i="2"/>
  <c r="J549" i="2"/>
  <c r="K548" i="2"/>
  <c r="J548" i="2"/>
  <c r="K547" i="2"/>
  <c r="J547" i="2"/>
  <c r="K546" i="2"/>
  <c r="J546" i="2"/>
  <c r="K545" i="2"/>
  <c r="J545" i="2"/>
  <c r="K544" i="2"/>
  <c r="J544" i="2"/>
  <c r="K543" i="2"/>
  <c r="J543" i="2"/>
  <c r="K542" i="2"/>
  <c r="J542" i="2"/>
  <c r="K541" i="2"/>
  <c r="J541" i="2"/>
  <c r="K540" i="2"/>
  <c r="J540" i="2"/>
  <c r="K539" i="2"/>
  <c r="J539" i="2"/>
  <c r="K538" i="2"/>
  <c r="J538" i="2"/>
  <c r="K537" i="2"/>
  <c r="J537" i="2"/>
  <c r="K536" i="2"/>
  <c r="J536" i="2"/>
  <c r="K535" i="2"/>
  <c r="J535" i="2"/>
  <c r="K534" i="2"/>
  <c r="J534" i="2"/>
  <c r="K533" i="2"/>
  <c r="J533" i="2"/>
  <c r="K532" i="2"/>
  <c r="J532" i="2"/>
  <c r="K531" i="2"/>
  <c r="J531" i="2"/>
  <c r="K530" i="2"/>
  <c r="J530" i="2"/>
  <c r="K529" i="2"/>
  <c r="J529" i="2"/>
  <c r="K528" i="2"/>
  <c r="J528" i="2"/>
  <c r="K527" i="2"/>
  <c r="J527" i="2"/>
  <c r="K526" i="2"/>
  <c r="J526" i="2"/>
  <c r="K525" i="2"/>
  <c r="J525" i="2"/>
  <c r="K524" i="2"/>
  <c r="J524" i="2"/>
  <c r="K523" i="2"/>
  <c r="J523" i="2"/>
  <c r="K522" i="2"/>
  <c r="J522" i="2"/>
  <c r="K521" i="2"/>
  <c r="J521" i="2"/>
  <c r="K520" i="2"/>
  <c r="J520" i="2"/>
  <c r="K519" i="2"/>
  <c r="J519" i="2"/>
  <c r="K518" i="2"/>
  <c r="J518" i="2"/>
  <c r="K517" i="2"/>
  <c r="J517" i="2"/>
  <c r="K516" i="2"/>
  <c r="J516" i="2"/>
  <c r="K515" i="2"/>
  <c r="J515" i="2"/>
  <c r="K514" i="2"/>
  <c r="J514" i="2"/>
  <c r="K513" i="2"/>
  <c r="J513" i="2"/>
  <c r="K512" i="2"/>
  <c r="J512" i="2"/>
  <c r="K511" i="2"/>
  <c r="J511" i="2"/>
  <c r="K510" i="2"/>
  <c r="J510" i="2"/>
  <c r="K509" i="2"/>
  <c r="J509" i="2"/>
  <c r="K508" i="2"/>
  <c r="J508" i="2"/>
  <c r="K507" i="2"/>
  <c r="J507" i="2"/>
  <c r="K506" i="2"/>
  <c r="J506" i="2"/>
  <c r="K505" i="2"/>
  <c r="J505" i="2"/>
  <c r="K504" i="2"/>
  <c r="J504" i="2"/>
  <c r="K503" i="2"/>
  <c r="J503" i="2"/>
  <c r="K502" i="2"/>
  <c r="J502" i="2"/>
  <c r="K501" i="2"/>
  <c r="J501" i="2"/>
  <c r="K500" i="2"/>
  <c r="J500" i="2"/>
  <c r="K499" i="2"/>
  <c r="J499" i="2"/>
  <c r="K498" i="2"/>
  <c r="J498" i="2"/>
  <c r="K497" i="2"/>
  <c r="J497" i="2"/>
  <c r="K496" i="2"/>
  <c r="J496" i="2"/>
  <c r="K495" i="2"/>
  <c r="J495" i="2"/>
  <c r="K494" i="2"/>
  <c r="J494" i="2"/>
  <c r="K493" i="2"/>
  <c r="J493" i="2"/>
  <c r="K492" i="2"/>
  <c r="J492" i="2"/>
  <c r="K491" i="2"/>
  <c r="J491" i="2"/>
  <c r="K490" i="2"/>
  <c r="J490" i="2"/>
  <c r="K489" i="2"/>
  <c r="J489" i="2"/>
  <c r="K488" i="2"/>
  <c r="J488" i="2"/>
  <c r="K487" i="2"/>
  <c r="J487" i="2"/>
  <c r="K486" i="2"/>
  <c r="J486" i="2"/>
  <c r="K485" i="2"/>
  <c r="J485" i="2"/>
  <c r="K484" i="2"/>
  <c r="J484" i="2"/>
  <c r="K483" i="2"/>
  <c r="J483" i="2"/>
  <c r="K482" i="2"/>
  <c r="J482" i="2"/>
  <c r="K481" i="2"/>
  <c r="J481" i="2"/>
  <c r="K480" i="2"/>
  <c r="J480" i="2"/>
  <c r="K479" i="2"/>
  <c r="J479" i="2"/>
  <c r="K478" i="2"/>
  <c r="J478" i="2"/>
  <c r="K477" i="2"/>
  <c r="J477" i="2"/>
  <c r="K476" i="2"/>
  <c r="J476" i="2"/>
  <c r="K475" i="2"/>
  <c r="J475" i="2"/>
  <c r="K474" i="2"/>
  <c r="J474" i="2"/>
  <c r="K473" i="2"/>
  <c r="J473" i="2"/>
  <c r="K472" i="2"/>
  <c r="J472" i="2"/>
  <c r="K471" i="2"/>
  <c r="J471" i="2"/>
  <c r="K470" i="2"/>
  <c r="J470" i="2"/>
  <c r="K469" i="2"/>
  <c r="J469" i="2"/>
  <c r="K468" i="2"/>
  <c r="J468" i="2"/>
  <c r="K467" i="2"/>
  <c r="J467" i="2"/>
  <c r="K466" i="2"/>
  <c r="J466" i="2"/>
  <c r="K465" i="2"/>
  <c r="J465" i="2"/>
  <c r="K464" i="2"/>
  <c r="J464" i="2"/>
  <c r="K463" i="2"/>
  <c r="J463" i="2"/>
  <c r="K462" i="2"/>
  <c r="J462" i="2"/>
  <c r="K461" i="2"/>
  <c r="J461" i="2"/>
  <c r="K460" i="2"/>
  <c r="J460" i="2"/>
  <c r="K459" i="2"/>
  <c r="J459" i="2"/>
  <c r="K458" i="2"/>
  <c r="J458" i="2"/>
  <c r="K457" i="2"/>
  <c r="J457" i="2"/>
  <c r="K456" i="2"/>
  <c r="J456" i="2"/>
  <c r="K455" i="2"/>
  <c r="J455" i="2"/>
  <c r="K454" i="2"/>
  <c r="J454" i="2"/>
  <c r="K453" i="2"/>
  <c r="J453" i="2"/>
  <c r="K452" i="2"/>
  <c r="J452" i="2"/>
  <c r="K451" i="2"/>
  <c r="J451" i="2"/>
  <c r="K450" i="2"/>
  <c r="J450" i="2"/>
  <c r="K449" i="2"/>
  <c r="J449" i="2"/>
  <c r="K448" i="2"/>
  <c r="J448" i="2"/>
  <c r="K447" i="2"/>
  <c r="J447" i="2"/>
  <c r="K446" i="2"/>
  <c r="J446" i="2"/>
  <c r="K445" i="2"/>
  <c r="J445" i="2"/>
  <c r="K444" i="2"/>
  <c r="J444" i="2"/>
  <c r="K443" i="2"/>
  <c r="J443" i="2"/>
  <c r="K442" i="2"/>
  <c r="J442" i="2"/>
  <c r="K441" i="2"/>
  <c r="J441" i="2"/>
  <c r="K440" i="2"/>
  <c r="J440" i="2"/>
  <c r="K439" i="2"/>
  <c r="J439" i="2"/>
  <c r="K438" i="2"/>
  <c r="J438" i="2"/>
  <c r="K437" i="2"/>
  <c r="J437" i="2"/>
  <c r="K436" i="2"/>
  <c r="J436" i="2"/>
  <c r="K435" i="2"/>
  <c r="J435" i="2"/>
  <c r="K434" i="2"/>
  <c r="J434" i="2"/>
  <c r="K433" i="2"/>
  <c r="J433" i="2"/>
  <c r="K432" i="2"/>
  <c r="J432" i="2"/>
  <c r="K431" i="2"/>
  <c r="J431" i="2"/>
  <c r="K430" i="2"/>
  <c r="J430" i="2"/>
  <c r="K429" i="2"/>
  <c r="J429" i="2"/>
  <c r="K428" i="2"/>
  <c r="J428" i="2"/>
  <c r="K427" i="2"/>
  <c r="J427" i="2"/>
  <c r="K426" i="2"/>
  <c r="J426" i="2"/>
  <c r="K425" i="2"/>
  <c r="J425" i="2"/>
  <c r="K424" i="2"/>
  <c r="J424" i="2"/>
  <c r="K423" i="2"/>
  <c r="J423" i="2"/>
  <c r="K422" i="2"/>
  <c r="J422" i="2"/>
  <c r="K421" i="2"/>
  <c r="J421" i="2"/>
  <c r="K420" i="2"/>
  <c r="J420" i="2"/>
  <c r="K419" i="2"/>
  <c r="J419" i="2"/>
  <c r="K418" i="2"/>
  <c r="J418" i="2"/>
  <c r="K417" i="2"/>
  <c r="J417" i="2"/>
  <c r="K416" i="2"/>
  <c r="J416" i="2"/>
  <c r="K415" i="2"/>
  <c r="J415" i="2"/>
  <c r="K414" i="2"/>
  <c r="J414" i="2"/>
  <c r="K413" i="2"/>
  <c r="J413" i="2"/>
  <c r="K412" i="2"/>
  <c r="J412" i="2"/>
  <c r="K411" i="2"/>
  <c r="J411" i="2"/>
  <c r="K410" i="2"/>
  <c r="J410" i="2"/>
  <c r="K409" i="2"/>
  <c r="J409" i="2"/>
  <c r="K408" i="2"/>
  <c r="J408" i="2"/>
  <c r="K407" i="2"/>
  <c r="J407" i="2"/>
  <c r="K406" i="2"/>
  <c r="J406" i="2"/>
  <c r="K405" i="2"/>
  <c r="J405" i="2"/>
  <c r="K404" i="2"/>
  <c r="J404" i="2"/>
  <c r="K403" i="2"/>
  <c r="J403" i="2"/>
  <c r="K402" i="2"/>
  <c r="J402" i="2"/>
  <c r="K401" i="2"/>
  <c r="J401" i="2"/>
  <c r="K400" i="2"/>
  <c r="J400" i="2"/>
  <c r="K399" i="2"/>
  <c r="J399" i="2"/>
  <c r="K398" i="2"/>
  <c r="J398" i="2"/>
  <c r="K397" i="2"/>
  <c r="J397" i="2"/>
  <c r="K396" i="2"/>
  <c r="J396" i="2"/>
  <c r="K395" i="2"/>
  <c r="J395" i="2"/>
  <c r="K394" i="2"/>
  <c r="J394" i="2"/>
  <c r="K393" i="2"/>
  <c r="J393" i="2"/>
  <c r="K392" i="2"/>
  <c r="J392" i="2"/>
  <c r="K391" i="2"/>
  <c r="J391" i="2"/>
  <c r="K390" i="2"/>
  <c r="J390" i="2"/>
  <c r="K389" i="2"/>
  <c r="J389" i="2"/>
  <c r="K388" i="2"/>
  <c r="J388" i="2"/>
  <c r="K387" i="2"/>
  <c r="J387" i="2"/>
  <c r="K386" i="2"/>
  <c r="J386" i="2"/>
  <c r="K385" i="2"/>
  <c r="J385" i="2"/>
  <c r="K384" i="2"/>
  <c r="J384" i="2"/>
  <c r="K383" i="2"/>
  <c r="J383" i="2"/>
  <c r="K382" i="2"/>
  <c r="J382" i="2"/>
  <c r="K381" i="2"/>
  <c r="J381" i="2"/>
  <c r="K380" i="2"/>
  <c r="J380" i="2"/>
  <c r="K379" i="2"/>
  <c r="J379" i="2"/>
  <c r="K378" i="2"/>
  <c r="J378" i="2"/>
  <c r="K377" i="2"/>
  <c r="J377" i="2"/>
  <c r="K376" i="2"/>
  <c r="J376" i="2"/>
  <c r="K375" i="2"/>
  <c r="J375" i="2"/>
  <c r="K374" i="2"/>
  <c r="J374" i="2"/>
  <c r="K373" i="2"/>
  <c r="J373" i="2"/>
  <c r="K372" i="2"/>
  <c r="J372" i="2"/>
  <c r="K371" i="2"/>
  <c r="J371" i="2"/>
  <c r="K370" i="2"/>
  <c r="J370" i="2"/>
  <c r="K369" i="2"/>
  <c r="J369" i="2"/>
  <c r="K368" i="2"/>
  <c r="J368" i="2"/>
  <c r="K367" i="2"/>
  <c r="J367" i="2"/>
  <c r="K366" i="2"/>
  <c r="J366" i="2"/>
  <c r="K365" i="2"/>
  <c r="J365" i="2"/>
  <c r="K364" i="2"/>
  <c r="J364" i="2"/>
  <c r="K363" i="2"/>
  <c r="J363" i="2"/>
  <c r="K362" i="2"/>
  <c r="J362" i="2"/>
  <c r="K361" i="2"/>
  <c r="J361" i="2"/>
  <c r="K360" i="2"/>
  <c r="J360" i="2"/>
  <c r="K359" i="2"/>
  <c r="J359" i="2"/>
  <c r="K358" i="2"/>
  <c r="J358" i="2"/>
  <c r="K357" i="2"/>
  <c r="J357" i="2"/>
  <c r="K356" i="2"/>
  <c r="J356" i="2"/>
  <c r="K355" i="2"/>
  <c r="J355" i="2"/>
  <c r="K354" i="2"/>
  <c r="J354" i="2"/>
  <c r="K353" i="2"/>
  <c r="J353" i="2"/>
  <c r="K352" i="2"/>
  <c r="J352" i="2"/>
  <c r="K351" i="2"/>
  <c r="J351" i="2"/>
  <c r="K350" i="2"/>
  <c r="J350" i="2"/>
  <c r="K349" i="2"/>
  <c r="J349" i="2"/>
  <c r="K348" i="2"/>
  <c r="J348" i="2"/>
  <c r="K347" i="2"/>
  <c r="J347" i="2"/>
  <c r="K346" i="2"/>
  <c r="J346" i="2"/>
  <c r="K345" i="2"/>
  <c r="J345" i="2"/>
  <c r="K344" i="2"/>
  <c r="J344" i="2"/>
  <c r="K343" i="2"/>
  <c r="J343" i="2"/>
  <c r="K342" i="2"/>
  <c r="J342" i="2"/>
  <c r="K341" i="2"/>
  <c r="J341" i="2"/>
  <c r="K340" i="2"/>
  <c r="J340" i="2"/>
  <c r="K339" i="2"/>
  <c r="J339" i="2"/>
  <c r="K338" i="2"/>
  <c r="J338" i="2"/>
  <c r="K337" i="2"/>
  <c r="J337" i="2"/>
  <c r="K336" i="2"/>
  <c r="J336" i="2"/>
  <c r="K335" i="2"/>
  <c r="J335" i="2"/>
  <c r="K334" i="2"/>
  <c r="J334" i="2"/>
  <c r="K333" i="2"/>
  <c r="J333" i="2"/>
  <c r="K332" i="2"/>
  <c r="J332" i="2"/>
  <c r="K331" i="2"/>
  <c r="J331" i="2"/>
  <c r="K330" i="2"/>
  <c r="J330" i="2"/>
  <c r="K329" i="2"/>
  <c r="J329" i="2"/>
  <c r="K328" i="2"/>
  <c r="J328" i="2"/>
  <c r="K327" i="2"/>
  <c r="J327" i="2"/>
  <c r="K326" i="2"/>
  <c r="J326" i="2"/>
  <c r="K325" i="2"/>
  <c r="J325" i="2"/>
  <c r="K324" i="2"/>
  <c r="J324" i="2"/>
  <c r="K323" i="2"/>
  <c r="J323" i="2"/>
  <c r="K322" i="2"/>
  <c r="J322" i="2"/>
  <c r="K321" i="2"/>
  <c r="J321" i="2"/>
  <c r="K320" i="2"/>
  <c r="J320" i="2"/>
  <c r="K319" i="2"/>
  <c r="J319" i="2"/>
  <c r="K318" i="2"/>
  <c r="J318" i="2"/>
  <c r="K317" i="2"/>
  <c r="J317" i="2"/>
  <c r="K316" i="2"/>
  <c r="J316" i="2"/>
  <c r="K315" i="2"/>
  <c r="J315" i="2"/>
  <c r="K314" i="2"/>
  <c r="J314" i="2"/>
  <c r="K313" i="2"/>
  <c r="J313" i="2"/>
  <c r="K312" i="2"/>
  <c r="J312" i="2"/>
  <c r="K311" i="2"/>
  <c r="J311" i="2"/>
  <c r="K310" i="2"/>
  <c r="J310" i="2"/>
  <c r="K309" i="2"/>
  <c r="J309" i="2"/>
  <c r="K308" i="2"/>
  <c r="J308" i="2"/>
  <c r="K307" i="2"/>
  <c r="J307" i="2"/>
  <c r="K306" i="2"/>
  <c r="J306" i="2"/>
  <c r="K305" i="2"/>
  <c r="J305" i="2"/>
  <c r="K304" i="2"/>
  <c r="J304" i="2"/>
  <c r="K303" i="2"/>
  <c r="J303" i="2"/>
  <c r="K302" i="2"/>
  <c r="J302" i="2"/>
  <c r="K301" i="2"/>
  <c r="J301" i="2"/>
  <c r="K300" i="2"/>
  <c r="J300" i="2"/>
  <c r="K299" i="2"/>
  <c r="J299" i="2"/>
  <c r="K298" i="2"/>
  <c r="J298" i="2"/>
  <c r="K297" i="2"/>
  <c r="J297" i="2"/>
  <c r="K296" i="2"/>
  <c r="J296" i="2"/>
  <c r="K295" i="2"/>
  <c r="J295" i="2"/>
  <c r="K294" i="2"/>
  <c r="J294" i="2"/>
  <c r="K293" i="2"/>
  <c r="J293" i="2"/>
  <c r="K292" i="2"/>
  <c r="J292" i="2"/>
  <c r="K291" i="2"/>
  <c r="J291" i="2"/>
  <c r="K290" i="2"/>
  <c r="J290" i="2"/>
  <c r="K289" i="2"/>
  <c r="J289" i="2"/>
  <c r="K288" i="2"/>
  <c r="J288" i="2"/>
  <c r="K287" i="2"/>
  <c r="J287" i="2"/>
  <c r="K286" i="2"/>
  <c r="J286" i="2"/>
  <c r="K285" i="2"/>
  <c r="J285" i="2"/>
  <c r="K284" i="2"/>
  <c r="J284" i="2"/>
  <c r="K283" i="2"/>
  <c r="J283" i="2"/>
  <c r="K282" i="2"/>
  <c r="J282" i="2"/>
  <c r="K281" i="2"/>
  <c r="J281" i="2"/>
  <c r="K280" i="2"/>
  <c r="J280" i="2"/>
  <c r="K279" i="2"/>
  <c r="J279" i="2"/>
  <c r="K278" i="2"/>
  <c r="J278" i="2"/>
  <c r="K277" i="2"/>
  <c r="J277" i="2"/>
  <c r="K276" i="2"/>
  <c r="J276" i="2"/>
  <c r="K275" i="2"/>
  <c r="J275" i="2"/>
  <c r="K274" i="2"/>
  <c r="J274" i="2"/>
  <c r="K273" i="2"/>
  <c r="J273" i="2"/>
  <c r="K272" i="2"/>
  <c r="J272" i="2"/>
  <c r="K271" i="2"/>
  <c r="J271" i="2"/>
  <c r="K270" i="2"/>
  <c r="J270" i="2"/>
  <c r="K269" i="2"/>
  <c r="J269" i="2"/>
  <c r="K268" i="2"/>
  <c r="J268" i="2"/>
  <c r="K267" i="2"/>
  <c r="J267" i="2"/>
  <c r="K266" i="2"/>
  <c r="J266" i="2"/>
  <c r="K265" i="2"/>
  <c r="J265" i="2"/>
  <c r="K264" i="2"/>
  <c r="J264" i="2"/>
  <c r="K263" i="2"/>
  <c r="J263" i="2"/>
  <c r="K262" i="2"/>
  <c r="J262" i="2"/>
  <c r="K261" i="2"/>
  <c r="J261" i="2"/>
  <c r="K260" i="2"/>
  <c r="J260" i="2"/>
  <c r="K259" i="2"/>
  <c r="J259" i="2"/>
  <c r="K258" i="2"/>
  <c r="J258" i="2"/>
  <c r="K257" i="2"/>
  <c r="J257" i="2"/>
  <c r="K256" i="2"/>
  <c r="J256" i="2"/>
  <c r="K255" i="2"/>
  <c r="J255" i="2"/>
  <c r="K254" i="2"/>
  <c r="J254" i="2"/>
  <c r="K253" i="2"/>
  <c r="J253" i="2"/>
  <c r="K252" i="2"/>
  <c r="J252" i="2"/>
  <c r="K251" i="2"/>
  <c r="J251" i="2"/>
  <c r="K250" i="2"/>
  <c r="J250" i="2"/>
  <c r="K249" i="2"/>
  <c r="J249" i="2"/>
  <c r="K248" i="2"/>
  <c r="J248" i="2"/>
  <c r="K247" i="2"/>
  <c r="J247" i="2"/>
  <c r="K246" i="2"/>
  <c r="J246" i="2"/>
  <c r="K245" i="2"/>
  <c r="J245" i="2"/>
  <c r="K244" i="2"/>
  <c r="J244" i="2"/>
  <c r="K243" i="2"/>
  <c r="J243" i="2"/>
  <c r="K242" i="2"/>
  <c r="J242" i="2"/>
  <c r="K241" i="2"/>
  <c r="J241" i="2"/>
  <c r="K240" i="2"/>
  <c r="J240" i="2"/>
  <c r="K239" i="2"/>
  <c r="J239" i="2"/>
  <c r="K238" i="2"/>
  <c r="J238" i="2"/>
  <c r="K237" i="2"/>
  <c r="J237" i="2"/>
  <c r="K236" i="2"/>
  <c r="J236" i="2"/>
  <c r="K235" i="2"/>
  <c r="J235" i="2"/>
  <c r="K234" i="2"/>
  <c r="J234" i="2"/>
  <c r="K233" i="2"/>
  <c r="J233" i="2"/>
  <c r="K232" i="2"/>
  <c r="J232" i="2"/>
  <c r="K231" i="2"/>
  <c r="J231" i="2"/>
  <c r="K230" i="2"/>
  <c r="J230" i="2"/>
  <c r="K229" i="2"/>
  <c r="J229" i="2"/>
  <c r="K228" i="2"/>
  <c r="J228" i="2"/>
  <c r="K227" i="2"/>
  <c r="J227" i="2"/>
  <c r="K226" i="2"/>
  <c r="J226" i="2"/>
  <c r="K225" i="2"/>
  <c r="J225" i="2"/>
  <c r="K224" i="2"/>
  <c r="J224" i="2"/>
  <c r="K223" i="2"/>
  <c r="J223" i="2"/>
  <c r="K222" i="2"/>
  <c r="J222" i="2"/>
  <c r="K221" i="2"/>
  <c r="J221" i="2"/>
  <c r="K220" i="2"/>
  <c r="J220" i="2"/>
  <c r="K219" i="2"/>
  <c r="J219" i="2"/>
  <c r="K218" i="2"/>
  <c r="J218" i="2"/>
  <c r="K217" i="2"/>
  <c r="J217" i="2"/>
  <c r="K216" i="2"/>
  <c r="J216" i="2"/>
  <c r="K215" i="2"/>
  <c r="J215" i="2"/>
  <c r="K214" i="2"/>
  <c r="J214" i="2"/>
  <c r="K213" i="2"/>
  <c r="J213" i="2"/>
  <c r="K212" i="2"/>
  <c r="J212" i="2"/>
  <c r="K211" i="2"/>
  <c r="J211" i="2"/>
  <c r="K210" i="2"/>
  <c r="J210" i="2"/>
  <c r="K209" i="2"/>
  <c r="J209" i="2"/>
  <c r="K208" i="2"/>
  <c r="J208" i="2"/>
  <c r="K207" i="2"/>
  <c r="J207" i="2"/>
  <c r="K206" i="2"/>
  <c r="J206" i="2"/>
  <c r="K205" i="2"/>
  <c r="J205" i="2"/>
  <c r="K204" i="2"/>
  <c r="J204" i="2"/>
  <c r="K203" i="2"/>
  <c r="J203" i="2"/>
  <c r="K202" i="2"/>
  <c r="J202" i="2"/>
  <c r="K201" i="2"/>
  <c r="J201" i="2"/>
  <c r="K200" i="2"/>
  <c r="J200" i="2"/>
  <c r="K199" i="2"/>
  <c r="J199" i="2"/>
  <c r="K198" i="2"/>
  <c r="J198" i="2"/>
  <c r="K197" i="2"/>
  <c r="J197" i="2"/>
  <c r="K196" i="2"/>
  <c r="J196" i="2"/>
  <c r="K195" i="2"/>
  <c r="J195" i="2"/>
  <c r="K194" i="2"/>
  <c r="J194" i="2"/>
  <c r="K193" i="2"/>
  <c r="J193" i="2"/>
  <c r="K192" i="2"/>
  <c r="J192" i="2"/>
  <c r="K191" i="2"/>
  <c r="J191" i="2"/>
  <c r="K190" i="2"/>
  <c r="J190" i="2"/>
  <c r="K189" i="2"/>
  <c r="J189" i="2"/>
  <c r="K188" i="2"/>
  <c r="J188" i="2"/>
  <c r="K187" i="2"/>
  <c r="J187" i="2"/>
  <c r="K186" i="2"/>
  <c r="J186" i="2"/>
  <c r="K185" i="2"/>
  <c r="J185" i="2"/>
  <c r="K184" i="2"/>
  <c r="J184" i="2"/>
  <c r="K183" i="2"/>
  <c r="J183" i="2"/>
  <c r="K182" i="2"/>
  <c r="J182" i="2"/>
  <c r="K181" i="2"/>
  <c r="J181" i="2"/>
  <c r="K180" i="2"/>
  <c r="J180" i="2"/>
  <c r="K179" i="2"/>
  <c r="J179" i="2"/>
  <c r="K178" i="2"/>
  <c r="J178" i="2"/>
  <c r="K177" i="2"/>
  <c r="J177" i="2"/>
  <c r="K176" i="2"/>
  <c r="J176" i="2"/>
  <c r="K175" i="2"/>
  <c r="J175" i="2"/>
  <c r="K174" i="2"/>
  <c r="J174" i="2"/>
  <c r="K173" i="2"/>
  <c r="J173" i="2"/>
  <c r="K172" i="2"/>
  <c r="J172" i="2"/>
  <c r="K171" i="2"/>
  <c r="J171" i="2"/>
  <c r="K170" i="2"/>
  <c r="J170" i="2"/>
  <c r="K169" i="2"/>
  <c r="J169" i="2"/>
  <c r="K168" i="2"/>
  <c r="J168" i="2"/>
  <c r="K167" i="2"/>
  <c r="J167" i="2"/>
  <c r="K166" i="2"/>
  <c r="J166" i="2"/>
  <c r="K165" i="2"/>
  <c r="J165" i="2"/>
  <c r="K164" i="2"/>
  <c r="J164" i="2"/>
  <c r="K163" i="2"/>
  <c r="J163" i="2"/>
  <c r="K162" i="2"/>
  <c r="J162" i="2"/>
  <c r="K161" i="2"/>
  <c r="J161" i="2"/>
  <c r="K160" i="2"/>
  <c r="J160" i="2"/>
  <c r="K159" i="2"/>
  <c r="J159" i="2"/>
  <c r="K158" i="2"/>
  <c r="J158" i="2"/>
  <c r="K157" i="2"/>
  <c r="J157" i="2"/>
  <c r="K156" i="2"/>
  <c r="J156" i="2"/>
  <c r="K155" i="2"/>
  <c r="J155" i="2"/>
  <c r="K154" i="2"/>
  <c r="J154" i="2"/>
  <c r="K153" i="2"/>
  <c r="J153" i="2"/>
  <c r="K152" i="2"/>
  <c r="J152" i="2"/>
  <c r="K151" i="2"/>
  <c r="J151" i="2"/>
  <c r="K150" i="2"/>
  <c r="J150" i="2"/>
  <c r="K149" i="2"/>
  <c r="J149" i="2"/>
  <c r="K148" i="2"/>
  <c r="J148" i="2"/>
  <c r="K147" i="2"/>
  <c r="J147" i="2"/>
  <c r="K146" i="2"/>
  <c r="J146" i="2"/>
  <c r="K145" i="2"/>
  <c r="J145" i="2"/>
  <c r="K144" i="2"/>
  <c r="J144" i="2"/>
  <c r="K143" i="2"/>
  <c r="J143" i="2"/>
  <c r="K142" i="2"/>
  <c r="J142" i="2"/>
  <c r="K141" i="2"/>
  <c r="J141" i="2"/>
  <c r="K140" i="2"/>
  <c r="J140" i="2"/>
  <c r="K139" i="2"/>
  <c r="J139" i="2"/>
  <c r="K138" i="2"/>
  <c r="J138" i="2"/>
  <c r="K137" i="2"/>
  <c r="J137" i="2"/>
  <c r="K136" i="2"/>
  <c r="J136" i="2"/>
  <c r="K135" i="2"/>
  <c r="J135" i="2"/>
  <c r="K134" i="2"/>
  <c r="J134" i="2"/>
  <c r="K133" i="2"/>
  <c r="J133" i="2"/>
  <c r="K132" i="2"/>
  <c r="J132" i="2"/>
  <c r="K131" i="2"/>
  <c r="J131" i="2"/>
  <c r="K130" i="2"/>
  <c r="J130" i="2"/>
  <c r="K129" i="2"/>
  <c r="J129" i="2"/>
  <c r="K128" i="2"/>
  <c r="J128" i="2"/>
  <c r="K127" i="2"/>
  <c r="J127" i="2"/>
  <c r="K126" i="2"/>
  <c r="J126" i="2"/>
  <c r="K125" i="2"/>
  <c r="J125" i="2"/>
  <c r="K124" i="2"/>
  <c r="J124" i="2"/>
  <c r="K123" i="2"/>
  <c r="J123" i="2"/>
  <c r="K122" i="2"/>
  <c r="J122" i="2"/>
  <c r="K121" i="2"/>
  <c r="J121" i="2"/>
  <c r="K120" i="2"/>
  <c r="J120" i="2"/>
  <c r="K119" i="2"/>
  <c r="J119" i="2"/>
  <c r="K118" i="2"/>
  <c r="J118" i="2"/>
  <c r="K117" i="2"/>
  <c r="J117" i="2"/>
  <c r="K116" i="2"/>
  <c r="J116" i="2"/>
  <c r="K115" i="2"/>
  <c r="J115" i="2"/>
  <c r="K114" i="2"/>
  <c r="J114" i="2"/>
  <c r="K113" i="2"/>
  <c r="J113" i="2"/>
  <c r="K112" i="2"/>
  <c r="J112" i="2"/>
  <c r="K111" i="2"/>
  <c r="J111" i="2"/>
  <c r="K110" i="2"/>
  <c r="J110" i="2"/>
  <c r="K109" i="2"/>
  <c r="J109" i="2"/>
  <c r="K108" i="2"/>
  <c r="J108" i="2"/>
  <c r="K107" i="2"/>
  <c r="J107" i="2"/>
  <c r="K106" i="2"/>
  <c r="J106" i="2"/>
  <c r="K105" i="2"/>
  <c r="J105" i="2"/>
  <c r="K104" i="2"/>
  <c r="J104" i="2"/>
  <c r="K103" i="2"/>
  <c r="J103" i="2"/>
  <c r="K102" i="2"/>
  <c r="J102" i="2"/>
  <c r="K101" i="2"/>
  <c r="J101" i="2"/>
  <c r="K100" i="2"/>
  <c r="J100" i="2"/>
  <c r="K99" i="2"/>
  <c r="J99" i="2"/>
  <c r="K98" i="2"/>
  <c r="J98" i="2"/>
  <c r="K97" i="2"/>
  <c r="J97" i="2"/>
  <c r="K96" i="2"/>
  <c r="J96" i="2"/>
  <c r="K95" i="2"/>
  <c r="J95" i="2"/>
  <c r="K94" i="2"/>
  <c r="J94" i="2"/>
  <c r="K93" i="2"/>
  <c r="J93" i="2"/>
  <c r="K92" i="2"/>
  <c r="J92" i="2"/>
  <c r="K91" i="2"/>
  <c r="J91" i="2"/>
  <c r="K90" i="2"/>
  <c r="J90" i="2"/>
  <c r="K89" i="2"/>
  <c r="J89" i="2"/>
  <c r="K88" i="2"/>
  <c r="J88" i="2"/>
  <c r="K87" i="2"/>
  <c r="J87" i="2"/>
  <c r="K86" i="2"/>
  <c r="J86" i="2"/>
  <c r="K85" i="2"/>
  <c r="J85" i="2"/>
  <c r="K84" i="2"/>
  <c r="J84" i="2"/>
  <c r="K83" i="2"/>
  <c r="J83" i="2"/>
  <c r="K82" i="2"/>
  <c r="J82" i="2"/>
  <c r="K81" i="2"/>
  <c r="J81" i="2"/>
  <c r="K80" i="2"/>
  <c r="J80" i="2"/>
  <c r="K79" i="2"/>
  <c r="J79" i="2"/>
  <c r="K78" i="2"/>
  <c r="J78" i="2"/>
  <c r="K77" i="2"/>
  <c r="J77" i="2"/>
  <c r="K76" i="2"/>
  <c r="J76" i="2"/>
  <c r="K75" i="2"/>
  <c r="J75" i="2"/>
  <c r="K74" i="2"/>
  <c r="J74" i="2"/>
  <c r="K73" i="2"/>
  <c r="J73" i="2"/>
  <c r="K72" i="2"/>
  <c r="J72" i="2"/>
  <c r="K71" i="2"/>
  <c r="J71" i="2"/>
  <c r="K70" i="2"/>
  <c r="J70" i="2"/>
  <c r="K69" i="2"/>
  <c r="J69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DN39" i="1" s="1"/>
  <c r="K32" i="2"/>
  <c r="J32" i="2"/>
  <c r="K31" i="2"/>
  <c r="J31" i="2"/>
  <c r="DN37" i="1" s="1"/>
  <c r="K30" i="2"/>
  <c r="J30" i="2"/>
  <c r="DN36" i="1" s="1"/>
  <c r="K29" i="2"/>
  <c r="J29" i="2"/>
  <c r="DN35" i="1" s="1"/>
  <c r="DQ35" i="1" s="1"/>
  <c r="DR35" i="1" s="1"/>
  <c r="K28" i="2"/>
  <c r="J28" i="2"/>
  <c r="DN34" i="1" s="1"/>
  <c r="K27" i="2"/>
  <c r="J27" i="2"/>
  <c r="DN33" i="1" s="1"/>
  <c r="K26" i="2"/>
  <c r="J26" i="2"/>
  <c r="DN32" i="1" s="1"/>
  <c r="K25" i="2"/>
  <c r="J25" i="2"/>
  <c r="DN31" i="1" s="1"/>
  <c r="K24" i="2"/>
  <c r="J24" i="2"/>
  <c r="DN30" i="1" s="1"/>
  <c r="K23" i="2"/>
  <c r="J23" i="2"/>
  <c r="DN29" i="1" s="1"/>
  <c r="K22" i="2"/>
  <c r="J22" i="2"/>
  <c r="DN28" i="1" s="1"/>
  <c r="K21" i="2"/>
  <c r="J21" i="2"/>
  <c r="DN27" i="1" s="1"/>
  <c r="K20" i="2"/>
  <c r="J20" i="2"/>
  <c r="DN26" i="1" s="1"/>
  <c r="K19" i="2"/>
  <c r="J19" i="2"/>
  <c r="DN25" i="1" s="1"/>
  <c r="K18" i="2"/>
  <c r="J18" i="2"/>
  <c r="DN24" i="1" s="1"/>
  <c r="K17" i="2"/>
  <c r="J17" i="2"/>
  <c r="DN23" i="1" s="1"/>
  <c r="K16" i="2"/>
  <c r="J16" i="2"/>
  <c r="DN22" i="1" s="1"/>
  <c r="DQ22" i="1" s="1"/>
  <c r="DR22" i="1" s="1"/>
  <c r="K15" i="2"/>
  <c r="J15" i="2"/>
  <c r="DN21" i="1" s="1"/>
  <c r="K14" i="2"/>
  <c r="J14" i="2"/>
  <c r="DN20" i="1" s="1"/>
  <c r="DQ20" i="1" s="1"/>
  <c r="DR20" i="1" s="1"/>
  <c r="K13" i="2"/>
  <c r="J13" i="2"/>
  <c r="DN19" i="1" s="1"/>
  <c r="K12" i="2"/>
  <c r="J12" i="2"/>
  <c r="K11" i="2"/>
  <c r="J11" i="2"/>
  <c r="DN17" i="1" s="1"/>
  <c r="K10" i="2"/>
  <c r="J10" i="2"/>
  <c r="DN16" i="1" s="1"/>
  <c r="K9" i="2"/>
  <c r="J9" i="2"/>
  <c r="DN15" i="1" s="1"/>
  <c r="K8" i="2"/>
  <c r="J8" i="2"/>
  <c r="DN14" i="1" s="1"/>
  <c r="DQ14" i="1" s="1"/>
  <c r="DR14" i="1" s="1"/>
  <c r="K7" i="2"/>
  <c r="J7" i="2"/>
  <c r="DN13" i="1" s="1"/>
  <c r="K6" i="2"/>
  <c r="J6" i="2"/>
  <c r="DN12" i="1" s="1"/>
  <c r="DQ12" i="1" s="1"/>
  <c r="DR12" i="1" s="1"/>
  <c r="K5" i="2"/>
  <c r="J5" i="2"/>
  <c r="DN11" i="1" s="1"/>
  <c r="DQ11" i="1" s="1"/>
  <c r="DR11" i="1" s="1"/>
  <c r="L4" i="2"/>
  <c r="K4" i="2"/>
  <c r="DQ16" i="1" l="1"/>
  <c r="DR16" i="1" s="1"/>
  <c r="DQ24" i="1"/>
  <c r="DR24" i="1" s="1"/>
  <c r="DO9" i="1"/>
  <c r="DN9" i="1"/>
  <c r="DQ32" i="1"/>
  <c r="DR32" i="1" s="1"/>
  <c r="DQ27" i="1"/>
  <c r="DR27" i="1" s="1"/>
  <c r="DQ19" i="1"/>
  <c r="DR19" i="1" s="1"/>
  <c r="DQ17" i="1"/>
  <c r="DR17" i="1" s="1"/>
  <c r="DQ15" i="1"/>
  <c r="DR15" i="1" s="1"/>
  <c r="DQ13" i="1"/>
  <c r="DR13" i="1" s="1"/>
  <c r="DQ36" i="1"/>
  <c r="DR36" i="1" s="1"/>
  <c r="DQ31" i="1"/>
  <c r="DR31" i="1" s="1"/>
  <c r="DQ39" i="1"/>
  <c r="DR39" i="1" s="1"/>
  <c r="DQ28" i="1"/>
  <c r="DR28" i="1" s="1"/>
  <c r="DQ33" i="1"/>
  <c r="DR33" i="1" s="1"/>
  <c r="DQ25" i="1"/>
  <c r="DR25" i="1" s="1"/>
  <c r="DQ21" i="1"/>
  <c r="DR21" i="1" s="1"/>
  <c r="DQ38" i="1"/>
  <c r="DR38" i="1" s="1"/>
  <c r="DQ34" i="1"/>
  <c r="DR34" i="1" s="1"/>
  <c r="DQ30" i="1"/>
  <c r="DR30" i="1" s="1"/>
  <c r="DQ26" i="1"/>
  <c r="DR26" i="1" s="1"/>
  <c r="DQ37" i="1"/>
  <c r="DR37" i="1" s="1"/>
  <c r="DQ29" i="1"/>
  <c r="DR29" i="1" s="1"/>
  <c r="DQ23" i="1"/>
  <c r="DR23" i="1" s="1"/>
  <c r="J3" i="2"/>
  <c r="DN8" i="1" s="1"/>
  <c r="BR84" i="1"/>
  <c r="BQ84" i="1"/>
  <c r="BJ84" i="1"/>
  <c r="BI84" i="1"/>
  <c r="BH84" i="1"/>
  <c r="BG84" i="1"/>
  <c r="AW84" i="1"/>
  <c r="AT84" i="1"/>
  <c r="AL84" i="1"/>
  <c r="AI84" i="1"/>
  <c r="AH84" i="1"/>
  <c r="AH86" i="1" s="1"/>
  <c r="AG84" i="1"/>
  <c r="AG86" i="1" s="1"/>
  <c r="AF84" i="1"/>
  <c r="AF86" i="1" s="1"/>
  <c r="AE84" i="1"/>
  <c r="AE86" i="1" s="1"/>
  <c r="AD84" i="1"/>
  <c r="AD86" i="1" s="1"/>
  <c r="AC84" i="1"/>
  <c r="AC86" i="1" s="1"/>
  <c r="DK83" i="1"/>
  <c r="DI83" i="1"/>
  <c r="DG83" i="1"/>
  <c r="DD83" i="1"/>
  <c r="DB83" i="1"/>
  <c r="DA83" i="1"/>
  <c r="CX83" i="1"/>
  <c r="CV83" i="1"/>
  <c r="CT83" i="1"/>
  <c r="DF83" i="1" s="1"/>
  <c r="CJ83" i="1"/>
  <c r="CC83" i="1"/>
  <c r="BY83" i="1"/>
  <c r="BW83" i="1"/>
  <c r="BP83" i="1"/>
  <c r="BE83" i="1"/>
  <c r="BA83" i="1"/>
  <c r="AZ83" i="1"/>
  <c r="AX83" i="1"/>
  <c r="BB83" i="1" s="1"/>
  <c r="AS83" i="1"/>
  <c r="BD83" i="1" s="1"/>
  <c r="AR83" i="1"/>
  <c r="BC83" i="1" s="1"/>
  <c r="AM83" i="1"/>
  <c r="R83" i="1"/>
  <c r="CH83" i="1" s="1"/>
  <c r="DK82" i="1"/>
  <c r="DI82" i="1"/>
  <c r="DG82" i="1"/>
  <c r="DD82" i="1"/>
  <c r="DB82" i="1"/>
  <c r="DA82" i="1"/>
  <c r="CX82" i="1"/>
  <c r="CV82" i="1"/>
  <c r="CT82" i="1"/>
  <c r="CJ82" i="1"/>
  <c r="CC82" i="1"/>
  <c r="BY82" i="1"/>
  <c r="BW82" i="1"/>
  <c r="BP82" i="1"/>
  <c r="BE82" i="1"/>
  <c r="BC82" i="1"/>
  <c r="BA82" i="1"/>
  <c r="AZ82" i="1"/>
  <c r="AX82" i="1"/>
  <c r="BB82" i="1" s="1"/>
  <c r="AS82" i="1"/>
  <c r="BD82" i="1" s="1"/>
  <c r="AR82" i="1"/>
  <c r="AM82" i="1"/>
  <c r="AO82" i="1" s="1"/>
  <c r="R82" i="1"/>
  <c r="CH82" i="1" s="1"/>
  <c r="DK81" i="1"/>
  <c r="DI81" i="1"/>
  <c r="DG81" i="1"/>
  <c r="DD81" i="1"/>
  <c r="DB81" i="1"/>
  <c r="DA81" i="1"/>
  <c r="CX81" i="1"/>
  <c r="CV81" i="1"/>
  <c r="CT81" i="1"/>
  <c r="DF81" i="1" s="1"/>
  <c r="CJ81" i="1"/>
  <c r="CC81" i="1"/>
  <c r="BY81" i="1"/>
  <c r="BW81" i="1"/>
  <c r="BP81" i="1"/>
  <c r="BE81" i="1"/>
  <c r="BA81" i="1"/>
  <c r="AZ81" i="1"/>
  <c r="AX81" i="1"/>
  <c r="AS81" i="1"/>
  <c r="BD81" i="1" s="1"/>
  <c r="AR81" i="1"/>
  <c r="BC81" i="1" s="1"/>
  <c r="AM81" i="1"/>
  <c r="AO81" i="1" s="1"/>
  <c r="R81" i="1"/>
  <c r="CH81" i="1" s="1"/>
  <c r="DK80" i="1"/>
  <c r="DI80" i="1"/>
  <c r="DG80" i="1"/>
  <c r="DD80" i="1"/>
  <c r="DB80" i="1"/>
  <c r="DA80" i="1"/>
  <c r="CX80" i="1"/>
  <c r="CV80" i="1"/>
  <c r="CT80" i="1"/>
  <c r="DF80" i="1" s="1"/>
  <c r="CJ80" i="1"/>
  <c r="CC80" i="1"/>
  <c r="BY80" i="1"/>
  <c r="BW80" i="1"/>
  <c r="BP80" i="1"/>
  <c r="BE80" i="1"/>
  <c r="BA80" i="1"/>
  <c r="AZ80" i="1"/>
  <c r="AX80" i="1"/>
  <c r="BB80" i="1" s="1"/>
  <c r="AS80" i="1"/>
  <c r="BD80" i="1" s="1"/>
  <c r="AR80" i="1"/>
  <c r="BC80" i="1" s="1"/>
  <c r="AM80" i="1"/>
  <c r="R80" i="1"/>
  <c r="DK79" i="1"/>
  <c r="DI79" i="1"/>
  <c r="DG79" i="1"/>
  <c r="DD79" i="1"/>
  <c r="DB79" i="1"/>
  <c r="DA79" i="1"/>
  <c r="CX79" i="1"/>
  <c r="CV79" i="1"/>
  <c r="CT79" i="1"/>
  <c r="CJ79" i="1"/>
  <c r="CC79" i="1"/>
  <c r="BY79" i="1"/>
  <c r="BW79" i="1"/>
  <c r="BP79" i="1"/>
  <c r="BE79" i="1"/>
  <c r="BA79" i="1"/>
  <c r="AZ79" i="1"/>
  <c r="AX79" i="1"/>
  <c r="AS79" i="1"/>
  <c r="BD79" i="1" s="1"/>
  <c r="AR79" i="1"/>
  <c r="BC79" i="1" s="1"/>
  <c r="AM79" i="1"/>
  <c r="AO79" i="1" s="1"/>
  <c r="R79" i="1"/>
  <c r="DK78" i="1"/>
  <c r="DI78" i="1"/>
  <c r="DG78" i="1"/>
  <c r="DD78" i="1"/>
  <c r="DB78" i="1"/>
  <c r="DA78" i="1"/>
  <c r="CX78" i="1"/>
  <c r="CV78" i="1"/>
  <c r="CT78" i="1"/>
  <c r="DF78" i="1" s="1"/>
  <c r="CJ78" i="1"/>
  <c r="CC78" i="1"/>
  <c r="BY78" i="1"/>
  <c r="BW78" i="1"/>
  <c r="BP78" i="1"/>
  <c r="BE78" i="1"/>
  <c r="BA78" i="1"/>
  <c r="AZ78" i="1"/>
  <c r="AX78" i="1"/>
  <c r="BB78" i="1" s="1"/>
  <c r="AS78" i="1"/>
  <c r="BD78" i="1" s="1"/>
  <c r="AR78" i="1"/>
  <c r="BC78" i="1" s="1"/>
  <c r="AM78" i="1"/>
  <c r="AN78" i="1" s="1"/>
  <c r="R78" i="1"/>
  <c r="DK77" i="1"/>
  <c r="DI77" i="1"/>
  <c r="DG77" i="1"/>
  <c r="DD77" i="1"/>
  <c r="DB77" i="1"/>
  <c r="DA77" i="1"/>
  <c r="CX77" i="1"/>
  <c r="CV77" i="1"/>
  <c r="CT77" i="1"/>
  <c r="CJ77" i="1"/>
  <c r="CC77" i="1"/>
  <c r="BY77" i="1"/>
  <c r="BW77" i="1"/>
  <c r="BP77" i="1"/>
  <c r="BE77" i="1"/>
  <c r="BA77" i="1"/>
  <c r="AZ77" i="1"/>
  <c r="AX77" i="1"/>
  <c r="AS77" i="1"/>
  <c r="BD77" i="1" s="1"/>
  <c r="AR77" i="1"/>
  <c r="BC77" i="1" s="1"/>
  <c r="AM77" i="1"/>
  <c r="AO77" i="1" s="1"/>
  <c r="R77" i="1"/>
  <c r="CM77" i="1" s="1"/>
  <c r="DK76" i="1"/>
  <c r="DI76" i="1"/>
  <c r="DG76" i="1"/>
  <c r="DD76" i="1"/>
  <c r="DB76" i="1"/>
  <c r="DA76" i="1"/>
  <c r="CX76" i="1"/>
  <c r="CV76" i="1"/>
  <c r="CT76" i="1"/>
  <c r="DF76" i="1" s="1"/>
  <c r="CJ76" i="1"/>
  <c r="CC76" i="1"/>
  <c r="BY76" i="1"/>
  <c r="BW76" i="1"/>
  <c r="BP76" i="1"/>
  <c r="BE76" i="1"/>
  <c r="BA76" i="1"/>
  <c r="AZ76" i="1"/>
  <c r="AX76" i="1"/>
  <c r="AS76" i="1"/>
  <c r="BD76" i="1" s="1"/>
  <c r="AR76" i="1"/>
  <c r="BC76" i="1" s="1"/>
  <c r="AM76" i="1"/>
  <c r="AO76" i="1" s="1"/>
  <c r="R76" i="1"/>
  <c r="DK75" i="1"/>
  <c r="DI75" i="1"/>
  <c r="DG75" i="1"/>
  <c r="DD75" i="1"/>
  <c r="DB75" i="1"/>
  <c r="DA75" i="1"/>
  <c r="CX75" i="1"/>
  <c r="CV75" i="1"/>
  <c r="CT75" i="1"/>
  <c r="DF75" i="1" s="1"/>
  <c r="CJ75" i="1"/>
  <c r="CC75" i="1"/>
  <c r="BY75" i="1"/>
  <c r="BW75" i="1"/>
  <c r="BP75" i="1"/>
  <c r="BE75" i="1"/>
  <c r="BA75" i="1"/>
  <c r="AZ75" i="1"/>
  <c r="AX75" i="1"/>
  <c r="AS75" i="1"/>
  <c r="BD75" i="1" s="1"/>
  <c r="AR75" i="1"/>
  <c r="BC75" i="1" s="1"/>
  <c r="AM75" i="1"/>
  <c r="R75" i="1"/>
  <c r="CN75" i="1" s="1"/>
  <c r="DK74" i="1"/>
  <c r="DI74" i="1"/>
  <c r="DG74" i="1"/>
  <c r="DD74" i="1"/>
  <c r="DB74" i="1"/>
  <c r="DA74" i="1"/>
  <c r="CX74" i="1"/>
  <c r="CV74" i="1"/>
  <c r="CT74" i="1"/>
  <c r="DF74" i="1" s="1"/>
  <c r="CJ74" i="1"/>
  <c r="CC74" i="1"/>
  <c r="BY74" i="1"/>
  <c r="BW74" i="1"/>
  <c r="BP74" i="1"/>
  <c r="BE74" i="1"/>
  <c r="BA74" i="1"/>
  <c r="AZ74" i="1"/>
  <c r="AX74" i="1"/>
  <c r="AS74" i="1"/>
  <c r="BD74" i="1" s="1"/>
  <c r="AR74" i="1"/>
  <c r="BC74" i="1" s="1"/>
  <c r="AM74" i="1"/>
  <c r="R74" i="1"/>
  <c r="CN74" i="1" s="1"/>
  <c r="DK73" i="1"/>
  <c r="DI73" i="1"/>
  <c r="DG73" i="1"/>
  <c r="DD73" i="1"/>
  <c r="DB73" i="1"/>
  <c r="DA73" i="1"/>
  <c r="CX73" i="1"/>
  <c r="CV73" i="1"/>
  <c r="CT73" i="1"/>
  <c r="CJ73" i="1"/>
  <c r="CC73" i="1"/>
  <c r="BY73" i="1"/>
  <c r="BW73" i="1"/>
  <c r="BP73" i="1"/>
  <c r="BE73" i="1"/>
  <c r="BA73" i="1"/>
  <c r="AZ73" i="1"/>
  <c r="AX73" i="1"/>
  <c r="AS73" i="1"/>
  <c r="BD73" i="1" s="1"/>
  <c r="AR73" i="1"/>
  <c r="BC73" i="1" s="1"/>
  <c r="AM73" i="1"/>
  <c r="R73" i="1"/>
  <c r="DK72" i="1"/>
  <c r="DI72" i="1"/>
  <c r="DG72" i="1"/>
  <c r="DD72" i="1"/>
  <c r="DB72" i="1"/>
  <c r="DA72" i="1"/>
  <c r="CX72" i="1"/>
  <c r="CV72" i="1"/>
  <c r="CT72" i="1"/>
  <c r="CJ72" i="1"/>
  <c r="CC72" i="1"/>
  <c r="BY72" i="1"/>
  <c r="BW72" i="1"/>
  <c r="BP72" i="1"/>
  <c r="BE72" i="1"/>
  <c r="BA72" i="1"/>
  <c r="AZ72" i="1"/>
  <c r="AX72" i="1"/>
  <c r="BB72" i="1" s="1"/>
  <c r="AS72" i="1"/>
  <c r="BD72" i="1" s="1"/>
  <c r="AR72" i="1"/>
  <c r="BC72" i="1" s="1"/>
  <c r="AM72" i="1"/>
  <c r="R72" i="1"/>
  <c r="CF72" i="1" s="1"/>
  <c r="BS72" i="1" s="1"/>
  <c r="DK71" i="1"/>
  <c r="DI71" i="1"/>
  <c r="DG71" i="1"/>
  <c r="DD71" i="1"/>
  <c r="DB71" i="1"/>
  <c r="DA71" i="1"/>
  <c r="CX71" i="1"/>
  <c r="CV71" i="1"/>
  <c r="CT71" i="1"/>
  <c r="DF71" i="1" s="1"/>
  <c r="CJ71" i="1"/>
  <c r="CC71" i="1"/>
  <c r="BY71" i="1"/>
  <c r="BW71" i="1"/>
  <c r="BP71" i="1"/>
  <c r="BE71" i="1"/>
  <c r="BA71" i="1"/>
  <c r="AZ71" i="1"/>
  <c r="AX71" i="1"/>
  <c r="BB71" i="1" s="1"/>
  <c r="AS71" i="1"/>
  <c r="BD71" i="1" s="1"/>
  <c r="AR71" i="1"/>
  <c r="BC71" i="1" s="1"/>
  <c r="AM71" i="1"/>
  <c r="AO71" i="1" s="1"/>
  <c r="R71" i="1"/>
  <c r="CF71" i="1" s="1"/>
  <c r="BS71" i="1" s="1"/>
  <c r="DK70" i="1"/>
  <c r="DI70" i="1"/>
  <c r="DG70" i="1"/>
  <c r="DD70" i="1"/>
  <c r="DB70" i="1"/>
  <c r="DA70" i="1"/>
  <c r="CX70" i="1"/>
  <c r="CV70" i="1"/>
  <c r="CT70" i="1"/>
  <c r="DF70" i="1" s="1"/>
  <c r="CK70" i="1"/>
  <c r="CJ70" i="1"/>
  <c r="CC70" i="1"/>
  <c r="BY70" i="1"/>
  <c r="BW70" i="1"/>
  <c r="BP70" i="1"/>
  <c r="BE70" i="1"/>
  <c r="BA70" i="1"/>
  <c r="AZ70" i="1"/>
  <c r="AX70" i="1"/>
  <c r="AS70" i="1"/>
  <c r="BD70" i="1" s="1"/>
  <c r="AR70" i="1"/>
  <c r="BC70" i="1" s="1"/>
  <c r="AM70" i="1"/>
  <c r="AO70" i="1" s="1"/>
  <c r="R70" i="1"/>
  <c r="CF70" i="1" s="1"/>
  <c r="BS70" i="1" s="1"/>
  <c r="DK69" i="1"/>
  <c r="DI69" i="1"/>
  <c r="DG69" i="1"/>
  <c r="DD69" i="1"/>
  <c r="DB69" i="1"/>
  <c r="DA69" i="1"/>
  <c r="CX69" i="1"/>
  <c r="CV69" i="1"/>
  <c r="CT69" i="1"/>
  <c r="CJ69" i="1"/>
  <c r="CC69" i="1"/>
  <c r="BY69" i="1"/>
  <c r="BW69" i="1"/>
  <c r="BP69" i="1"/>
  <c r="BE69" i="1"/>
  <c r="BA69" i="1"/>
  <c r="AZ69" i="1"/>
  <c r="AX69" i="1"/>
  <c r="BB69" i="1" s="1"/>
  <c r="AS69" i="1"/>
  <c r="BD69" i="1" s="1"/>
  <c r="AR69" i="1"/>
  <c r="BC69" i="1" s="1"/>
  <c r="AM69" i="1"/>
  <c r="R69" i="1"/>
  <c r="CL69" i="1" s="1"/>
  <c r="DK68" i="1"/>
  <c r="DI68" i="1"/>
  <c r="DG68" i="1"/>
  <c r="DD68" i="1"/>
  <c r="DB68" i="1"/>
  <c r="DA68" i="1"/>
  <c r="CX68" i="1"/>
  <c r="CV68" i="1"/>
  <c r="CT68" i="1"/>
  <c r="CJ68" i="1"/>
  <c r="CC68" i="1"/>
  <c r="BY68" i="1"/>
  <c r="BW68" i="1"/>
  <c r="BP68" i="1"/>
  <c r="BE68" i="1"/>
  <c r="BA68" i="1"/>
  <c r="AZ68" i="1"/>
  <c r="AY68" i="1"/>
  <c r="AX68" i="1"/>
  <c r="BB68" i="1" s="1"/>
  <c r="AS68" i="1"/>
  <c r="BD68" i="1" s="1"/>
  <c r="AR68" i="1"/>
  <c r="BC68" i="1" s="1"/>
  <c r="AM68" i="1"/>
  <c r="AN68" i="1" s="1"/>
  <c r="R68" i="1"/>
  <c r="CF68" i="1" s="1"/>
  <c r="BS68" i="1" s="1"/>
  <c r="DK67" i="1"/>
  <c r="DI67" i="1"/>
  <c r="DG67" i="1"/>
  <c r="DD67" i="1"/>
  <c r="DE67" i="1" s="1"/>
  <c r="CW67" i="1" s="1"/>
  <c r="DB67" i="1"/>
  <c r="DA67" i="1"/>
  <c r="CX67" i="1"/>
  <c r="CV67" i="1"/>
  <c r="CT67" i="1"/>
  <c r="DF67" i="1" s="1"/>
  <c r="CJ67" i="1"/>
  <c r="CC67" i="1"/>
  <c r="BY67" i="1"/>
  <c r="BW67" i="1"/>
  <c r="BP67" i="1"/>
  <c r="BE67" i="1"/>
  <c r="BA67" i="1"/>
  <c r="AZ67" i="1"/>
  <c r="AX67" i="1"/>
  <c r="BB67" i="1" s="1"/>
  <c r="AS67" i="1"/>
  <c r="BD67" i="1" s="1"/>
  <c r="AR67" i="1"/>
  <c r="BC67" i="1" s="1"/>
  <c r="AM67" i="1"/>
  <c r="R67" i="1"/>
  <c r="CE67" i="1" s="1"/>
  <c r="DK66" i="1"/>
  <c r="DI66" i="1"/>
  <c r="DG66" i="1"/>
  <c r="DD66" i="1"/>
  <c r="DB66" i="1"/>
  <c r="DA66" i="1"/>
  <c r="CX66" i="1"/>
  <c r="CV66" i="1"/>
  <c r="CT66" i="1"/>
  <c r="DF66" i="1" s="1"/>
  <c r="CJ66" i="1"/>
  <c r="CC66" i="1"/>
  <c r="BY66" i="1"/>
  <c r="BW66" i="1"/>
  <c r="BP66" i="1"/>
  <c r="BE66" i="1"/>
  <c r="BA66" i="1"/>
  <c r="AZ66" i="1"/>
  <c r="AX66" i="1"/>
  <c r="BB66" i="1" s="1"/>
  <c r="AS66" i="1"/>
  <c r="BD66" i="1" s="1"/>
  <c r="AR66" i="1"/>
  <c r="BC66" i="1" s="1"/>
  <c r="AM66" i="1"/>
  <c r="AO66" i="1" s="1"/>
  <c r="R66" i="1"/>
  <c r="CH66" i="1" s="1"/>
  <c r="DK65" i="1"/>
  <c r="DI65" i="1"/>
  <c r="DG65" i="1"/>
  <c r="DD65" i="1"/>
  <c r="DB65" i="1"/>
  <c r="DA65" i="1"/>
  <c r="CX65" i="1"/>
  <c r="CV65" i="1"/>
  <c r="CT65" i="1"/>
  <c r="DF65" i="1" s="1"/>
  <c r="CJ65" i="1"/>
  <c r="CC65" i="1"/>
  <c r="BY65" i="1"/>
  <c r="BW65" i="1"/>
  <c r="BP65" i="1"/>
  <c r="BE65" i="1"/>
  <c r="BA65" i="1"/>
  <c r="AZ65" i="1"/>
  <c r="AX65" i="1"/>
  <c r="BB65" i="1" s="1"/>
  <c r="AS65" i="1"/>
  <c r="BD65" i="1" s="1"/>
  <c r="AR65" i="1"/>
  <c r="BC65" i="1" s="1"/>
  <c r="AM65" i="1"/>
  <c r="AO65" i="1" s="1"/>
  <c r="R65" i="1"/>
  <c r="DK64" i="1"/>
  <c r="DI64" i="1"/>
  <c r="DG64" i="1"/>
  <c r="DD64" i="1"/>
  <c r="DB64" i="1"/>
  <c r="DA64" i="1"/>
  <c r="CX64" i="1"/>
  <c r="CV64" i="1"/>
  <c r="CT64" i="1"/>
  <c r="DF64" i="1" s="1"/>
  <c r="CJ64" i="1"/>
  <c r="CC64" i="1"/>
  <c r="BY64" i="1"/>
  <c r="BW64" i="1"/>
  <c r="BP64" i="1"/>
  <c r="BE64" i="1"/>
  <c r="BA64" i="1"/>
  <c r="AZ64" i="1"/>
  <c r="AX64" i="1"/>
  <c r="BB64" i="1" s="1"/>
  <c r="AS64" i="1"/>
  <c r="BD64" i="1" s="1"/>
  <c r="AR64" i="1"/>
  <c r="BC64" i="1" s="1"/>
  <c r="AM64" i="1"/>
  <c r="R64" i="1"/>
  <c r="CF64" i="1" s="1"/>
  <c r="BS64" i="1" s="1"/>
  <c r="DK63" i="1"/>
  <c r="DI63" i="1"/>
  <c r="DG63" i="1"/>
  <c r="DD63" i="1"/>
  <c r="DB63" i="1"/>
  <c r="DA63" i="1"/>
  <c r="CX63" i="1"/>
  <c r="CV63" i="1"/>
  <c r="CT63" i="1"/>
  <c r="DF63" i="1" s="1"/>
  <c r="CJ63" i="1"/>
  <c r="CC63" i="1"/>
  <c r="BY63" i="1"/>
  <c r="BW63" i="1"/>
  <c r="BP63" i="1"/>
  <c r="BE63" i="1"/>
  <c r="BA63" i="1"/>
  <c r="AZ63" i="1"/>
  <c r="AX63" i="1"/>
  <c r="BB63" i="1" s="1"/>
  <c r="AS63" i="1"/>
  <c r="BD63" i="1" s="1"/>
  <c r="AR63" i="1"/>
  <c r="BC63" i="1" s="1"/>
  <c r="AM63" i="1"/>
  <c r="R63" i="1"/>
  <c r="DK62" i="1"/>
  <c r="DI62" i="1"/>
  <c r="DG62" i="1"/>
  <c r="DD62" i="1"/>
  <c r="DB62" i="1"/>
  <c r="DA62" i="1"/>
  <c r="CX62" i="1"/>
  <c r="CV62" i="1"/>
  <c r="CT62" i="1"/>
  <c r="DF62" i="1" s="1"/>
  <c r="CJ62" i="1"/>
  <c r="CC62" i="1"/>
  <c r="BY62" i="1"/>
  <c r="BW62" i="1"/>
  <c r="BP62" i="1"/>
  <c r="BE62" i="1"/>
  <c r="BA62" i="1"/>
  <c r="AZ62" i="1"/>
  <c r="AX62" i="1"/>
  <c r="BB62" i="1" s="1"/>
  <c r="AS62" i="1"/>
  <c r="BD62" i="1" s="1"/>
  <c r="AR62" i="1"/>
  <c r="BC62" i="1" s="1"/>
  <c r="AM62" i="1"/>
  <c r="R62" i="1"/>
  <c r="CG62" i="1" s="1"/>
  <c r="BT62" i="1" s="1"/>
  <c r="BU62" i="1" s="1"/>
  <c r="BZ62" i="1" s="1"/>
  <c r="DK61" i="1"/>
  <c r="DI61" i="1"/>
  <c r="DG61" i="1"/>
  <c r="DD61" i="1"/>
  <c r="DB61" i="1"/>
  <c r="DA61" i="1"/>
  <c r="CX61" i="1"/>
  <c r="CV61" i="1"/>
  <c r="CT61" i="1"/>
  <c r="DF61" i="1" s="1"/>
  <c r="CJ61" i="1"/>
  <c r="CC61" i="1"/>
  <c r="BY61" i="1"/>
  <c r="BW61" i="1"/>
  <c r="BP61" i="1"/>
  <c r="BE61" i="1"/>
  <c r="BA61" i="1"/>
  <c r="AZ61" i="1"/>
  <c r="AX61" i="1"/>
  <c r="AS61" i="1"/>
  <c r="BD61" i="1" s="1"/>
  <c r="AR61" i="1"/>
  <c r="BC61" i="1" s="1"/>
  <c r="AM61" i="1"/>
  <c r="R61" i="1"/>
  <c r="CG61" i="1" s="1"/>
  <c r="BT61" i="1" s="1"/>
  <c r="BU61" i="1" s="1"/>
  <c r="BZ61" i="1" s="1"/>
  <c r="DK60" i="1"/>
  <c r="DI60" i="1"/>
  <c r="DG60" i="1"/>
  <c r="DD60" i="1"/>
  <c r="DB60" i="1"/>
  <c r="DA60" i="1"/>
  <c r="CX60" i="1"/>
  <c r="CV60" i="1"/>
  <c r="CT60" i="1"/>
  <c r="DF60" i="1" s="1"/>
  <c r="CJ60" i="1"/>
  <c r="CG60" i="1"/>
  <c r="BT60" i="1" s="1"/>
  <c r="BU60" i="1" s="1"/>
  <c r="BZ60" i="1" s="1"/>
  <c r="CC60" i="1"/>
  <c r="BY60" i="1"/>
  <c r="BW60" i="1"/>
  <c r="BP60" i="1"/>
  <c r="BE60" i="1"/>
  <c r="BB60" i="1"/>
  <c r="BA60" i="1"/>
  <c r="AZ60" i="1"/>
  <c r="AX60" i="1"/>
  <c r="AS60" i="1"/>
  <c r="BD60" i="1" s="1"/>
  <c r="AR60" i="1"/>
  <c r="BC60" i="1" s="1"/>
  <c r="AM60" i="1"/>
  <c r="R60" i="1"/>
  <c r="DK59" i="1"/>
  <c r="DI59" i="1"/>
  <c r="DG59" i="1"/>
  <c r="DD59" i="1"/>
  <c r="DB59" i="1"/>
  <c r="DA59" i="1"/>
  <c r="CX59" i="1"/>
  <c r="CV59" i="1"/>
  <c r="CT59" i="1"/>
  <c r="DF59" i="1" s="1"/>
  <c r="CJ59" i="1"/>
  <c r="CC59" i="1"/>
  <c r="BY59" i="1"/>
  <c r="BW59" i="1"/>
  <c r="BP59" i="1"/>
  <c r="BE59" i="1"/>
  <c r="BA59" i="1"/>
  <c r="AZ59" i="1"/>
  <c r="AX59" i="1"/>
  <c r="BB59" i="1" s="1"/>
  <c r="AS59" i="1"/>
  <c r="BD59" i="1" s="1"/>
  <c r="AR59" i="1"/>
  <c r="BC59" i="1" s="1"/>
  <c r="AM59" i="1"/>
  <c r="R59" i="1"/>
  <c r="CG59" i="1" s="1"/>
  <c r="BT59" i="1" s="1"/>
  <c r="BU59" i="1" s="1"/>
  <c r="BZ59" i="1" s="1"/>
  <c r="DK58" i="1"/>
  <c r="DI58" i="1"/>
  <c r="DG58" i="1"/>
  <c r="DD58" i="1"/>
  <c r="DB58" i="1"/>
  <c r="DA58" i="1"/>
  <c r="CX58" i="1"/>
  <c r="CV58" i="1"/>
  <c r="CT58" i="1"/>
  <c r="DF58" i="1" s="1"/>
  <c r="CJ58" i="1"/>
  <c r="CC58" i="1"/>
  <c r="BY58" i="1"/>
  <c r="BW58" i="1"/>
  <c r="BP58" i="1"/>
  <c r="BE58" i="1"/>
  <c r="BA58" i="1"/>
  <c r="AZ58" i="1"/>
  <c r="AX58" i="1"/>
  <c r="BB58" i="1" s="1"/>
  <c r="AS58" i="1"/>
  <c r="BD58" i="1" s="1"/>
  <c r="AR58" i="1"/>
  <c r="BC58" i="1" s="1"/>
  <c r="AM58" i="1"/>
  <c r="R58" i="1"/>
  <c r="CG58" i="1" s="1"/>
  <c r="BT58" i="1" s="1"/>
  <c r="BU58" i="1" s="1"/>
  <c r="BZ58" i="1" s="1"/>
  <c r="DK57" i="1"/>
  <c r="DI57" i="1"/>
  <c r="DG57" i="1"/>
  <c r="DD57" i="1"/>
  <c r="DB57" i="1"/>
  <c r="DA57" i="1"/>
  <c r="CX57" i="1"/>
  <c r="CV57" i="1"/>
  <c r="CT57" i="1"/>
  <c r="DF57" i="1" s="1"/>
  <c r="CJ57" i="1"/>
  <c r="CC57" i="1"/>
  <c r="BY57" i="1"/>
  <c r="BW57" i="1"/>
  <c r="BP57" i="1"/>
  <c r="BE57" i="1"/>
  <c r="BA57" i="1"/>
  <c r="AZ57" i="1"/>
  <c r="AX57" i="1"/>
  <c r="AS57" i="1"/>
  <c r="BD57" i="1" s="1"/>
  <c r="AR57" i="1"/>
  <c r="BC57" i="1" s="1"/>
  <c r="AM57" i="1"/>
  <c r="R57" i="1"/>
  <c r="CG57" i="1" s="1"/>
  <c r="BT57" i="1" s="1"/>
  <c r="BU57" i="1" s="1"/>
  <c r="BZ57" i="1" s="1"/>
  <c r="DK56" i="1"/>
  <c r="DI56" i="1"/>
  <c r="DG56" i="1"/>
  <c r="DF56" i="1"/>
  <c r="DD56" i="1"/>
  <c r="DB56" i="1"/>
  <c r="DA56" i="1"/>
  <c r="CX56" i="1"/>
  <c r="CV56" i="1"/>
  <c r="CT56" i="1"/>
  <c r="CJ56" i="1"/>
  <c r="CG56" i="1"/>
  <c r="CC56" i="1"/>
  <c r="BY56" i="1"/>
  <c r="BW56" i="1"/>
  <c r="BT56" i="1"/>
  <c r="BU56" i="1" s="1"/>
  <c r="BZ56" i="1" s="1"/>
  <c r="BP56" i="1"/>
  <c r="BE56" i="1"/>
  <c r="BB56" i="1"/>
  <c r="BA56" i="1"/>
  <c r="AZ56" i="1"/>
  <c r="AX56" i="1"/>
  <c r="AS56" i="1"/>
  <c r="BD56" i="1" s="1"/>
  <c r="AR56" i="1"/>
  <c r="BC56" i="1" s="1"/>
  <c r="AM56" i="1"/>
  <c r="R56" i="1"/>
  <c r="DK55" i="1"/>
  <c r="DI55" i="1"/>
  <c r="DG55" i="1"/>
  <c r="DD55" i="1"/>
  <c r="DB55" i="1"/>
  <c r="DA55" i="1"/>
  <c r="CX55" i="1"/>
  <c r="CV55" i="1"/>
  <c r="CT55" i="1"/>
  <c r="DF55" i="1" s="1"/>
  <c r="CJ55" i="1"/>
  <c r="CC55" i="1"/>
  <c r="BY55" i="1"/>
  <c r="BW55" i="1"/>
  <c r="BP55" i="1"/>
  <c r="BE55" i="1"/>
  <c r="BA55" i="1"/>
  <c r="AZ55" i="1"/>
  <c r="AX55" i="1"/>
  <c r="AS55" i="1"/>
  <c r="BD55" i="1" s="1"/>
  <c r="AR55" i="1"/>
  <c r="BC55" i="1" s="1"/>
  <c r="AM55" i="1"/>
  <c r="R55" i="1"/>
  <c r="DK54" i="1"/>
  <c r="DI54" i="1"/>
  <c r="DG54" i="1"/>
  <c r="DD54" i="1"/>
  <c r="DB54" i="1"/>
  <c r="DA54" i="1"/>
  <c r="CX54" i="1"/>
  <c r="CV54" i="1"/>
  <c r="CT54" i="1"/>
  <c r="DF54" i="1" s="1"/>
  <c r="CJ54" i="1"/>
  <c r="CC54" i="1"/>
  <c r="BY54" i="1"/>
  <c r="BW54" i="1"/>
  <c r="BP54" i="1"/>
  <c r="BE54" i="1"/>
  <c r="BA54" i="1"/>
  <c r="AZ54" i="1"/>
  <c r="AX54" i="1"/>
  <c r="AS54" i="1"/>
  <c r="BD54" i="1" s="1"/>
  <c r="AR54" i="1"/>
  <c r="BC54" i="1" s="1"/>
  <c r="AM54" i="1"/>
  <c r="R54" i="1"/>
  <c r="DK53" i="1"/>
  <c r="DI53" i="1"/>
  <c r="DG53" i="1"/>
  <c r="DD53" i="1"/>
  <c r="DB53" i="1"/>
  <c r="DA53" i="1"/>
  <c r="CX53" i="1"/>
  <c r="CV53" i="1"/>
  <c r="CT53" i="1"/>
  <c r="DF53" i="1" s="1"/>
  <c r="CJ53" i="1"/>
  <c r="CC53" i="1"/>
  <c r="BY53" i="1"/>
  <c r="BW53" i="1"/>
  <c r="BP53" i="1"/>
  <c r="BE53" i="1"/>
  <c r="BA53" i="1"/>
  <c r="AZ53" i="1"/>
  <c r="AX53" i="1"/>
  <c r="BB53" i="1" s="1"/>
  <c r="AS53" i="1"/>
  <c r="BD53" i="1" s="1"/>
  <c r="AR53" i="1"/>
  <c r="BC53" i="1" s="1"/>
  <c r="AM53" i="1"/>
  <c r="R53" i="1"/>
  <c r="CL53" i="1" s="1"/>
  <c r="DK52" i="1"/>
  <c r="DI52" i="1"/>
  <c r="DG52" i="1"/>
  <c r="DD52" i="1"/>
  <c r="DB52" i="1"/>
  <c r="DA52" i="1"/>
  <c r="CX52" i="1"/>
  <c r="CV52" i="1"/>
  <c r="CT52" i="1"/>
  <c r="CJ52" i="1"/>
  <c r="CC52" i="1"/>
  <c r="BY52" i="1"/>
  <c r="BW52" i="1"/>
  <c r="BP52" i="1"/>
  <c r="BE52" i="1"/>
  <c r="BA52" i="1"/>
  <c r="AZ52" i="1"/>
  <c r="AX52" i="1"/>
  <c r="BB52" i="1" s="1"/>
  <c r="AS52" i="1"/>
  <c r="BD52" i="1" s="1"/>
  <c r="AR52" i="1"/>
  <c r="BC52" i="1" s="1"/>
  <c r="AM52" i="1"/>
  <c r="AO52" i="1" s="1"/>
  <c r="R52" i="1"/>
  <c r="CL52" i="1" s="1"/>
  <c r="DK51" i="1"/>
  <c r="DI51" i="1"/>
  <c r="DG51" i="1"/>
  <c r="DD51" i="1"/>
  <c r="DB51" i="1"/>
  <c r="DA51" i="1"/>
  <c r="CX51" i="1"/>
  <c r="CV51" i="1"/>
  <c r="CT51" i="1"/>
  <c r="DF51" i="1" s="1"/>
  <c r="CJ51" i="1"/>
  <c r="CC51" i="1"/>
  <c r="BY51" i="1"/>
  <c r="BW51" i="1"/>
  <c r="BP51" i="1"/>
  <c r="BE51" i="1"/>
  <c r="BA51" i="1"/>
  <c r="AZ51" i="1"/>
  <c r="AX51" i="1"/>
  <c r="AS51" i="1"/>
  <c r="BD51" i="1" s="1"/>
  <c r="AR51" i="1"/>
  <c r="BC51" i="1" s="1"/>
  <c r="AM51" i="1"/>
  <c r="R51" i="1"/>
  <c r="CM51" i="1" s="1"/>
  <c r="DK50" i="1"/>
  <c r="DI50" i="1"/>
  <c r="DG50" i="1"/>
  <c r="DD50" i="1"/>
  <c r="DB50" i="1"/>
  <c r="DA50" i="1"/>
  <c r="CX50" i="1"/>
  <c r="CV50" i="1"/>
  <c r="CT50" i="1"/>
  <c r="DF50" i="1" s="1"/>
  <c r="DL50" i="1" s="1"/>
  <c r="CJ50" i="1"/>
  <c r="CC50" i="1"/>
  <c r="BY50" i="1"/>
  <c r="BW50" i="1"/>
  <c r="BP50" i="1"/>
  <c r="BE50" i="1"/>
  <c r="BA50" i="1"/>
  <c r="AZ50" i="1"/>
  <c r="AX50" i="1"/>
  <c r="BB50" i="1" s="1"/>
  <c r="AS50" i="1"/>
  <c r="BD50" i="1" s="1"/>
  <c r="AR50" i="1"/>
  <c r="BC50" i="1" s="1"/>
  <c r="AM50" i="1"/>
  <c r="AN50" i="1" s="1"/>
  <c r="R50" i="1"/>
  <c r="CH50" i="1" s="1"/>
  <c r="DK49" i="1"/>
  <c r="DI49" i="1"/>
  <c r="DG49" i="1"/>
  <c r="DD49" i="1"/>
  <c r="DB49" i="1"/>
  <c r="DA49" i="1"/>
  <c r="CX49" i="1"/>
  <c r="CV49" i="1"/>
  <c r="CT49" i="1"/>
  <c r="CJ49" i="1"/>
  <c r="CC49" i="1"/>
  <c r="BY49" i="1"/>
  <c r="BW49" i="1"/>
  <c r="BP49" i="1"/>
  <c r="BE49" i="1"/>
  <c r="BA49" i="1"/>
  <c r="AZ49" i="1"/>
  <c r="AX49" i="1"/>
  <c r="AS49" i="1"/>
  <c r="BD49" i="1" s="1"/>
  <c r="AR49" i="1"/>
  <c r="BC49" i="1" s="1"/>
  <c r="AM49" i="1"/>
  <c r="AN49" i="1" s="1"/>
  <c r="R49" i="1"/>
  <c r="CH49" i="1" s="1"/>
  <c r="DK48" i="1"/>
  <c r="DI48" i="1"/>
  <c r="DG48" i="1"/>
  <c r="DD48" i="1"/>
  <c r="DB48" i="1"/>
  <c r="DA48" i="1"/>
  <c r="CX48" i="1"/>
  <c r="CV48" i="1"/>
  <c r="CT48" i="1"/>
  <c r="DF48" i="1" s="1"/>
  <c r="CJ48" i="1"/>
  <c r="CC48" i="1"/>
  <c r="BY48" i="1"/>
  <c r="BW48" i="1"/>
  <c r="BP48" i="1"/>
  <c r="BE48" i="1"/>
  <c r="BA48" i="1"/>
  <c r="AZ48" i="1"/>
  <c r="AX48" i="1"/>
  <c r="AS48" i="1"/>
  <c r="BD48" i="1" s="1"/>
  <c r="AR48" i="1"/>
  <c r="BC48" i="1" s="1"/>
  <c r="AM48" i="1"/>
  <c r="R48" i="1"/>
  <c r="CE48" i="1" s="1"/>
  <c r="DK47" i="1"/>
  <c r="DI47" i="1"/>
  <c r="DG47" i="1"/>
  <c r="DD47" i="1"/>
  <c r="DB47" i="1"/>
  <c r="DA47" i="1"/>
  <c r="CX47" i="1"/>
  <c r="CV47" i="1"/>
  <c r="CT47" i="1"/>
  <c r="CJ47" i="1"/>
  <c r="CC47" i="1"/>
  <c r="BY47" i="1"/>
  <c r="BW47" i="1"/>
  <c r="BP47" i="1"/>
  <c r="BE47" i="1"/>
  <c r="BA47" i="1"/>
  <c r="AZ47" i="1"/>
  <c r="AX47" i="1"/>
  <c r="BB47" i="1" s="1"/>
  <c r="AS47" i="1"/>
  <c r="BD47" i="1" s="1"/>
  <c r="AR47" i="1"/>
  <c r="BC47" i="1" s="1"/>
  <c r="AM47" i="1"/>
  <c r="AN47" i="1" s="1"/>
  <c r="R47" i="1"/>
  <c r="CG47" i="1" s="1"/>
  <c r="BT47" i="1" s="1"/>
  <c r="BU47" i="1" s="1"/>
  <c r="DK46" i="1"/>
  <c r="DI46" i="1"/>
  <c r="DG46" i="1"/>
  <c r="DD46" i="1"/>
  <c r="DB46" i="1"/>
  <c r="DA46" i="1"/>
  <c r="CX46" i="1"/>
  <c r="CV46" i="1"/>
  <c r="CT46" i="1"/>
  <c r="DF46" i="1" s="1"/>
  <c r="CJ46" i="1"/>
  <c r="CC46" i="1"/>
  <c r="BY46" i="1"/>
  <c r="BW46" i="1"/>
  <c r="BP46" i="1"/>
  <c r="BE46" i="1"/>
  <c r="BA46" i="1"/>
  <c r="AZ46" i="1"/>
  <c r="AX46" i="1"/>
  <c r="AS46" i="1"/>
  <c r="BD46" i="1" s="1"/>
  <c r="AR46" i="1"/>
  <c r="BC46" i="1" s="1"/>
  <c r="AM46" i="1"/>
  <c r="AN46" i="1" s="1"/>
  <c r="R46" i="1"/>
  <c r="CM46" i="1" s="1"/>
  <c r="DK45" i="1"/>
  <c r="DI45" i="1"/>
  <c r="DG45" i="1"/>
  <c r="DD45" i="1"/>
  <c r="DB45" i="1"/>
  <c r="DA45" i="1"/>
  <c r="CX45" i="1"/>
  <c r="CV45" i="1"/>
  <c r="CT45" i="1"/>
  <c r="CJ45" i="1"/>
  <c r="CC45" i="1"/>
  <c r="BY45" i="1"/>
  <c r="BW45" i="1"/>
  <c r="BP45" i="1"/>
  <c r="BE45" i="1"/>
  <c r="BA45" i="1"/>
  <c r="AZ45" i="1"/>
  <c r="AX45" i="1"/>
  <c r="BB45" i="1" s="1"/>
  <c r="AS45" i="1"/>
  <c r="BD45" i="1" s="1"/>
  <c r="AR45" i="1"/>
  <c r="BC45" i="1" s="1"/>
  <c r="AM45" i="1"/>
  <c r="R45" i="1"/>
  <c r="CE45" i="1" s="1"/>
  <c r="DK44" i="1"/>
  <c r="DI44" i="1"/>
  <c r="DG44" i="1"/>
  <c r="DD44" i="1"/>
  <c r="DB44" i="1"/>
  <c r="DA44" i="1"/>
  <c r="CX44" i="1"/>
  <c r="CV44" i="1"/>
  <c r="CT44" i="1"/>
  <c r="DF44" i="1" s="1"/>
  <c r="CJ44" i="1"/>
  <c r="CC44" i="1"/>
  <c r="BY44" i="1"/>
  <c r="BW44" i="1"/>
  <c r="BP44" i="1"/>
  <c r="BE44" i="1"/>
  <c r="BA44" i="1"/>
  <c r="AZ44" i="1"/>
  <c r="AX44" i="1"/>
  <c r="AS44" i="1"/>
  <c r="BD44" i="1" s="1"/>
  <c r="AR44" i="1"/>
  <c r="BC44" i="1" s="1"/>
  <c r="AM44" i="1"/>
  <c r="AO44" i="1" s="1"/>
  <c r="R44" i="1"/>
  <c r="CL44" i="1" s="1"/>
  <c r="DK43" i="1"/>
  <c r="DI43" i="1"/>
  <c r="DG43" i="1"/>
  <c r="DD43" i="1"/>
  <c r="DB43" i="1"/>
  <c r="DA43" i="1"/>
  <c r="CX43" i="1"/>
  <c r="CV43" i="1"/>
  <c r="CT43" i="1"/>
  <c r="DF43" i="1" s="1"/>
  <c r="CL43" i="1"/>
  <c r="CJ43" i="1"/>
  <c r="CC43" i="1"/>
  <c r="BY43" i="1"/>
  <c r="BW43" i="1"/>
  <c r="BP43" i="1"/>
  <c r="BE43" i="1"/>
  <c r="BA43" i="1"/>
  <c r="AZ43" i="1"/>
  <c r="AX43" i="1"/>
  <c r="AS43" i="1"/>
  <c r="BD43" i="1" s="1"/>
  <c r="AR43" i="1"/>
  <c r="BC43" i="1" s="1"/>
  <c r="AM43" i="1"/>
  <c r="AO43" i="1" s="1"/>
  <c r="R43" i="1"/>
  <c r="CE43" i="1" s="1"/>
  <c r="DK42" i="1"/>
  <c r="DI42" i="1"/>
  <c r="DG42" i="1"/>
  <c r="DD42" i="1"/>
  <c r="DB42" i="1"/>
  <c r="DA42" i="1"/>
  <c r="CX42" i="1"/>
  <c r="CV42" i="1"/>
  <c r="CT42" i="1"/>
  <c r="DF42" i="1" s="1"/>
  <c r="CJ42" i="1"/>
  <c r="CC42" i="1"/>
  <c r="BY42" i="1"/>
  <c r="BW42" i="1"/>
  <c r="BP42" i="1"/>
  <c r="BE42" i="1"/>
  <c r="BA42" i="1"/>
  <c r="AZ42" i="1"/>
  <c r="AX42" i="1"/>
  <c r="AS42" i="1"/>
  <c r="BD42" i="1" s="1"/>
  <c r="AR42" i="1"/>
  <c r="BC42" i="1" s="1"/>
  <c r="AM42" i="1"/>
  <c r="AN42" i="1" s="1"/>
  <c r="R42" i="1"/>
  <c r="CM42" i="1" s="1"/>
  <c r="DK41" i="1"/>
  <c r="DI41" i="1"/>
  <c r="DG41" i="1"/>
  <c r="DD41" i="1"/>
  <c r="DB41" i="1"/>
  <c r="DA41" i="1"/>
  <c r="CX41" i="1"/>
  <c r="CV41" i="1"/>
  <c r="CT41" i="1"/>
  <c r="CJ41" i="1"/>
  <c r="CC41" i="1"/>
  <c r="BY41" i="1"/>
  <c r="BW41" i="1"/>
  <c r="BP41" i="1"/>
  <c r="BE41" i="1"/>
  <c r="BA41" i="1"/>
  <c r="AZ41" i="1"/>
  <c r="AX41" i="1"/>
  <c r="BB41" i="1" s="1"/>
  <c r="AS41" i="1"/>
  <c r="BD41" i="1" s="1"/>
  <c r="AR41" i="1"/>
  <c r="BC41" i="1" s="1"/>
  <c r="AM41" i="1"/>
  <c r="AO41" i="1" s="1"/>
  <c r="R41" i="1"/>
  <c r="CH41" i="1" s="1"/>
  <c r="BA84" i="1"/>
  <c r="AT8" i="1"/>
  <c r="DH46" i="1" l="1"/>
  <c r="DC83" i="1"/>
  <c r="CU83" i="1" s="1"/>
  <c r="DC42" i="1"/>
  <c r="CU42" i="1" s="1"/>
  <c r="DN68" i="1"/>
  <c r="DQ68" i="1" s="1"/>
  <c r="DO68" i="1"/>
  <c r="DO72" i="1"/>
  <c r="DN72" i="1"/>
  <c r="DQ72" i="1" s="1"/>
  <c r="AN43" i="1"/>
  <c r="DC41" i="1"/>
  <c r="CU41" i="1" s="1"/>
  <c r="CH46" i="1"/>
  <c r="DN71" i="1"/>
  <c r="DO71" i="1"/>
  <c r="CK72" i="1"/>
  <c r="DN64" i="1"/>
  <c r="DO64" i="1"/>
  <c r="DE66" i="1"/>
  <c r="CW66" i="1" s="1"/>
  <c r="DN70" i="1"/>
  <c r="DO70" i="1"/>
  <c r="CK71" i="1"/>
  <c r="DC78" i="1"/>
  <c r="CU78" i="1" s="1"/>
  <c r="AO49" i="1"/>
  <c r="AO78" i="1"/>
  <c r="DC64" i="1"/>
  <c r="CU64" i="1" s="1"/>
  <c r="AP65" i="1"/>
  <c r="AQ65" i="1" s="1"/>
  <c r="DC79" i="1"/>
  <c r="CU79" i="1" s="1"/>
  <c r="DJ42" i="1"/>
  <c r="DJ51" i="1"/>
  <c r="DJ83" i="1"/>
  <c r="CN49" i="1"/>
  <c r="CM43" i="1"/>
  <c r="AN44" i="1"/>
  <c r="CE44" i="1"/>
  <c r="AP45" i="1"/>
  <c r="AO46" i="1"/>
  <c r="DC46" i="1"/>
  <c r="CU46" i="1" s="1"/>
  <c r="DH51" i="1"/>
  <c r="CL71" i="1"/>
  <c r="CG74" i="1"/>
  <c r="BT74" i="1" s="1"/>
  <c r="BU74" i="1" s="1"/>
  <c r="CG75" i="1"/>
  <c r="BT75" i="1" s="1"/>
  <c r="BU75" i="1" s="1"/>
  <c r="CB75" i="1" s="1"/>
  <c r="CE77" i="1"/>
  <c r="DH83" i="1"/>
  <c r="DL43" i="1"/>
  <c r="DC45" i="1"/>
  <c r="CU45" i="1" s="1"/>
  <c r="CE49" i="1"/>
  <c r="DC50" i="1"/>
  <c r="CU50" i="1" s="1"/>
  <c r="CG53" i="1"/>
  <c r="BT53" i="1" s="1"/>
  <c r="BU53" i="1" s="1"/>
  <c r="CB53" i="1" s="1"/>
  <c r="DE70" i="1"/>
  <c r="CW70" i="1" s="1"/>
  <c r="CE71" i="1"/>
  <c r="DL67" i="1"/>
  <c r="DE43" i="1"/>
  <c r="CW43" i="1" s="1"/>
  <c r="DC63" i="1"/>
  <c r="CU63" i="1" s="1"/>
  <c r="AP64" i="1"/>
  <c r="AP68" i="1"/>
  <c r="AP69" i="1"/>
  <c r="AN70" i="1"/>
  <c r="DE71" i="1"/>
  <c r="CW71" i="1" s="1"/>
  <c r="CK75" i="1"/>
  <c r="AP78" i="1"/>
  <c r="AP80" i="1"/>
  <c r="DL80" i="1"/>
  <c r="AN41" i="1"/>
  <c r="AN45" i="1"/>
  <c r="AP66" i="1"/>
  <c r="AQ66" i="1" s="1"/>
  <c r="AN79" i="1"/>
  <c r="AN80" i="1"/>
  <c r="AO42" i="1"/>
  <c r="AP43" i="1"/>
  <c r="AQ43" i="1" s="1"/>
  <c r="AU43" i="1" s="1"/>
  <c r="AO45" i="1"/>
  <c r="AQ45" i="1" s="1"/>
  <c r="AO47" i="1"/>
  <c r="AO50" i="1"/>
  <c r="DC51" i="1"/>
  <c r="CU51" i="1" s="1"/>
  <c r="AN52" i="1"/>
  <c r="DC52" i="1"/>
  <c r="CU52" i="1" s="1"/>
  <c r="DC72" i="1"/>
  <c r="CU72" i="1" s="1"/>
  <c r="AP77" i="1"/>
  <c r="AQ77" i="1" s="1"/>
  <c r="AO80" i="1"/>
  <c r="AN81" i="1"/>
  <c r="AP52" i="1"/>
  <c r="AQ52" i="1" s="1"/>
  <c r="AN82" i="1"/>
  <c r="BB44" i="1"/>
  <c r="AP44" i="1"/>
  <c r="AQ44" i="1" s="1"/>
  <c r="BE84" i="1"/>
  <c r="DF47" i="1"/>
  <c r="DH47" i="1" s="1"/>
  <c r="DE47" i="1"/>
  <c r="CW47" i="1" s="1"/>
  <c r="AN51" i="1"/>
  <c r="AO51" i="1"/>
  <c r="CL78" i="1"/>
  <c r="CH78" i="1"/>
  <c r="CN78" i="1"/>
  <c r="DF82" i="1"/>
  <c r="DE82" i="1"/>
  <c r="CW82" i="1" s="1"/>
  <c r="AM84" i="1"/>
  <c r="BW84" i="1"/>
  <c r="CL41" i="1"/>
  <c r="CE41" i="1"/>
  <c r="CN41" i="1"/>
  <c r="CH45" i="1"/>
  <c r="CN45" i="1"/>
  <c r="CL45" i="1"/>
  <c r="BB46" i="1"/>
  <c r="AP46" i="1"/>
  <c r="BB48" i="1"/>
  <c r="AP48" i="1"/>
  <c r="CK69" i="1"/>
  <c r="CF69" i="1"/>
  <c r="BS69" i="1" s="1"/>
  <c r="CE69" i="1"/>
  <c r="CN76" i="1"/>
  <c r="CK76" i="1"/>
  <c r="CG76" i="1"/>
  <c r="BT76" i="1" s="1"/>
  <c r="BU76" i="1" s="1"/>
  <c r="CL76" i="1"/>
  <c r="CF76" i="1"/>
  <c r="BS76" i="1" s="1"/>
  <c r="AN48" i="1"/>
  <c r="AO48" i="1"/>
  <c r="DC58" i="1"/>
  <c r="CU58" i="1" s="1"/>
  <c r="DC62" i="1"/>
  <c r="CU62" i="1" s="1"/>
  <c r="BB51" i="1"/>
  <c r="AP51" i="1"/>
  <c r="AP53" i="1"/>
  <c r="AO53" i="1"/>
  <c r="AN53" i="1"/>
  <c r="CN73" i="1"/>
  <c r="CK73" i="1"/>
  <c r="CG73" i="1"/>
  <c r="BT73" i="1" s="1"/>
  <c r="BU73" i="1" s="1"/>
  <c r="CL73" i="1"/>
  <c r="CF73" i="1"/>
  <c r="BS73" i="1" s="1"/>
  <c r="BB43" i="1"/>
  <c r="DF79" i="1"/>
  <c r="DE79" i="1"/>
  <c r="CW79" i="1" s="1"/>
  <c r="BB81" i="1"/>
  <c r="AP81" i="1"/>
  <c r="AQ81" i="1" s="1"/>
  <c r="DC44" i="1"/>
  <c r="CU44" i="1" s="1"/>
  <c r="DJ46" i="1"/>
  <c r="DL46" i="1"/>
  <c r="DF52" i="1"/>
  <c r="DJ52" i="1" s="1"/>
  <c r="DE52" i="1"/>
  <c r="CW52" i="1" s="1"/>
  <c r="AP57" i="1"/>
  <c r="BB57" i="1"/>
  <c r="AP61" i="1"/>
  <c r="BB61" i="1"/>
  <c r="AO72" i="1"/>
  <c r="AN72" i="1"/>
  <c r="CE80" i="1"/>
  <c r="CL80" i="1"/>
  <c r="AO83" i="1"/>
  <c r="AN83" i="1"/>
  <c r="AP41" i="1"/>
  <c r="AQ41" i="1" s="1"/>
  <c r="AU41" i="1" s="1"/>
  <c r="AP42" i="1"/>
  <c r="AQ42" i="1" s="1"/>
  <c r="AU42" i="1" s="1"/>
  <c r="DL42" i="1"/>
  <c r="BB49" i="1"/>
  <c r="AP49" i="1"/>
  <c r="AQ49" i="1" s="1"/>
  <c r="AU49" i="1" s="1"/>
  <c r="BZ53" i="1"/>
  <c r="CG64" i="1"/>
  <c r="BT64" i="1" s="1"/>
  <c r="BU64" i="1" s="1"/>
  <c r="CB64" i="1" s="1"/>
  <c r="DH67" i="1"/>
  <c r="BB70" i="1"/>
  <c r="AP70" i="1"/>
  <c r="BV71" i="1"/>
  <c r="CA71" i="1"/>
  <c r="BZ75" i="1"/>
  <c r="DH79" i="1"/>
  <c r="DC82" i="1"/>
  <c r="CU82" i="1" s="1"/>
  <c r="DH42" i="1"/>
  <c r="DJ43" i="1"/>
  <c r="DC43" i="1"/>
  <c r="CU43" i="1" s="1"/>
  <c r="DH43" i="1"/>
  <c r="CL48" i="1"/>
  <c r="CL49" i="1"/>
  <c r="DJ50" i="1"/>
  <c r="DH50" i="1"/>
  <c r="DE51" i="1"/>
  <c r="CW51" i="1" s="1"/>
  <c r="DL51" i="1"/>
  <c r="CE52" i="1"/>
  <c r="AP56" i="1"/>
  <c r="DC57" i="1"/>
  <c r="CU57" i="1" s="1"/>
  <c r="AP60" i="1"/>
  <c r="DC61" i="1"/>
  <c r="CU61" i="1" s="1"/>
  <c r="CE70" i="1"/>
  <c r="CL70" i="1"/>
  <c r="DC70" i="1"/>
  <c r="CU70" i="1" s="1"/>
  <c r="CE72" i="1"/>
  <c r="CL72" i="1"/>
  <c r="DC73" i="1"/>
  <c r="CU73" i="1" s="1"/>
  <c r="CK74" i="1"/>
  <c r="CF75" i="1"/>
  <c r="BS75" i="1" s="1"/>
  <c r="CL75" i="1"/>
  <c r="DE80" i="1"/>
  <c r="CW80" i="1" s="1"/>
  <c r="DC56" i="1"/>
  <c r="CU56" i="1" s="1"/>
  <c r="AP59" i="1"/>
  <c r="DC60" i="1"/>
  <c r="CU60" i="1" s="1"/>
  <c r="AP63" i="1"/>
  <c r="DC65" i="1"/>
  <c r="CU65" i="1" s="1"/>
  <c r="BF68" i="1"/>
  <c r="CF74" i="1"/>
  <c r="BS74" i="1" s="1"/>
  <c r="CL74" i="1"/>
  <c r="CL77" i="1"/>
  <c r="DJ78" i="1"/>
  <c r="DH78" i="1"/>
  <c r="DJ80" i="1"/>
  <c r="DC80" i="1"/>
  <c r="CU80" i="1" s="1"/>
  <c r="DH80" i="1"/>
  <c r="DE81" i="1"/>
  <c r="CW81" i="1" s="1"/>
  <c r="AP82" i="1"/>
  <c r="AQ82" i="1" s="1"/>
  <c r="AU82" i="1" s="1"/>
  <c r="DC47" i="1"/>
  <c r="CU47" i="1" s="1"/>
  <c r="DC53" i="1"/>
  <c r="CU53" i="1" s="1"/>
  <c r="DC54" i="1"/>
  <c r="CU54" i="1" s="1"/>
  <c r="DC55" i="1"/>
  <c r="CU55" i="1" s="1"/>
  <c r="AP58" i="1"/>
  <c r="DC59" i="1"/>
  <c r="CU59" i="1" s="1"/>
  <c r="AP62" i="1"/>
  <c r="DJ66" i="1"/>
  <c r="DJ67" i="1"/>
  <c r="AO68" i="1"/>
  <c r="AQ68" i="1" s="1"/>
  <c r="AU68" i="1" s="1"/>
  <c r="BL68" i="1" s="1"/>
  <c r="AQ80" i="1"/>
  <c r="AU80" i="1" s="1"/>
  <c r="AV80" i="1" s="1"/>
  <c r="AY80" i="1" s="1"/>
  <c r="BF80" i="1" s="1"/>
  <c r="DC81" i="1"/>
  <c r="CU81" i="1" s="1"/>
  <c r="AP83" i="1"/>
  <c r="AR8" i="1"/>
  <c r="BC84" i="1"/>
  <c r="BC85" i="1" s="1"/>
  <c r="BY84" i="1"/>
  <c r="BB42" i="1"/>
  <c r="AS84" i="1"/>
  <c r="AS8" i="1"/>
  <c r="AZ84" i="1"/>
  <c r="BD84" i="1"/>
  <c r="BP84" i="1"/>
  <c r="DJ44" i="1"/>
  <c r="DH44" i="1"/>
  <c r="DL44" i="1"/>
  <c r="DE44" i="1"/>
  <c r="CW44" i="1" s="1"/>
  <c r="CB47" i="1"/>
  <c r="BZ47" i="1"/>
  <c r="CK47" i="1"/>
  <c r="CF47" i="1"/>
  <c r="BS47" i="1" s="1"/>
  <c r="CN47" i="1"/>
  <c r="CH47" i="1"/>
  <c r="CM47" i="1"/>
  <c r="CE47" i="1"/>
  <c r="CL47" i="1"/>
  <c r="AP47" i="1"/>
  <c r="AQ47" i="1" s="1"/>
  <c r="AU47" i="1" s="1"/>
  <c r="AR84" i="1"/>
  <c r="AX84" i="1"/>
  <c r="DF41" i="1"/>
  <c r="DE41" i="1"/>
  <c r="CW41" i="1" s="1"/>
  <c r="CK42" i="1"/>
  <c r="CF42" i="1"/>
  <c r="BS42" i="1" s="1"/>
  <c r="CL42" i="1"/>
  <c r="CE42" i="1"/>
  <c r="CG42" i="1"/>
  <c r="BT42" i="1" s="1"/>
  <c r="BU42" i="1" s="1"/>
  <c r="CN42" i="1"/>
  <c r="DJ48" i="1"/>
  <c r="DH48" i="1"/>
  <c r="DL48" i="1"/>
  <c r="DE48" i="1"/>
  <c r="CW48" i="1" s="1"/>
  <c r="DF49" i="1"/>
  <c r="DE49" i="1"/>
  <c r="CW49" i="1" s="1"/>
  <c r="CK50" i="1"/>
  <c r="CF50" i="1"/>
  <c r="BS50" i="1" s="1"/>
  <c r="CL50" i="1"/>
  <c r="CE50" i="1"/>
  <c r="CM50" i="1"/>
  <c r="CG50" i="1"/>
  <c r="BT50" i="1" s="1"/>
  <c r="BU50" i="1" s="1"/>
  <c r="AP50" i="1"/>
  <c r="DL53" i="1"/>
  <c r="DH53" i="1"/>
  <c r="DJ53" i="1"/>
  <c r="CM54" i="1"/>
  <c r="CH54" i="1"/>
  <c r="CK54" i="1"/>
  <c r="CE54" i="1"/>
  <c r="CN54" i="1"/>
  <c r="CF54" i="1"/>
  <c r="BS54" i="1" s="1"/>
  <c r="CL54" i="1"/>
  <c r="CG54" i="1"/>
  <c r="BT54" i="1" s="1"/>
  <c r="BU54" i="1" s="1"/>
  <c r="AP54" i="1"/>
  <c r="BB54" i="1"/>
  <c r="CH42" i="1"/>
  <c r="CK43" i="1"/>
  <c r="CF43" i="1"/>
  <c r="BS43" i="1" s="1"/>
  <c r="CN43" i="1"/>
  <c r="CH43" i="1"/>
  <c r="CG43" i="1"/>
  <c r="BT43" i="1" s="1"/>
  <c r="BU43" i="1" s="1"/>
  <c r="DC48" i="1"/>
  <c r="CU48" i="1" s="1"/>
  <c r="CN50" i="1"/>
  <c r="DF45" i="1"/>
  <c r="DE45" i="1"/>
  <c r="CW45" i="1" s="1"/>
  <c r="CK46" i="1"/>
  <c r="CF46" i="1"/>
  <c r="BS46" i="1" s="1"/>
  <c r="CL46" i="1"/>
  <c r="CE46" i="1"/>
  <c r="CG46" i="1"/>
  <c r="BT46" i="1" s="1"/>
  <c r="BU46" i="1" s="1"/>
  <c r="CN46" i="1"/>
  <c r="DC49" i="1"/>
  <c r="CU49" i="1" s="1"/>
  <c r="CK51" i="1"/>
  <c r="CF51" i="1"/>
  <c r="BS51" i="1" s="1"/>
  <c r="CN51" i="1"/>
  <c r="CH51" i="1"/>
  <c r="CL51" i="1"/>
  <c r="CE51" i="1"/>
  <c r="CG51" i="1"/>
  <c r="BT51" i="1" s="1"/>
  <c r="BU51" i="1" s="1"/>
  <c r="DL54" i="1"/>
  <c r="DH54" i="1"/>
  <c r="DJ54" i="1"/>
  <c r="CM55" i="1"/>
  <c r="CH55" i="1"/>
  <c r="CK55" i="1"/>
  <c r="CE55" i="1"/>
  <c r="CN55" i="1"/>
  <c r="CF55" i="1"/>
  <c r="BS55" i="1" s="1"/>
  <c r="CL55" i="1"/>
  <c r="CG55" i="1"/>
  <c r="BT55" i="1" s="1"/>
  <c r="BU55" i="1" s="1"/>
  <c r="AP55" i="1"/>
  <c r="BB55" i="1"/>
  <c r="BV64" i="1"/>
  <c r="CA64" i="1"/>
  <c r="AQ51" i="1"/>
  <c r="CA68" i="1"/>
  <c r="BV68" i="1"/>
  <c r="DL55" i="1"/>
  <c r="DH55" i="1"/>
  <c r="DJ55" i="1"/>
  <c r="CM56" i="1"/>
  <c r="CH56" i="1"/>
  <c r="CK56" i="1"/>
  <c r="CE56" i="1"/>
  <c r="CB56" i="1"/>
  <c r="DL56" i="1"/>
  <c r="DH56" i="1"/>
  <c r="DJ56" i="1"/>
  <c r="CM57" i="1"/>
  <c r="CH57" i="1"/>
  <c r="CK57" i="1"/>
  <c r="CE57" i="1"/>
  <c r="CB57" i="1"/>
  <c r="DL57" i="1"/>
  <c r="DH57" i="1"/>
  <c r="DJ57" i="1"/>
  <c r="CM58" i="1"/>
  <c r="CH58" i="1"/>
  <c r="CK58" i="1"/>
  <c r="CE58" i="1"/>
  <c r="CB58" i="1"/>
  <c r="DL58" i="1"/>
  <c r="DH58" i="1"/>
  <c r="DJ58" i="1"/>
  <c r="CM59" i="1"/>
  <c r="CH59" i="1"/>
  <c r="CK59" i="1"/>
  <c r="CE59" i="1"/>
  <c r="CB59" i="1"/>
  <c r="DL59" i="1"/>
  <c r="DH59" i="1"/>
  <c r="DJ59" i="1"/>
  <c r="CM60" i="1"/>
  <c r="CH60" i="1"/>
  <c r="CK60" i="1"/>
  <c r="CE60" i="1"/>
  <c r="CB60" i="1"/>
  <c r="DL60" i="1"/>
  <c r="DH60" i="1"/>
  <c r="DJ60" i="1"/>
  <c r="CM61" i="1"/>
  <c r="CH61" i="1"/>
  <c r="CK61" i="1"/>
  <c r="CE61" i="1"/>
  <c r="CB61" i="1"/>
  <c r="DL61" i="1"/>
  <c r="DH61" i="1"/>
  <c r="DJ61" i="1"/>
  <c r="CM62" i="1"/>
  <c r="CH62" i="1"/>
  <c r="CK62" i="1"/>
  <c r="CE62" i="1"/>
  <c r="CB62" i="1"/>
  <c r="DL62" i="1"/>
  <c r="DH62" i="1"/>
  <c r="DJ62" i="1"/>
  <c r="CM63" i="1"/>
  <c r="CH63" i="1"/>
  <c r="CK63" i="1"/>
  <c r="CE63" i="1"/>
  <c r="CL63" i="1"/>
  <c r="CN63" i="1"/>
  <c r="DL64" i="1"/>
  <c r="DH64" i="1"/>
  <c r="DJ64" i="1"/>
  <c r="CM65" i="1"/>
  <c r="CH65" i="1"/>
  <c r="CK65" i="1"/>
  <c r="CE65" i="1"/>
  <c r="CG65" i="1"/>
  <c r="BT65" i="1" s="1"/>
  <c r="BU65" i="1" s="1"/>
  <c r="CL65" i="1"/>
  <c r="DL74" i="1"/>
  <c r="DH74" i="1"/>
  <c r="DJ74" i="1"/>
  <c r="CK44" i="1"/>
  <c r="CF44" i="1"/>
  <c r="BS44" i="1" s="1"/>
  <c r="CG44" i="1"/>
  <c r="BT44" i="1" s="1"/>
  <c r="BU44" i="1" s="1"/>
  <c r="CM44" i="1"/>
  <c r="CK48" i="1"/>
  <c r="CF48" i="1"/>
  <c r="BS48" i="1" s="1"/>
  <c r="CG48" i="1"/>
  <c r="BT48" i="1" s="1"/>
  <c r="BU48" i="1" s="1"/>
  <c r="CM48" i="1"/>
  <c r="CK52" i="1"/>
  <c r="CF52" i="1"/>
  <c r="BS52" i="1" s="1"/>
  <c r="CG52" i="1"/>
  <c r="BT52" i="1" s="1"/>
  <c r="BU52" i="1" s="1"/>
  <c r="CM52" i="1"/>
  <c r="DL52" i="1"/>
  <c r="AO54" i="1"/>
  <c r="AN54" i="1"/>
  <c r="AO55" i="1"/>
  <c r="AN55" i="1"/>
  <c r="AO56" i="1"/>
  <c r="AN56" i="1"/>
  <c r="CL56" i="1"/>
  <c r="AO57" i="1"/>
  <c r="AN57" i="1"/>
  <c r="CL57" i="1"/>
  <c r="AO58" i="1"/>
  <c r="AN58" i="1"/>
  <c r="CL58" i="1"/>
  <c r="AO59" i="1"/>
  <c r="AN59" i="1"/>
  <c r="CL59" i="1"/>
  <c r="AO60" i="1"/>
  <c r="AQ60" i="1" s="1"/>
  <c r="AN60" i="1"/>
  <c r="CL60" i="1"/>
  <c r="AO61" i="1"/>
  <c r="AN61" i="1"/>
  <c r="CL61" i="1"/>
  <c r="AO62" i="1"/>
  <c r="AN62" i="1"/>
  <c r="CL62" i="1"/>
  <c r="AO63" i="1"/>
  <c r="AN63" i="1"/>
  <c r="CF63" i="1"/>
  <c r="BS63" i="1" s="1"/>
  <c r="CN65" i="1"/>
  <c r="CL67" i="1"/>
  <c r="CG67" i="1"/>
  <c r="BT67" i="1" s="1"/>
  <c r="BU67" i="1" s="1"/>
  <c r="CN67" i="1"/>
  <c r="CH67" i="1"/>
  <c r="CK67" i="1"/>
  <c r="CF67" i="1"/>
  <c r="BS67" i="1" s="1"/>
  <c r="CM67" i="1"/>
  <c r="DE68" i="1"/>
  <c r="CW68" i="1" s="1"/>
  <c r="DF68" i="1"/>
  <c r="CK41" i="1"/>
  <c r="CF41" i="1"/>
  <c r="BS41" i="1" s="1"/>
  <c r="CG41" i="1"/>
  <c r="BT41" i="1" s="1"/>
  <c r="BU41" i="1" s="1"/>
  <c r="CM41" i="1"/>
  <c r="DE42" i="1"/>
  <c r="CW42" i="1" s="1"/>
  <c r="CH44" i="1"/>
  <c r="CN44" i="1"/>
  <c r="CK45" i="1"/>
  <c r="CF45" i="1"/>
  <c r="BS45" i="1" s="1"/>
  <c r="CG45" i="1"/>
  <c r="BT45" i="1" s="1"/>
  <c r="BU45" i="1" s="1"/>
  <c r="CM45" i="1"/>
  <c r="AQ46" i="1"/>
  <c r="AU46" i="1" s="1"/>
  <c r="DE46" i="1"/>
  <c r="CW46" i="1" s="1"/>
  <c r="CH48" i="1"/>
  <c r="CN48" i="1"/>
  <c r="CK49" i="1"/>
  <c r="CF49" i="1"/>
  <c r="BS49" i="1" s="1"/>
  <c r="CG49" i="1"/>
  <c r="BT49" i="1" s="1"/>
  <c r="BU49" i="1" s="1"/>
  <c r="CM49" i="1"/>
  <c r="AQ50" i="1"/>
  <c r="AU50" i="1" s="1"/>
  <c r="DE50" i="1"/>
  <c r="CW50" i="1" s="1"/>
  <c r="CH52" i="1"/>
  <c r="CN52" i="1"/>
  <c r="DH52" i="1"/>
  <c r="CM53" i="1"/>
  <c r="CH53" i="1"/>
  <c r="CK53" i="1"/>
  <c r="CE53" i="1"/>
  <c r="CF53" i="1"/>
  <c r="BS53" i="1" s="1"/>
  <c r="CN53" i="1"/>
  <c r="CF56" i="1"/>
  <c r="BS56" i="1" s="1"/>
  <c r="CN56" i="1"/>
  <c r="CF57" i="1"/>
  <c r="BS57" i="1" s="1"/>
  <c r="CN57" i="1"/>
  <c r="CF58" i="1"/>
  <c r="BS58" i="1" s="1"/>
  <c r="CN58" i="1"/>
  <c r="CF59" i="1"/>
  <c r="BS59" i="1" s="1"/>
  <c r="CN59" i="1"/>
  <c r="CF60" i="1"/>
  <c r="BS60" i="1" s="1"/>
  <c r="CN60" i="1"/>
  <c r="CF61" i="1"/>
  <c r="BS61" i="1" s="1"/>
  <c r="CN61" i="1"/>
  <c r="CF62" i="1"/>
  <c r="BS62" i="1" s="1"/>
  <c r="CN62" i="1"/>
  <c r="CG63" i="1"/>
  <c r="BT63" i="1" s="1"/>
  <c r="BU63" i="1" s="1"/>
  <c r="DL63" i="1"/>
  <c r="DH63" i="1"/>
  <c r="DJ63" i="1"/>
  <c r="CM64" i="1"/>
  <c r="CH64" i="1"/>
  <c r="CK64" i="1"/>
  <c r="CE64" i="1"/>
  <c r="CL64" i="1"/>
  <c r="CN64" i="1"/>
  <c r="CF65" i="1"/>
  <c r="BS65" i="1" s="1"/>
  <c r="DF69" i="1"/>
  <c r="DE69" i="1"/>
  <c r="CW69" i="1" s="1"/>
  <c r="DE53" i="1"/>
  <c r="CW53" i="1" s="1"/>
  <c r="DE54" i="1"/>
  <c r="CW54" i="1" s="1"/>
  <c r="DE55" i="1"/>
  <c r="CW55" i="1" s="1"/>
  <c r="DE56" i="1"/>
  <c r="CW56" i="1" s="1"/>
  <c r="DE57" i="1"/>
  <c r="CW57" i="1" s="1"/>
  <c r="DE58" i="1"/>
  <c r="CW58" i="1" s="1"/>
  <c r="DE59" i="1"/>
  <c r="CW59" i="1" s="1"/>
  <c r="DE60" i="1"/>
  <c r="CW60" i="1" s="1"/>
  <c r="DE61" i="1"/>
  <c r="CW61" i="1" s="1"/>
  <c r="DE62" i="1"/>
  <c r="CW62" i="1" s="1"/>
  <c r="AO64" i="1"/>
  <c r="AN64" i="1"/>
  <c r="DL65" i="1"/>
  <c r="DH65" i="1"/>
  <c r="DJ65" i="1"/>
  <c r="CL66" i="1"/>
  <c r="CG66" i="1"/>
  <c r="BT66" i="1" s="1"/>
  <c r="BU66" i="1" s="1"/>
  <c r="CK66" i="1"/>
  <c r="CE66" i="1"/>
  <c r="CN66" i="1"/>
  <c r="CF66" i="1"/>
  <c r="BS66" i="1" s="1"/>
  <c r="CM66" i="1"/>
  <c r="AP76" i="1"/>
  <c r="AQ76" i="1" s="1"/>
  <c r="BB76" i="1"/>
  <c r="AN67" i="1"/>
  <c r="AP67" i="1"/>
  <c r="CA70" i="1"/>
  <c r="BV70" i="1"/>
  <c r="DL70" i="1"/>
  <c r="DH70" i="1"/>
  <c r="DJ70" i="1"/>
  <c r="AP74" i="1"/>
  <c r="BB74" i="1"/>
  <c r="AO67" i="1"/>
  <c r="CM68" i="1"/>
  <c r="CH68" i="1"/>
  <c r="CN68" i="1"/>
  <c r="CG68" i="1"/>
  <c r="BT68" i="1" s="1"/>
  <c r="BU68" i="1" s="1"/>
  <c r="CL68" i="1"/>
  <c r="CE68" i="1"/>
  <c r="CK68" i="1"/>
  <c r="DL71" i="1"/>
  <c r="DH71" i="1"/>
  <c r="AO74" i="1"/>
  <c r="AN74" i="1"/>
  <c r="DE74" i="1"/>
  <c r="CW74" i="1" s="1"/>
  <c r="DC74" i="1"/>
  <c r="CU74" i="1" s="1"/>
  <c r="DE63" i="1"/>
  <c r="CW63" i="1" s="1"/>
  <c r="DE64" i="1"/>
  <c r="CW64" i="1" s="1"/>
  <c r="AN65" i="1"/>
  <c r="DE65" i="1"/>
  <c r="CW65" i="1" s="1"/>
  <c r="AN66" i="1"/>
  <c r="DC66" i="1"/>
  <c r="CU66" i="1" s="1"/>
  <c r="DL66" i="1"/>
  <c r="DH66" i="1"/>
  <c r="DC68" i="1"/>
  <c r="CU68" i="1" s="1"/>
  <c r="AO69" i="1"/>
  <c r="AQ69" i="1" s="1"/>
  <c r="AN69" i="1"/>
  <c r="DC69" i="1"/>
  <c r="CU69" i="1" s="1"/>
  <c r="AP71" i="1"/>
  <c r="AQ71" i="1" s="1"/>
  <c r="DJ71" i="1"/>
  <c r="DL76" i="1"/>
  <c r="DH76" i="1"/>
  <c r="DJ76" i="1"/>
  <c r="DC67" i="1"/>
  <c r="CU67" i="1" s="1"/>
  <c r="AQ70" i="1"/>
  <c r="AU70" i="1" s="1"/>
  <c r="DC71" i="1"/>
  <c r="CU71" i="1" s="1"/>
  <c r="AP72" i="1"/>
  <c r="AO75" i="1"/>
  <c r="AN75" i="1"/>
  <c r="AP75" i="1"/>
  <c r="BB75" i="1"/>
  <c r="DE75" i="1"/>
  <c r="CW75" i="1" s="1"/>
  <c r="DC75" i="1"/>
  <c r="CU75" i="1" s="1"/>
  <c r="DE72" i="1"/>
  <c r="CW72" i="1" s="1"/>
  <c r="DF72" i="1"/>
  <c r="DE76" i="1"/>
  <c r="CW76" i="1" s="1"/>
  <c r="DC76" i="1"/>
  <c r="CU76" i="1" s="1"/>
  <c r="DJ82" i="1"/>
  <c r="DH82" i="1"/>
  <c r="DL82" i="1"/>
  <c r="AN71" i="1"/>
  <c r="BV72" i="1"/>
  <c r="CA72" i="1"/>
  <c r="AO73" i="1"/>
  <c r="AN73" i="1"/>
  <c r="AP73" i="1"/>
  <c r="BB73" i="1"/>
  <c r="BV73" i="1"/>
  <c r="DE73" i="1"/>
  <c r="CW73" i="1" s="1"/>
  <c r="DF73" i="1"/>
  <c r="DL75" i="1"/>
  <c r="DH75" i="1"/>
  <c r="DJ75" i="1"/>
  <c r="BB79" i="1"/>
  <c r="AP79" i="1"/>
  <c r="CK79" i="1"/>
  <c r="CF79" i="1"/>
  <c r="BS79" i="1" s="1"/>
  <c r="CL79" i="1"/>
  <c r="CE79" i="1"/>
  <c r="CN79" i="1"/>
  <c r="CH79" i="1"/>
  <c r="CG79" i="1"/>
  <c r="BT79" i="1" s="1"/>
  <c r="BU79" i="1" s="1"/>
  <c r="DF77" i="1"/>
  <c r="DE77" i="1"/>
  <c r="CW77" i="1" s="1"/>
  <c r="DC77" i="1"/>
  <c r="CU77" i="1" s="1"/>
  <c r="DJ81" i="1"/>
  <c r="DH81" i="1"/>
  <c r="DL81" i="1"/>
  <c r="CM69" i="1"/>
  <c r="CH69" i="1"/>
  <c r="CG69" i="1"/>
  <c r="BT69" i="1" s="1"/>
  <c r="BU69" i="1" s="1"/>
  <c r="CN69" i="1"/>
  <c r="CM70" i="1"/>
  <c r="CH70" i="1"/>
  <c r="CG70" i="1"/>
  <c r="BT70" i="1" s="1"/>
  <c r="BU70" i="1" s="1"/>
  <c r="CN70" i="1"/>
  <c r="CM71" i="1"/>
  <c r="CH71" i="1"/>
  <c r="CG71" i="1"/>
  <c r="BT71" i="1" s="1"/>
  <c r="BU71" i="1" s="1"/>
  <c r="CN71" i="1"/>
  <c r="CN72" i="1"/>
  <c r="CM72" i="1"/>
  <c r="CH72" i="1"/>
  <c r="CG72" i="1"/>
  <c r="BT72" i="1" s="1"/>
  <c r="BU72" i="1" s="1"/>
  <c r="AN76" i="1"/>
  <c r="AN77" i="1"/>
  <c r="CM79" i="1"/>
  <c r="BB77" i="1"/>
  <c r="CK80" i="1"/>
  <c r="CF80" i="1"/>
  <c r="BS80" i="1" s="1"/>
  <c r="CG80" i="1"/>
  <c r="BT80" i="1" s="1"/>
  <c r="BU80" i="1" s="1"/>
  <c r="CM80" i="1"/>
  <c r="CH73" i="1"/>
  <c r="CM73" i="1"/>
  <c r="CH74" i="1"/>
  <c r="CM74" i="1"/>
  <c r="CH75" i="1"/>
  <c r="CM75" i="1"/>
  <c r="CH76" i="1"/>
  <c r="CM76" i="1"/>
  <c r="CG77" i="1"/>
  <c r="BT77" i="1" s="1"/>
  <c r="BU77" i="1" s="1"/>
  <c r="AQ78" i="1"/>
  <c r="AU78" i="1" s="1"/>
  <c r="CE78" i="1"/>
  <c r="DE78" i="1"/>
  <c r="CW78" i="1" s="1"/>
  <c r="CH80" i="1"/>
  <c r="CN80" i="1"/>
  <c r="CL81" i="1"/>
  <c r="CG81" i="1"/>
  <c r="BT81" i="1" s="1"/>
  <c r="BU81" i="1" s="1"/>
  <c r="CK81" i="1"/>
  <c r="CF81" i="1"/>
  <c r="BS81" i="1" s="1"/>
  <c r="CM81" i="1"/>
  <c r="CL82" i="1"/>
  <c r="CG82" i="1"/>
  <c r="BT82" i="1" s="1"/>
  <c r="BU82" i="1" s="1"/>
  <c r="CK82" i="1"/>
  <c r="CF82" i="1"/>
  <c r="BS82" i="1" s="1"/>
  <c r="CM82" i="1"/>
  <c r="CL83" i="1"/>
  <c r="CG83" i="1"/>
  <c r="BT83" i="1" s="1"/>
  <c r="BU83" i="1" s="1"/>
  <c r="CK83" i="1"/>
  <c r="CF83" i="1"/>
  <c r="BS83" i="1" s="1"/>
  <c r="CN83" i="1"/>
  <c r="CM83" i="1"/>
  <c r="CE73" i="1"/>
  <c r="CE74" i="1"/>
  <c r="CE75" i="1"/>
  <c r="CE76" i="1"/>
  <c r="CK77" i="1"/>
  <c r="CF77" i="1"/>
  <c r="BS77" i="1" s="1"/>
  <c r="CH77" i="1"/>
  <c r="CN77" i="1"/>
  <c r="CK78" i="1"/>
  <c r="CF78" i="1"/>
  <c r="BS78" i="1" s="1"/>
  <c r="CG78" i="1"/>
  <c r="BT78" i="1" s="1"/>
  <c r="BU78" i="1" s="1"/>
  <c r="CM78" i="1"/>
  <c r="DL78" i="1"/>
  <c r="AQ79" i="1"/>
  <c r="AU79" i="1" s="1"/>
  <c r="CE81" i="1"/>
  <c r="CN81" i="1"/>
  <c r="CE82" i="1"/>
  <c r="CN82" i="1"/>
  <c r="CE83" i="1"/>
  <c r="DL83" i="1"/>
  <c r="DE83" i="1"/>
  <c r="CW83" i="1" s="1"/>
  <c r="DQ64" i="1" l="1"/>
  <c r="AQ83" i="1"/>
  <c r="DQ71" i="1"/>
  <c r="DO81" i="1"/>
  <c r="DN81" i="1"/>
  <c r="DN80" i="1"/>
  <c r="DO80" i="1"/>
  <c r="DO65" i="1"/>
  <c r="DN65" i="1"/>
  <c r="DO58" i="1"/>
  <c r="DN58" i="1"/>
  <c r="BV76" i="1"/>
  <c r="DN76" i="1"/>
  <c r="DO76" i="1"/>
  <c r="DN79" i="1"/>
  <c r="DO79" i="1"/>
  <c r="DO42" i="1"/>
  <c r="DN42" i="1"/>
  <c r="DN62" i="1"/>
  <c r="DO62" i="1"/>
  <c r="DO56" i="1"/>
  <c r="DN56" i="1"/>
  <c r="DQ56" i="1" s="1"/>
  <c r="DN50" i="1"/>
  <c r="DO50" i="1"/>
  <c r="DN47" i="1"/>
  <c r="DO47" i="1"/>
  <c r="DN60" i="1"/>
  <c r="DO60" i="1"/>
  <c r="DN52" i="1"/>
  <c r="DO52" i="1"/>
  <c r="DN48" i="1"/>
  <c r="DO48" i="1"/>
  <c r="DN44" i="1"/>
  <c r="DO44" i="1"/>
  <c r="DN55" i="1"/>
  <c r="DO55" i="1"/>
  <c r="BV75" i="1"/>
  <c r="DN75" i="1"/>
  <c r="DO75" i="1"/>
  <c r="DN78" i="1"/>
  <c r="DO78" i="1"/>
  <c r="DN77" i="1"/>
  <c r="DO77" i="1"/>
  <c r="DO83" i="1"/>
  <c r="DN83" i="1"/>
  <c r="CA76" i="1"/>
  <c r="CA75" i="1"/>
  <c r="DN66" i="1"/>
  <c r="DO66" i="1"/>
  <c r="DN41" i="1"/>
  <c r="DO41" i="1"/>
  <c r="DN63" i="1"/>
  <c r="DO63" i="1"/>
  <c r="DN46" i="1"/>
  <c r="DO46" i="1"/>
  <c r="DN54" i="1"/>
  <c r="DO54" i="1"/>
  <c r="CY83" i="1"/>
  <c r="CR83" i="1" s="1"/>
  <c r="DN82" i="1"/>
  <c r="DO82" i="1"/>
  <c r="DN61" i="1"/>
  <c r="DO61" i="1"/>
  <c r="DN59" i="1"/>
  <c r="DO59" i="1"/>
  <c r="DN57" i="1"/>
  <c r="DO57" i="1"/>
  <c r="DN53" i="1"/>
  <c r="DO53" i="1"/>
  <c r="DO49" i="1"/>
  <c r="DN49" i="1"/>
  <c r="DN45" i="1"/>
  <c r="DO45" i="1"/>
  <c r="DO67" i="1"/>
  <c r="DN67" i="1"/>
  <c r="DO51" i="1"/>
  <c r="DN51" i="1"/>
  <c r="DN43" i="1"/>
  <c r="DO43" i="1"/>
  <c r="CA73" i="1"/>
  <c r="DN73" i="1"/>
  <c r="DO73" i="1"/>
  <c r="DN69" i="1"/>
  <c r="DO69" i="1"/>
  <c r="DQ70" i="1"/>
  <c r="BV74" i="1"/>
  <c r="DO74" i="1"/>
  <c r="DN74" i="1"/>
  <c r="CY80" i="1"/>
  <c r="CR80" i="1" s="1"/>
  <c r="CY51" i="1"/>
  <c r="CR51" i="1" s="1"/>
  <c r="AU52" i="1"/>
  <c r="AV52" i="1" s="1"/>
  <c r="AY52" i="1" s="1"/>
  <c r="BF52" i="1" s="1"/>
  <c r="AU65" i="1"/>
  <c r="AV65" i="1" s="1"/>
  <c r="AY65" i="1" s="1"/>
  <c r="BF65" i="1" s="1"/>
  <c r="CY70" i="1"/>
  <c r="CR70" i="1" s="1"/>
  <c r="AU44" i="1"/>
  <c r="AV44" i="1" s="1"/>
  <c r="AY44" i="1" s="1"/>
  <c r="BZ74" i="1"/>
  <c r="CB74" i="1"/>
  <c r="CA74" i="1"/>
  <c r="CY74" i="1"/>
  <c r="CR74" i="1" s="1"/>
  <c r="AQ64" i="1"/>
  <c r="AU64" i="1" s="1"/>
  <c r="AQ62" i="1"/>
  <c r="AU62" i="1" s="1"/>
  <c r="AQ55" i="1"/>
  <c r="AQ48" i="1"/>
  <c r="AU48" i="1" s="1"/>
  <c r="AV48" i="1" s="1"/>
  <c r="AY48" i="1" s="1"/>
  <c r="BF48" i="1" s="1"/>
  <c r="AU77" i="1"/>
  <c r="AV77" i="1" s="1"/>
  <c r="AY77" i="1" s="1"/>
  <c r="BF77" i="1" s="1"/>
  <c r="CY76" i="1"/>
  <c r="CR76" i="1" s="1"/>
  <c r="BZ64" i="1"/>
  <c r="AU81" i="1"/>
  <c r="AV81" i="1" s="1"/>
  <c r="AY81" i="1" s="1"/>
  <c r="BF81" i="1" s="1"/>
  <c r="AU45" i="1"/>
  <c r="BL45" i="1" s="1"/>
  <c r="AV43" i="1"/>
  <c r="AY43" i="1" s="1"/>
  <c r="BF43" i="1" s="1"/>
  <c r="BL43" i="1"/>
  <c r="CY60" i="1"/>
  <c r="CR60" i="1" s="1"/>
  <c r="CY56" i="1"/>
  <c r="CR56" i="1" s="1"/>
  <c r="CY63" i="1"/>
  <c r="CR63" i="1" s="1"/>
  <c r="AQ63" i="1"/>
  <c r="AU63" i="1" s="1"/>
  <c r="CY64" i="1"/>
  <c r="CR64" i="1" s="1"/>
  <c r="BL80" i="1"/>
  <c r="BK80" i="1" s="1"/>
  <c r="AQ56" i="1"/>
  <c r="AU56" i="1" s="1"/>
  <c r="AQ54" i="1"/>
  <c r="AU54" i="1" s="1"/>
  <c r="CY59" i="1"/>
  <c r="CR59" i="1" s="1"/>
  <c r="CY57" i="1"/>
  <c r="CR57" i="1" s="1"/>
  <c r="CY55" i="1"/>
  <c r="CR55" i="1" s="1"/>
  <c r="CY61" i="1"/>
  <c r="CR61" i="1" s="1"/>
  <c r="CY43" i="1"/>
  <c r="CR43" i="1" s="1"/>
  <c r="AU66" i="1"/>
  <c r="AV66" i="1" s="1"/>
  <c r="AY66" i="1" s="1"/>
  <c r="BF66" i="1" s="1"/>
  <c r="AQ74" i="1"/>
  <c r="AU74" i="1" s="1"/>
  <c r="CY62" i="1"/>
  <c r="CR62" i="1" s="1"/>
  <c r="CY58" i="1"/>
  <c r="CR58" i="1" s="1"/>
  <c r="CY54" i="1"/>
  <c r="CR54" i="1" s="1"/>
  <c r="CY52" i="1"/>
  <c r="CR52" i="1" s="1"/>
  <c r="CY42" i="1"/>
  <c r="CR42" i="1" s="1"/>
  <c r="AQ61" i="1"/>
  <c r="AU61" i="1" s="1"/>
  <c r="AU51" i="1"/>
  <c r="BL51" i="1" s="1"/>
  <c r="CY53" i="1"/>
  <c r="CR53" i="1" s="1"/>
  <c r="AQ72" i="1"/>
  <c r="AU72" i="1" s="1"/>
  <c r="AV72" i="1" s="1"/>
  <c r="AY72" i="1" s="1"/>
  <c r="BF72" i="1" s="1"/>
  <c r="AV49" i="1"/>
  <c r="AY49" i="1" s="1"/>
  <c r="BF49" i="1" s="1"/>
  <c r="BL49" i="1"/>
  <c r="BL81" i="1"/>
  <c r="AV41" i="1"/>
  <c r="AY41" i="1" s="1"/>
  <c r="BF41" i="1" s="1"/>
  <c r="BL41" i="1"/>
  <c r="BZ76" i="1"/>
  <c r="CB76" i="1"/>
  <c r="CY78" i="1"/>
  <c r="CR78" i="1" s="1"/>
  <c r="AU83" i="1"/>
  <c r="BL83" i="1" s="1"/>
  <c r="AQ75" i="1"/>
  <c r="AU75" i="1" s="1"/>
  <c r="CY71" i="1"/>
  <c r="CR71" i="1" s="1"/>
  <c r="BX73" i="1"/>
  <c r="AQ57" i="1"/>
  <c r="AU57" i="1" s="1"/>
  <c r="BL57" i="1" s="1"/>
  <c r="CY48" i="1"/>
  <c r="CR48" i="1" s="1"/>
  <c r="BB84" i="1"/>
  <c r="BV69" i="1"/>
  <c r="CA69" i="1"/>
  <c r="DJ47" i="1"/>
  <c r="DL47" i="1"/>
  <c r="CY82" i="1"/>
  <c r="CR82" i="1" s="1"/>
  <c r="CY75" i="1"/>
  <c r="CR75" i="1" s="1"/>
  <c r="CY67" i="1"/>
  <c r="CR67" i="1" s="1"/>
  <c r="CY65" i="1"/>
  <c r="CR65" i="1" s="1"/>
  <c r="AQ67" i="1"/>
  <c r="AU67" i="1" s="1"/>
  <c r="BK68" i="1"/>
  <c r="BM68" i="1" s="1"/>
  <c r="BN68" i="1" s="1"/>
  <c r="BO68" i="1" s="1"/>
  <c r="CY50" i="1"/>
  <c r="CR50" i="1" s="1"/>
  <c r="AQ58" i="1"/>
  <c r="AU58" i="1" s="1"/>
  <c r="BL48" i="1"/>
  <c r="BK48" i="1" s="1"/>
  <c r="CY44" i="1"/>
  <c r="CR44" i="1" s="1"/>
  <c r="DJ79" i="1"/>
  <c r="DL79" i="1"/>
  <c r="CY46" i="1"/>
  <c r="CR46" i="1" s="1"/>
  <c r="AQ59" i="1"/>
  <c r="AU59" i="1" s="1"/>
  <c r="BF44" i="1"/>
  <c r="BZ73" i="1"/>
  <c r="CB73" i="1"/>
  <c r="AQ53" i="1"/>
  <c r="AU53" i="1" s="1"/>
  <c r="BL70" i="1"/>
  <c r="AV70" i="1"/>
  <c r="AY70" i="1" s="1"/>
  <c r="BF70" i="1" s="1"/>
  <c r="AV50" i="1"/>
  <c r="AY50" i="1" s="1"/>
  <c r="BF50" i="1" s="1"/>
  <c r="BL50" i="1"/>
  <c r="AV46" i="1"/>
  <c r="AY46" i="1" s="1"/>
  <c r="BF46" i="1" s="1"/>
  <c r="BL46" i="1"/>
  <c r="AV42" i="1"/>
  <c r="AY42" i="1" s="1"/>
  <c r="BF42" i="1" s="1"/>
  <c r="BL42" i="1"/>
  <c r="CB83" i="1"/>
  <c r="BZ83" i="1"/>
  <c r="BX81" i="1"/>
  <c r="CA81" i="1"/>
  <c r="BV81" i="1"/>
  <c r="BZ78" i="1"/>
  <c r="CB78" i="1"/>
  <c r="CB82" i="1"/>
  <c r="BZ82" i="1"/>
  <c r="CB80" i="1"/>
  <c r="BZ80" i="1"/>
  <c r="AU76" i="1"/>
  <c r="CA79" i="1"/>
  <c r="BX79" i="1"/>
  <c r="BV79" i="1"/>
  <c r="BL72" i="1"/>
  <c r="BX72" i="1"/>
  <c r="AU69" i="1"/>
  <c r="CB68" i="1"/>
  <c r="BZ68" i="1"/>
  <c r="CA49" i="1"/>
  <c r="BV49" i="1"/>
  <c r="BX49" i="1"/>
  <c r="BZ45" i="1"/>
  <c r="CB45" i="1"/>
  <c r="BV63" i="1"/>
  <c r="BX63" i="1"/>
  <c r="CA63" i="1"/>
  <c r="AU55" i="1"/>
  <c r="CA48" i="1"/>
  <c r="BV48" i="1"/>
  <c r="BX48" i="1"/>
  <c r="CB44" i="1"/>
  <c r="BZ44" i="1"/>
  <c r="CA46" i="1"/>
  <c r="BX46" i="1"/>
  <c r="BV46" i="1"/>
  <c r="BZ42" i="1"/>
  <c r="CB42" i="1"/>
  <c r="AP84" i="1"/>
  <c r="AV79" i="1"/>
  <c r="AY79" i="1" s="1"/>
  <c r="BF79" i="1" s="1"/>
  <c r="BL79" i="1"/>
  <c r="CA78" i="1"/>
  <c r="BV78" i="1"/>
  <c r="BX78" i="1"/>
  <c r="CA77" i="1"/>
  <c r="BV77" i="1"/>
  <c r="BX77" i="1"/>
  <c r="BX83" i="1"/>
  <c r="CA83" i="1"/>
  <c r="BV83" i="1"/>
  <c r="CB81" i="1"/>
  <c r="BZ81" i="1"/>
  <c r="CB77" i="1"/>
  <c r="BZ77" i="1"/>
  <c r="CA80" i="1"/>
  <c r="BX80" i="1"/>
  <c r="BV80" i="1"/>
  <c r="CB72" i="1"/>
  <c r="BZ72" i="1"/>
  <c r="DJ77" i="1"/>
  <c r="DH77" i="1"/>
  <c r="DL77" i="1"/>
  <c r="DL73" i="1"/>
  <c r="DH73" i="1"/>
  <c r="DJ73" i="1"/>
  <c r="AQ73" i="1"/>
  <c r="AU73" i="1" s="1"/>
  <c r="AU71" i="1"/>
  <c r="DL72" i="1"/>
  <c r="DH72" i="1"/>
  <c r="DJ72" i="1"/>
  <c r="BX74" i="1"/>
  <c r="CY66" i="1"/>
  <c r="CR66" i="1" s="1"/>
  <c r="BL65" i="1"/>
  <c r="BX66" i="1"/>
  <c r="CA66" i="1"/>
  <c r="BV66" i="1"/>
  <c r="CB66" i="1"/>
  <c r="BZ66" i="1"/>
  <c r="DL69" i="1"/>
  <c r="DH69" i="1"/>
  <c r="DJ69" i="1"/>
  <c r="BV65" i="1"/>
  <c r="CA65" i="1"/>
  <c r="BX65" i="1"/>
  <c r="BV62" i="1"/>
  <c r="BX62" i="1"/>
  <c r="CA62" i="1"/>
  <c r="BV60" i="1"/>
  <c r="BX60" i="1"/>
  <c r="CA60" i="1"/>
  <c r="BV58" i="1"/>
  <c r="BX58" i="1"/>
  <c r="CA58" i="1"/>
  <c r="BV56" i="1"/>
  <c r="BX56" i="1"/>
  <c r="CA56" i="1"/>
  <c r="CA45" i="1"/>
  <c r="BV45" i="1"/>
  <c r="BX45" i="1"/>
  <c r="BZ41" i="1"/>
  <c r="CB41" i="1"/>
  <c r="DL68" i="1"/>
  <c r="DH68" i="1"/>
  <c r="DJ68" i="1"/>
  <c r="BX67" i="1"/>
  <c r="CA67" i="1"/>
  <c r="BV67" i="1"/>
  <c r="CB67" i="1"/>
  <c r="BZ67" i="1"/>
  <c r="CA44" i="1"/>
  <c r="BV44" i="1"/>
  <c r="BX44" i="1"/>
  <c r="BX68" i="1"/>
  <c r="BX64" i="1"/>
  <c r="BZ55" i="1"/>
  <c r="CB55" i="1"/>
  <c r="CB46" i="1"/>
  <c r="BZ46" i="1"/>
  <c r="BV54" i="1"/>
  <c r="BX54" i="1"/>
  <c r="CA54" i="1"/>
  <c r="BX75" i="1"/>
  <c r="BX82" i="1"/>
  <c r="CA82" i="1"/>
  <c r="BV82" i="1"/>
  <c r="AV83" i="1"/>
  <c r="AY83" i="1" s="1"/>
  <c r="BF83" i="1" s="1"/>
  <c r="CB71" i="1"/>
  <c r="BZ71" i="1"/>
  <c r="CB70" i="1"/>
  <c r="BZ70" i="1"/>
  <c r="CB69" i="1"/>
  <c r="BZ69" i="1"/>
  <c r="CY81" i="1"/>
  <c r="CR81" i="1" s="1"/>
  <c r="AV78" i="1"/>
  <c r="AY78" i="1" s="1"/>
  <c r="BF78" i="1" s="1"/>
  <c r="BL78" i="1"/>
  <c r="AV82" i="1"/>
  <c r="AY82" i="1" s="1"/>
  <c r="BF82" i="1" s="1"/>
  <c r="BL82" i="1"/>
  <c r="BX76" i="1"/>
  <c r="BX71" i="1"/>
  <c r="BL66" i="1"/>
  <c r="CA41" i="1"/>
  <c r="BV41" i="1"/>
  <c r="BX41" i="1"/>
  <c r="AU60" i="1"/>
  <c r="CB52" i="1"/>
  <c r="BZ52" i="1"/>
  <c r="BZ65" i="1"/>
  <c r="CB65" i="1"/>
  <c r="CB51" i="1"/>
  <c r="BZ51" i="1"/>
  <c r="CA43" i="1"/>
  <c r="BX43" i="1"/>
  <c r="BV43" i="1"/>
  <c r="DJ49" i="1"/>
  <c r="DL49" i="1"/>
  <c r="DH49" i="1"/>
  <c r="AV45" i="1"/>
  <c r="AY45" i="1" s="1"/>
  <c r="BF45" i="1" s="1"/>
  <c r="DJ41" i="1"/>
  <c r="DL41" i="1"/>
  <c r="DH41" i="1"/>
  <c r="BT84" i="1"/>
  <c r="AN84" i="1"/>
  <c r="CA47" i="1"/>
  <c r="BX47" i="1"/>
  <c r="BV47" i="1"/>
  <c r="BS84" i="1"/>
  <c r="CB79" i="1"/>
  <c r="BZ79" i="1"/>
  <c r="BX69" i="1"/>
  <c r="BX70" i="1"/>
  <c r="BZ63" i="1"/>
  <c r="CB63" i="1"/>
  <c r="BV61" i="1"/>
  <c r="BX61" i="1"/>
  <c r="CA61" i="1"/>
  <c r="BV59" i="1"/>
  <c r="BX59" i="1"/>
  <c r="CA59" i="1"/>
  <c r="BV57" i="1"/>
  <c r="BX57" i="1"/>
  <c r="CA57" i="1"/>
  <c r="BV53" i="1"/>
  <c r="BX53" i="1"/>
  <c r="CA53" i="1"/>
  <c r="BZ49" i="1"/>
  <c r="CB49" i="1"/>
  <c r="CA52" i="1"/>
  <c r="BV52" i="1"/>
  <c r="BX52" i="1"/>
  <c r="CB48" i="1"/>
  <c r="BZ48" i="1"/>
  <c r="AV51" i="1"/>
  <c r="AY51" i="1" s="1"/>
  <c r="BF51" i="1" s="1"/>
  <c r="BV55" i="1"/>
  <c r="BX55" i="1"/>
  <c r="CA55" i="1"/>
  <c r="CA51" i="1"/>
  <c r="BX51" i="1"/>
  <c r="BV51" i="1"/>
  <c r="AV47" i="1"/>
  <c r="AY47" i="1" s="1"/>
  <c r="BF47" i="1" s="1"/>
  <c r="BL47" i="1"/>
  <c r="DJ45" i="1"/>
  <c r="DL45" i="1"/>
  <c r="DH45" i="1"/>
  <c r="CB43" i="1"/>
  <c r="BZ43" i="1"/>
  <c r="BZ54" i="1"/>
  <c r="CB54" i="1"/>
  <c r="BZ50" i="1"/>
  <c r="CB50" i="1"/>
  <c r="CA50" i="1"/>
  <c r="BX50" i="1"/>
  <c r="BV50" i="1"/>
  <c r="CA42" i="1"/>
  <c r="BX42" i="1"/>
  <c r="BV42" i="1"/>
  <c r="AO84" i="1"/>
  <c r="DQ74" i="1" l="1"/>
  <c r="BL52" i="1"/>
  <c r="DQ83" i="1"/>
  <c r="DQ81" i="1"/>
  <c r="DQ57" i="1"/>
  <c r="DQ44" i="1"/>
  <c r="DQ47" i="1"/>
  <c r="DQ45" i="1"/>
  <c r="DQ50" i="1"/>
  <c r="DQ65" i="1"/>
  <c r="DQ80" i="1"/>
  <c r="DQ43" i="1"/>
  <c r="DQ61" i="1"/>
  <c r="DQ52" i="1"/>
  <c r="DQ76" i="1"/>
  <c r="DQ59" i="1"/>
  <c r="BK43" i="1"/>
  <c r="DQ53" i="1"/>
  <c r="DQ82" i="1"/>
  <c r="DQ55" i="1"/>
  <c r="DQ60" i="1"/>
  <c r="DQ48" i="1"/>
  <c r="BK52" i="1"/>
  <c r="BM52" i="1" s="1"/>
  <c r="BN52" i="1" s="1"/>
  <c r="BO52" i="1" s="1"/>
  <c r="DQ42" i="1"/>
  <c r="BL61" i="1"/>
  <c r="AV61" i="1"/>
  <c r="AY61" i="1" s="1"/>
  <c r="BF61" i="1" s="1"/>
  <c r="BK61" i="1" s="1"/>
  <c r="BM61" i="1" s="1"/>
  <c r="BN61" i="1" s="1"/>
  <c r="BO61" i="1" s="1"/>
  <c r="AV57" i="1"/>
  <c r="AY57" i="1" s="1"/>
  <c r="BF57" i="1" s="1"/>
  <c r="DQ58" i="1"/>
  <c r="BL77" i="1"/>
  <c r="BL44" i="1"/>
  <c r="BK44" i="1" s="1"/>
  <c r="DR68" i="1"/>
  <c r="DQ73" i="1"/>
  <c r="DQ51" i="1"/>
  <c r="DQ54" i="1"/>
  <c r="DQ63" i="1"/>
  <c r="DQ66" i="1"/>
  <c r="DQ78" i="1"/>
  <c r="BK46" i="1"/>
  <c r="BM46" i="1" s="1"/>
  <c r="BN46" i="1" s="1"/>
  <c r="BO46" i="1" s="1"/>
  <c r="BK49" i="1"/>
  <c r="BM49" i="1" s="1"/>
  <c r="BN49" i="1" s="1"/>
  <c r="BO49" i="1" s="1"/>
  <c r="DQ69" i="1"/>
  <c r="DQ67" i="1"/>
  <c r="DQ49" i="1"/>
  <c r="DQ46" i="1"/>
  <c r="DQ41" i="1"/>
  <c r="DQ77" i="1"/>
  <c r="DQ75" i="1"/>
  <c r="DQ62" i="1"/>
  <c r="DQ79" i="1"/>
  <c r="CY49" i="1"/>
  <c r="CR49" i="1" s="1"/>
  <c r="BK57" i="1"/>
  <c r="BM57" i="1" s="1"/>
  <c r="BM80" i="1"/>
  <c r="BN80" i="1" s="1"/>
  <c r="BO80" i="1" s="1"/>
  <c r="BK50" i="1"/>
  <c r="BM50" i="1" s="1"/>
  <c r="BN50" i="1" s="1"/>
  <c r="BO50" i="1" s="1"/>
  <c r="BK81" i="1"/>
  <c r="CY79" i="1"/>
  <c r="CR79" i="1" s="1"/>
  <c r="CY47" i="1"/>
  <c r="CR47" i="1" s="1"/>
  <c r="BM48" i="1"/>
  <c r="BN48" i="1" s="1"/>
  <c r="BO48" i="1" s="1"/>
  <c r="AV53" i="1"/>
  <c r="AY53" i="1" s="1"/>
  <c r="BF53" i="1" s="1"/>
  <c r="BL53" i="1"/>
  <c r="BL67" i="1"/>
  <c r="AV67" i="1"/>
  <c r="AY67" i="1" s="1"/>
  <c r="BF67" i="1" s="1"/>
  <c r="BK67" i="1" s="1"/>
  <c r="AQ84" i="1"/>
  <c r="BV84" i="1"/>
  <c r="BK82" i="1"/>
  <c r="BM82" i="1" s="1"/>
  <c r="BN82" i="1" s="1"/>
  <c r="BO82" i="1" s="1"/>
  <c r="CY69" i="1"/>
  <c r="CR69" i="1" s="1"/>
  <c r="CY72" i="1"/>
  <c r="CR72" i="1" s="1"/>
  <c r="CY77" i="1"/>
  <c r="CR77" i="1" s="1"/>
  <c r="CY41" i="1"/>
  <c r="CR41" i="1" s="1"/>
  <c r="BK45" i="1"/>
  <c r="BM45" i="1" s="1"/>
  <c r="CY68" i="1"/>
  <c r="CR68" i="1" s="1"/>
  <c r="CY73" i="1"/>
  <c r="CR73" i="1" s="1"/>
  <c r="BK72" i="1"/>
  <c r="BK70" i="1"/>
  <c r="BK41" i="1"/>
  <c r="BM41" i="1" s="1"/>
  <c r="BN41" i="1" s="1"/>
  <c r="BO41" i="1" s="1"/>
  <c r="CY45" i="1"/>
  <c r="CR45" i="1" s="1"/>
  <c r="BK66" i="1"/>
  <c r="BK78" i="1"/>
  <c r="BM78" i="1" s="1"/>
  <c r="BN78" i="1" s="1"/>
  <c r="BO78" i="1" s="1"/>
  <c r="BK77" i="1"/>
  <c r="BM77" i="1" s="1"/>
  <c r="BN77" i="1" s="1"/>
  <c r="BO77" i="1" s="1"/>
  <c r="BK79" i="1"/>
  <c r="BM79" i="1" s="1"/>
  <c r="BN79" i="1" s="1"/>
  <c r="BL73" i="1"/>
  <c r="AV73" i="1"/>
  <c r="AY73" i="1" s="1"/>
  <c r="BF73" i="1" s="1"/>
  <c r="BK47" i="1"/>
  <c r="BM47" i="1" s="1"/>
  <c r="BK51" i="1"/>
  <c r="BM51" i="1" s="1"/>
  <c r="BL59" i="1"/>
  <c r="AV59" i="1"/>
  <c r="AY59" i="1" s="1"/>
  <c r="BF59" i="1" s="1"/>
  <c r="BX84" i="1"/>
  <c r="BM72" i="1"/>
  <c r="BN72" i="1" s="1"/>
  <c r="BK42" i="1"/>
  <c r="BM42" i="1" s="1"/>
  <c r="BU84" i="1"/>
  <c r="CB84" i="1"/>
  <c r="BL54" i="1"/>
  <c r="AV54" i="1"/>
  <c r="AY54" i="1" s="1"/>
  <c r="BF54" i="1" s="1"/>
  <c r="BL64" i="1"/>
  <c r="AV64" i="1"/>
  <c r="AY64" i="1" s="1"/>
  <c r="BF64" i="1" s="1"/>
  <c r="BL63" i="1"/>
  <c r="AV63" i="1"/>
  <c r="AY63" i="1" s="1"/>
  <c r="BF63" i="1" s="1"/>
  <c r="BL74" i="1"/>
  <c r="AV74" i="1"/>
  <c r="AY74" i="1" s="1"/>
  <c r="BF74" i="1" s="1"/>
  <c r="BL71" i="1"/>
  <c r="AV71" i="1"/>
  <c r="AY71" i="1" s="1"/>
  <c r="BF71" i="1" s="1"/>
  <c r="BL55" i="1"/>
  <c r="AV55" i="1"/>
  <c r="AY55" i="1" s="1"/>
  <c r="BF55" i="1" s="1"/>
  <c r="BK55" i="1" s="1"/>
  <c r="BL69" i="1"/>
  <c r="AV69" i="1"/>
  <c r="AY69" i="1" s="1"/>
  <c r="BF69" i="1" s="1"/>
  <c r="BL56" i="1"/>
  <c r="AV56" i="1"/>
  <c r="AY56" i="1" s="1"/>
  <c r="BF56" i="1" s="1"/>
  <c r="BL75" i="1"/>
  <c r="AV75" i="1"/>
  <c r="AY75" i="1" s="1"/>
  <c r="BF75" i="1" s="1"/>
  <c r="BK83" i="1"/>
  <c r="BM43" i="1"/>
  <c r="BN43" i="1" s="1"/>
  <c r="BK65" i="1"/>
  <c r="BM65" i="1" s="1"/>
  <c r="BL58" i="1"/>
  <c r="AV58" i="1"/>
  <c r="AY58" i="1" s="1"/>
  <c r="BF58" i="1" s="1"/>
  <c r="BL76" i="1"/>
  <c r="AV76" i="1"/>
  <c r="AY76" i="1" s="1"/>
  <c r="BF76" i="1" s="1"/>
  <c r="BL60" i="1"/>
  <c r="AV60" i="1"/>
  <c r="AY60" i="1" s="1"/>
  <c r="BF60" i="1" s="1"/>
  <c r="BL62" i="1"/>
  <c r="AV62" i="1"/>
  <c r="AY62" i="1" s="1"/>
  <c r="BF62" i="1" s="1"/>
  <c r="BM70" i="1"/>
  <c r="BN70" i="1" s="1"/>
  <c r="BO70" i="1" s="1"/>
  <c r="BM67" i="1" l="1"/>
  <c r="BM44" i="1"/>
  <c r="BN44" i="1" s="1"/>
  <c r="BO44" i="1" s="1"/>
  <c r="BK53" i="1"/>
  <c r="BO43" i="1"/>
  <c r="DR43" i="1"/>
  <c r="BK74" i="1"/>
  <c r="BM74" i="1" s="1"/>
  <c r="BN74" i="1" s="1"/>
  <c r="BO72" i="1"/>
  <c r="DR72" i="1"/>
  <c r="DR49" i="1"/>
  <c r="DR50" i="1"/>
  <c r="DR78" i="1"/>
  <c r="BO79" i="1"/>
  <c r="DR79" i="1"/>
  <c r="DR77" i="1"/>
  <c r="DR52" i="1"/>
  <c r="DR41" i="1"/>
  <c r="DR48" i="1"/>
  <c r="DR70" i="1"/>
  <c r="DR46" i="1"/>
  <c r="DR82" i="1"/>
  <c r="DR80" i="1"/>
  <c r="DR61" i="1"/>
  <c r="BK59" i="1"/>
  <c r="BM59" i="1" s="1"/>
  <c r="BN59" i="1" s="1"/>
  <c r="BN45" i="1"/>
  <c r="BN57" i="1"/>
  <c r="BM81" i="1"/>
  <c r="BN81" i="1" s="1"/>
  <c r="BK62" i="1"/>
  <c r="BK58" i="1"/>
  <c r="BK64" i="1"/>
  <c r="BM64" i="1" s="1"/>
  <c r="BN64" i="1" s="1"/>
  <c r="BK69" i="1"/>
  <c r="BM69" i="1" s="1"/>
  <c r="BN69" i="1" s="1"/>
  <c r="BO69" i="1" s="1"/>
  <c r="BK71" i="1"/>
  <c r="BM71" i="1" s="1"/>
  <c r="BN71" i="1" s="1"/>
  <c r="BK60" i="1"/>
  <c r="BK63" i="1"/>
  <c r="BM63" i="1" s="1"/>
  <c r="BN63" i="1" s="1"/>
  <c r="BM66" i="1"/>
  <c r="BN66" i="1" s="1"/>
  <c r="BO66" i="1" s="1"/>
  <c r="BK73" i="1"/>
  <c r="BM53" i="1"/>
  <c r="BN53" i="1" s="1"/>
  <c r="BK76" i="1"/>
  <c r="BM76" i="1" s="1"/>
  <c r="BN76" i="1" s="1"/>
  <c r="BK54" i="1"/>
  <c r="BM54" i="1" s="1"/>
  <c r="BN54" i="1" s="1"/>
  <c r="BO54" i="1" s="1"/>
  <c r="AU84" i="1"/>
  <c r="BK75" i="1"/>
  <c r="BM75" i="1" s="1"/>
  <c r="BM55" i="1"/>
  <c r="BN55" i="1" s="1"/>
  <c r="BN51" i="1"/>
  <c r="BN47" i="1"/>
  <c r="BM62" i="1"/>
  <c r="BN62" i="1" s="1"/>
  <c r="BO62" i="1" s="1"/>
  <c r="BM60" i="1"/>
  <c r="BN60" i="1" s="1"/>
  <c r="BM58" i="1"/>
  <c r="BN58" i="1" s="1"/>
  <c r="BO58" i="1" s="1"/>
  <c r="BN65" i="1"/>
  <c r="BK56" i="1"/>
  <c r="BM56" i="1" s="1"/>
  <c r="BN67" i="1"/>
  <c r="BM83" i="1"/>
  <c r="BN83" i="1" s="1"/>
  <c r="BN42" i="1"/>
  <c r="BM73" i="1"/>
  <c r="BN73" i="1" s="1"/>
  <c r="BO73" i="1" s="1"/>
  <c r="DR44" i="1" l="1"/>
  <c r="BO55" i="1"/>
  <c r="DR55" i="1"/>
  <c r="BO71" i="1"/>
  <c r="DR71" i="1"/>
  <c r="BO60" i="1"/>
  <c r="DR60" i="1"/>
  <c r="BO59" i="1"/>
  <c r="DR59" i="1"/>
  <c r="BO53" i="1"/>
  <c r="DR53" i="1"/>
  <c r="BO45" i="1"/>
  <c r="DR45" i="1"/>
  <c r="DR69" i="1"/>
  <c r="DR66" i="1"/>
  <c r="BO67" i="1"/>
  <c r="DR67" i="1"/>
  <c r="BO42" i="1"/>
  <c r="DR42" i="1"/>
  <c r="BO76" i="1"/>
  <c r="DR76" i="1"/>
  <c r="BO74" i="1"/>
  <c r="DR74" i="1"/>
  <c r="DR58" i="1"/>
  <c r="BO83" i="1"/>
  <c r="DR83" i="1"/>
  <c r="BO65" i="1"/>
  <c r="DR65" i="1"/>
  <c r="BO81" i="1"/>
  <c r="DR81" i="1"/>
  <c r="BO64" i="1"/>
  <c r="DR64" i="1"/>
  <c r="BO47" i="1"/>
  <c r="DR47" i="1"/>
  <c r="BO63" i="1"/>
  <c r="DR63" i="1"/>
  <c r="BO51" i="1"/>
  <c r="DR51" i="1"/>
  <c r="BO57" i="1"/>
  <c r="DR57" i="1"/>
  <c r="DR54" i="1"/>
  <c r="DR62" i="1"/>
  <c r="DR73" i="1"/>
  <c r="AV84" i="1"/>
  <c r="BN56" i="1"/>
  <c r="BN75" i="1"/>
  <c r="BL84" i="1"/>
  <c r="BO56" i="1" l="1"/>
  <c r="DR56" i="1"/>
  <c r="BO75" i="1"/>
  <c r="DR75" i="1"/>
  <c r="AY84" i="1"/>
  <c r="BF84" i="1" l="1"/>
  <c r="BK84" i="1" l="1"/>
  <c r="BN84" i="1" l="1"/>
  <c r="BO84" i="1"/>
  <c r="BN9" i="1"/>
  <c r="BM84" i="1"/>
  <c r="BM9" i="1"/>
</calcChain>
</file>

<file path=xl/sharedStrings.xml><?xml version="1.0" encoding="utf-8"?>
<sst xmlns="http://schemas.openxmlformats.org/spreadsheetml/2006/main" count="1627" uniqueCount="625">
  <si>
    <t>DATOS DEL COLABORADOR</t>
  </si>
  <si>
    <t>INCIDENCIAS DEL PERIODO</t>
  </si>
  <si>
    <t>CALCULO DE NOMINA FISCAL</t>
  </si>
  <si>
    <t>No</t>
  </si>
  <si>
    <t>IDCONTPAQi</t>
  </si>
  <si>
    <t>ENCARGADO</t>
  </si>
  <si>
    <t>ZONA</t>
  </si>
  <si>
    <t>SERVICIO</t>
  </si>
  <si>
    <t>OFICINA DE 
ATENCIÓN REGIONAL</t>
  </si>
  <si>
    <t>ENTIDAD</t>
  </si>
  <si>
    <t>MUNICIPIO</t>
  </si>
  <si>
    <t>DIRECCION DEL SERVICIO</t>
  </si>
  <si>
    <t>C.P.</t>
  </si>
  <si>
    <t>CURP</t>
  </si>
  <si>
    <t>RFC</t>
  </si>
  <si>
    <t>NSS</t>
  </si>
  <si>
    <t>FECHA DE INGRESO</t>
  </si>
  <si>
    <t>PATERNO</t>
  </si>
  <si>
    <t>MATERNO</t>
  </si>
  <si>
    <t>NOMBRE</t>
  </si>
  <si>
    <t>NOMBRECOMPLETO</t>
  </si>
  <si>
    <t>MODALIDAD</t>
  </si>
  <si>
    <t>TURNO</t>
  </si>
  <si>
    <t>PUESTO</t>
  </si>
  <si>
    <t>28</t>
  </si>
  <si>
    <t>29</t>
  </si>
  <si>
    <t>30</t>
  </si>
  <si>
    <t>1</t>
  </si>
  <si>
    <t>2</t>
  </si>
  <si>
    <t>3</t>
  </si>
  <si>
    <t>4</t>
  </si>
  <si>
    <t>SUELDO SEMANAL</t>
  </si>
  <si>
    <t>TIEMPO EXTRA</t>
  </si>
  <si>
    <t>ADICIONAL</t>
  </si>
  <si>
    <t>DESCUENTOS POR FALTAS</t>
  </si>
  <si>
    <t>OTROS DESCUENTOS</t>
  </si>
  <si>
    <t>TOTAL</t>
  </si>
  <si>
    <t>DIA FESTIVO</t>
  </si>
  <si>
    <t>VACACIONES</t>
  </si>
  <si>
    <t>PRIMA VACACIONA</t>
  </si>
  <si>
    <t>COMENTARIOS</t>
  </si>
  <si>
    <t>DIAS DE INCAPACIDAD</t>
  </si>
  <si>
    <t>DESCUENTO POR INCAPACIDAD</t>
  </si>
  <si>
    <t>INCAPACIDAD AL 100%</t>
  </si>
  <si>
    <t>INCAPACIDAD IMSS</t>
  </si>
  <si>
    <t>INCAPACIDAD EMPRESA</t>
  </si>
  <si>
    <t>INFONAVIT FIJO</t>
  </si>
  <si>
    <t>FONACOT</t>
  </si>
  <si>
    <t>PENSION ALIMENTICIA</t>
  </si>
  <si>
    <t>NETO A PAGAR</t>
  </si>
  <si>
    <t>DIAS LABORADOS</t>
  </si>
  <si>
    <t>SD</t>
  </si>
  <si>
    <t>SDI</t>
  </si>
  <si>
    <t>INGRESO SEMANAL</t>
  </si>
  <si>
    <t>ISR</t>
  </si>
  <si>
    <t>SUBSIDIO</t>
  </si>
  <si>
    <t>IMSS</t>
  </si>
  <si>
    <t>INFONAVIT FIJO2</t>
  </si>
  <si>
    <t>FONACOT5</t>
  </si>
  <si>
    <t>PENSION ALIMENTICIA6</t>
  </si>
  <si>
    <t>NETO FISCAL</t>
  </si>
  <si>
    <t>ACTIVIDADES CULTURALES</t>
  </si>
  <si>
    <t>P. DE SEGUROS DE VIDA</t>
  </si>
  <si>
    <t>BECAS PARA TRAB.</t>
  </si>
  <si>
    <t>NETO PREVISION</t>
  </si>
  <si>
    <t>NOMINA</t>
  </si>
  <si>
    <t>SUELDO NETO PAGADO.</t>
  </si>
  <si>
    <t>IAS</t>
  </si>
  <si>
    <t>TOTAL DISPERSION</t>
  </si>
  <si>
    <t>Columna5</t>
  </si>
  <si>
    <t>OBSERVACIONES</t>
  </si>
  <si>
    <t>NO. DE CUENTA</t>
  </si>
  <si>
    <t>NO. TARJETA</t>
  </si>
  <si>
    <t>NO. CLABE INTERBANCARIA</t>
  </si>
  <si>
    <t>INSTITUCION BANCARIA</t>
  </si>
  <si>
    <t>BANCO LAYOUT SANTANDER</t>
  </si>
  <si>
    <t>LAGO CLABE</t>
  </si>
  <si>
    <t>DUPLICADO CUENTA</t>
  </si>
  <si>
    <t>DUPLICADO CLABE</t>
  </si>
  <si>
    <t>LARGO DE CUENTA</t>
  </si>
  <si>
    <t>BANCO LAYOUT BAJIO</t>
  </si>
  <si>
    <t>ALIAS BAJIO</t>
  </si>
  <si>
    <t>BANCO LAYOUT STP</t>
  </si>
  <si>
    <t>Columna1</t>
  </si>
  <si>
    <t>CONTAPAQI</t>
  </si>
  <si>
    <t>DIFERENCIA</t>
  </si>
  <si>
    <t>EXTRA12</t>
  </si>
  <si>
    <t>EXTRA24</t>
  </si>
  <si>
    <t>EXTRA_TOTAL</t>
  </si>
  <si>
    <t>FALTA</t>
  </si>
  <si>
    <t>FALTA_TOTAL</t>
  </si>
  <si>
    <t>COSTO_DIA</t>
  </si>
  <si>
    <t>ALTA</t>
  </si>
  <si>
    <t>ALTA_TOTAL</t>
  </si>
  <si>
    <t>BAJA</t>
  </si>
  <si>
    <t>BAJA_TOTAL</t>
  </si>
  <si>
    <t>PSS</t>
  </si>
  <si>
    <t>PSS_TOTAL</t>
  </si>
  <si>
    <t>HEHC701230MTSRRN01</t>
  </si>
  <si>
    <t>HEHC701230DP7</t>
  </si>
  <si>
    <t>HERNANDEZ</t>
  </si>
  <si>
    <t>MARIA DE CONSUELO</t>
  </si>
  <si>
    <t>COOR</t>
  </si>
  <si>
    <t>12E</t>
  </si>
  <si>
    <t>012580029971213347</t>
  </si>
  <si>
    <t>BBVA</t>
  </si>
  <si>
    <t>RAOV65071OHVZMRC06</t>
  </si>
  <si>
    <t>RAOV650710117</t>
  </si>
  <si>
    <t>RAMIREZ</t>
  </si>
  <si>
    <t>OROPEZA</t>
  </si>
  <si>
    <t>VICTOR MANUEL</t>
  </si>
  <si>
    <t>SUP</t>
  </si>
  <si>
    <t>012811015490521581</t>
  </si>
  <si>
    <t>GACF700223HTSRHR06</t>
  </si>
  <si>
    <t>GACF00223G19</t>
  </si>
  <si>
    <t>GARCIA</t>
  </si>
  <si>
    <t>CHAVEZ</t>
  </si>
  <si>
    <t>FERNANDO</t>
  </si>
  <si>
    <t>012818015512409050</t>
  </si>
  <si>
    <t>HEDD740922HVZRMV06</t>
  </si>
  <si>
    <t>HEDD7409229X0</t>
  </si>
  <si>
    <t xml:space="preserve">HERNANDEZ </t>
  </si>
  <si>
    <t>DAMIAN</t>
  </si>
  <si>
    <t>DAVID</t>
  </si>
  <si>
    <t>AUX</t>
  </si>
  <si>
    <t>DT</t>
  </si>
  <si>
    <t>012180015152070247</t>
  </si>
  <si>
    <t>HEHF901229MTSRRL03</t>
  </si>
  <si>
    <t>HEHF901229JY2</t>
  </si>
  <si>
    <t>FLOR SHEILA</t>
  </si>
  <si>
    <t>RH</t>
  </si>
  <si>
    <t>012180015146491586</t>
  </si>
  <si>
    <t>GAVI700915HSLRS02</t>
  </si>
  <si>
    <t>GAVI7009159T0</t>
  </si>
  <si>
    <t>VALERIO</t>
  </si>
  <si>
    <t>ISMAEL</t>
  </si>
  <si>
    <t>D</t>
  </si>
  <si>
    <t>012821015417615729</t>
  </si>
  <si>
    <t>PEBD881009HTSRTN05</t>
  </si>
  <si>
    <t>PEBD881009TE2</t>
  </si>
  <si>
    <t xml:space="preserve">PEREZ </t>
  </si>
  <si>
    <t>BOTELLO</t>
  </si>
  <si>
    <t>DANIA OFELIA</t>
  </si>
  <si>
    <t>012180015355523591</t>
  </si>
  <si>
    <t>GORF900930MTSNS04</t>
  </si>
  <si>
    <t>GORF9009305J8</t>
  </si>
  <si>
    <t xml:space="preserve">GONZALEZ </t>
  </si>
  <si>
    <t>RIOS</t>
  </si>
  <si>
    <t>MARIA FERNANDA ABIGAIL</t>
  </si>
  <si>
    <t>012180015403712267</t>
  </si>
  <si>
    <t>ZAMORA</t>
  </si>
  <si>
    <t>DELGADO</t>
  </si>
  <si>
    <t xml:space="preserve">JAIME </t>
  </si>
  <si>
    <t>SUP RUTA 2</t>
  </si>
  <si>
    <t>012180015265375444</t>
  </si>
  <si>
    <t>GOVR620510HTSNZF06</t>
  </si>
  <si>
    <t>GOVR620510R10</t>
  </si>
  <si>
    <t xml:space="preserve">Rodriguez </t>
  </si>
  <si>
    <t xml:space="preserve"> Herbert</t>
  </si>
  <si>
    <t>Victor Rafael</t>
  </si>
  <si>
    <t>012813015752981964</t>
  </si>
  <si>
    <t>TALIA ESPERANZA</t>
  </si>
  <si>
    <t>012180015023720833</t>
  </si>
  <si>
    <t>MAURICIO</t>
  </si>
  <si>
    <t>FERNANDO IVAN</t>
  </si>
  <si>
    <t>SUP RUTA 1</t>
  </si>
  <si>
    <t>012822015026602177</t>
  </si>
  <si>
    <t>HEHS981005HTSRRL07</t>
  </si>
  <si>
    <t>HEHS981005EE3</t>
  </si>
  <si>
    <t>SAUL ALFONSO</t>
  </si>
  <si>
    <t xml:space="preserve"> SUP RUTA 3</t>
  </si>
  <si>
    <t>012180015346980363</t>
  </si>
  <si>
    <t>BIANCA TOPACIO</t>
  </si>
  <si>
    <t>012810027870632966</t>
  </si>
  <si>
    <t>AACO760917HTSLSS07</t>
  </si>
  <si>
    <t>AACO760917</t>
  </si>
  <si>
    <t>ALVAREZ</t>
  </si>
  <si>
    <t>CASTILLO</t>
  </si>
  <si>
    <t>OSCAR</t>
  </si>
  <si>
    <t xml:space="preserve">RH </t>
  </si>
  <si>
    <t>012811029142077777</t>
  </si>
  <si>
    <t>RUGV630410MVZBML04</t>
  </si>
  <si>
    <t>RUGV6304101D7</t>
  </si>
  <si>
    <t>GONZALEZ</t>
  </si>
  <si>
    <t>VAZQUEZ</t>
  </si>
  <si>
    <t>RAFAEL</t>
  </si>
  <si>
    <t>AUX MANTE</t>
  </si>
  <si>
    <t>012180015128219142</t>
  </si>
  <si>
    <t>HECJ911104HTCRRN02</t>
  </si>
  <si>
    <t>HECJ911104KT8</t>
  </si>
  <si>
    <t>CRUZ</t>
  </si>
  <si>
    <t>JUAN CARLOS</t>
  </si>
  <si>
    <t>AUX OPER</t>
  </si>
  <si>
    <t>012180015847405431</t>
  </si>
  <si>
    <t xml:space="preserve">MOLINA </t>
  </si>
  <si>
    <t>ANGULO</t>
  </si>
  <si>
    <t>JORGE ALBERTO</t>
  </si>
  <si>
    <t xml:space="preserve">SUP RUTA1 </t>
  </si>
  <si>
    <t>012818015345734400</t>
  </si>
  <si>
    <t>ROJAS</t>
  </si>
  <si>
    <t>TORRES</t>
  </si>
  <si>
    <t xml:space="preserve">CARLOS ARTURO </t>
  </si>
  <si>
    <t>012180015426135753</t>
  </si>
  <si>
    <t>SALAS</t>
  </si>
  <si>
    <t>ARMANDO</t>
  </si>
  <si>
    <t>012180015551409736</t>
  </si>
  <si>
    <t>RIVAS</t>
  </si>
  <si>
    <t>ROBERTO CARLOS</t>
  </si>
  <si>
    <t>014810569175438981</t>
  </si>
  <si>
    <t>SANTANDER</t>
  </si>
  <si>
    <t>SAENZ</t>
  </si>
  <si>
    <t>ZURITA</t>
  </si>
  <si>
    <t>CESAR FRANCISCO</t>
  </si>
  <si>
    <t>012180015254358207</t>
  </si>
  <si>
    <t>ORTEGA</t>
  </si>
  <si>
    <t>BALBOA</t>
  </si>
  <si>
    <t>CARLOS ALBERTO</t>
  </si>
  <si>
    <t>SUP RUTA 3</t>
  </si>
  <si>
    <t>012810015234270798</t>
  </si>
  <si>
    <t>CARRIZALEZ</t>
  </si>
  <si>
    <t>LEDEZMA</t>
  </si>
  <si>
    <t>BETZAIDA ROMELY</t>
  </si>
  <si>
    <t>012810028684287946</t>
  </si>
  <si>
    <t>AVALOS</t>
  </si>
  <si>
    <t>ANGELES DE JESUS</t>
  </si>
  <si>
    <t>072810012578404674</t>
  </si>
  <si>
    <t>BANORTE</t>
  </si>
  <si>
    <t>MOTA</t>
  </si>
  <si>
    <t>MAXIMILIANO</t>
  </si>
  <si>
    <t>012810015371963421</t>
  </si>
  <si>
    <t>URBINA</t>
  </si>
  <si>
    <t>JOSE GUADALUPE</t>
  </si>
  <si>
    <t>SUP RUTA 4</t>
  </si>
  <si>
    <t>012580015759295863</t>
  </si>
  <si>
    <t>CUGM860513HTSRNR03</t>
  </si>
  <si>
    <t>CUGM860513T90</t>
  </si>
  <si>
    <t>GONGORA</t>
  </si>
  <si>
    <t>MARCOS</t>
  </si>
  <si>
    <t xml:space="preserve">SUP </t>
  </si>
  <si>
    <t>072580011985515128</t>
  </si>
  <si>
    <t>ALEJANDRA</t>
  </si>
  <si>
    <t>021180064721079310</t>
  </si>
  <si>
    <t>HSBC</t>
  </si>
  <si>
    <t>RODRIGUEZ</t>
  </si>
  <si>
    <t xml:space="preserve">JUAN SERGIO </t>
  </si>
  <si>
    <t>Total</t>
  </si>
  <si>
    <t>HERNANDEZ HERNANDEZ MARIA DE CONSUELO</t>
  </si>
  <si>
    <t>BBVA BANCOMER</t>
  </si>
  <si>
    <t>BACOM</t>
  </si>
  <si>
    <t>012-BBVA BANCOMER</t>
  </si>
  <si>
    <t>LUFISCA43</t>
  </si>
  <si>
    <t>2997121334</t>
  </si>
  <si>
    <t>RAVR690917HGRDRS01</t>
  </si>
  <si>
    <t>RAVR6909178K4</t>
  </si>
  <si>
    <t>RAMIREZ OROPEZA VICTOR MANUEL</t>
  </si>
  <si>
    <t>LUFISCA44</t>
  </si>
  <si>
    <t>1549052158</t>
  </si>
  <si>
    <t>CEMR530430HVZLNB05</t>
  </si>
  <si>
    <t>CEMR530430I98</t>
  </si>
  <si>
    <t>GARCIA CHAVEZ FERNANDO</t>
  </si>
  <si>
    <t>LUFISCA45</t>
  </si>
  <si>
    <t>1551240905</t>
  </si>
  <si>
    <t>GAML680608HVZLRS17</t>
  </si>
  <si>
    <t>GAML680608E55</t>
  </si>
  <si>
    <t>HERNANDEZ  DAMIAN DAVID</t>
  </si>
  <si>
    <t>LUFISCA41</t>
  </si>
  <si>
    <t>1515207024</t>
  </si>
  <si>
    <t>GUVM600213HNTTLG01</t>
  </si>
  <si>
    <t>GUVM600213B67</t>
  </si>
  <si>
    <t>HERNANDEZ HERNANDEZ FLOR SHEILA</t>
  </si>
  <si>
    <t>LUFISCA42</t>
  </si>
  <si>
    <t>1514649158</t>
  </si>
  <si>
    <t>RUPG760619HMNVZL00</t>
  </si>
  <si>
    <t>RUPG76061917A</t>
  </si>
  <si>
    <t>GARCIA VALERIO ISMAEL</t>
  </si>
  <si>
    <t>LUFISCA47</t>
  </si>
  <si>
    <t>1541761572</t>
  </si>
  <si>
    <t>HEMM680929HGTRJG04</t>
  </si>
  <si>
    <t>HMM680929LW1</t>
  </si>
  <si>
    <t>PEREZ  BOTELLO DANIA OFELIA</t>
  </si>
  <si>
    <t>LUFISCA46</t>
  </si>
  <si>
    <t>1535552359</t>
  </si>
  <si>
    <t>LARJ680217HVZRMV06</t>
  </si>
  <si>
    <t>LARJ680217452</t>
  </si>
  <si>
    <t>GONZALEZ  RIOS MARIA FERNANDA ABIGAIL</t>
  </si>
  <si>
    <t>LUFISCA48</t>
  </si>
  <si>
    <t>1540371226</t>
  </si>
  <si>
    <t>REEM690311HSRYSN08</t>
  </si>
  <si>
    <t>REEM690311588</t>
  </si>
  <si>
    <t xml:space="preserve">ZAMORA DELGADO JAIME </t>
  </si>
  <si>
    <t>LUFISCA80</t>
  </si>
  <si>
    <t>1526537544</t>
  </si>
  <si>
    <t>SABJ870501HYNNNR00</t>
  </si>
  <si>
    <t>SABJ8705012H2</t>
  </si>
  <si>
    <t>Rodriguez   Herbert Victor Rafael</t>
  </si>
  <si>
    <t>ADMOPTAM1</t>
  </si>
  <si>
    <t>1575298196</t>
  </si>
  <si>
    <t>VAAF630121HSRLRR08</t>
  </si>
  <si>
    <t>VAAF630121733</t>
  </si>
  <si>
    <t>HERNANDEZ HERNANDEZ TALIA ESPERANZA</t>
  </si>
  <si>
    <t>ADMOPTAM2</t>
  </si>
  <si>
    <t>1502372083</t>
  </si>
  <si>
    <t>LUCL741203MSRNRR09</t>
  </si>
  <si>
    <t>LUCL741203KF7</t>
  </si>
  <si>
    <t>HERNANDEZ MAURICIO FERNANDO IVAN</t>
  </si>
  <si>
    <t>ADMOPTAM3</t>
  </si>
  <si>
    <t>1502660217</t>
  </si>
  <si>
    <t>ROCF690409HSRMSR01</t>
  </si>
  <si>
    <t>ROCF6904091A0</t>
  </si>
  <si>
    <t>HERNANDEZ HERNANDEZ SAUL ALFONSO</t>
  </si>
  <si>
    <t>ADMOPTAM4</t>
  </si>
  <si>
    <t>1534698036</t>
  </si>
  <si>
    <t>VACD780218HSRLRG09</t>
  </si>
  <si>
    <t>VACD780218QQ7</t>
  </si>
  <si>
    <t>HERNANDEZ HERNANDEZ BIANCA TOPACIO</t>
  </si>
  <si>
    <t>ADMOPTAM5</t>
  </si>
  <si>
    <t>2787063296</t>
  </si>
  <si>
    <t>CANC820830HSRSRS09</t>
  </si>
  <si>
    <t>CANC820830</t>
  </si>
  <si>
    <t>ALVAREZ CASTILLO OSCAR</t>
  </si>
  <si>
    <t>ADMOPTAM6</t>
  </si>
  <si>
    <t>2914207777</t>
  </si>
  <si>
    <t>GUGR910416HCSLBC03</t>
  </si>
  <si>
    <t>GUGR910416T59</t>
  </si>
  <si>
    <t>GONZALEZ VAZQUEZ RAFAEL</t>
  </si>
  <si>
    <t>ADMOPTAM7</t>
  </si>
  <si>
    <t>1512821914</t>
  </si>
  <si>
    <t>CUAR760430HDFRLL03</t>
  </si>
  <si>
    <t>CUAR7604302G5</t>
  </si>
  <si>
    <t>HERNANDEZ CRUZ JUAN CARLOS</t>
  </si>
  <si>
    <t>ADMOPTAM8</t>
  </si>
  <si>
    <t>1584740543</t>
  </si>
  <si>
    <t>LOLE990122HBCPRD03</t>
  </si>
  <si>
    <t>LOLE9901223X1</t>
  </si>
  <si>
    <t>MOLINA  ANGULO JORGE ALBERTO</t>
  </si>
  <si>
    <t>ADMOPTAM9</t>
  </si>
  <si>
    <t>1534573440</t>
  </si>
  <si>
    <t>OOLM740203HSRCPR05</t>
  </si>
  <si>
    <t>OOLM740203D5A</t>
  </si>
  <si>
    <t xml:space="preserve">ROJAS TORRES CARLOS ARTURO </t>
  </si>
  <si>
    <t>ADMOPTAM10</t>
  </si>
  <si>
    <t>1542613575</t>
  </si>
  <si>
    <t>LOLA760409HSRPRR07</t>
  </si>
  <si>
    <t>LOLA760409LV8</t>
  </si>
  <si>
    <t>VAZQUEZ SALAS ARMANDO</t>
  </si>
  <si>
    <t>ADMOPTAM11</t>
  </si>
  <si>
    <t>1555140973</t>
  </si>
  <si>
    <t>TIVG011204HSRZLBA5</t>
  </si>
  <si>
    <t>TIVG011204L40</t>
  </si>
  <si>
    <t>RIVAS GARCIA ROBERTO CARLOS</t>
  </si>
  <si>
    <t>014-SANTANDER</t>
  </si>
  <si>
    <t>ADMOPTAM12</t>
  </si>
  <si>
    <t xml:space="preserve"> </t>
  </si>
  <si>
    <t>MAVM910827MSRRLN02</t>
  </si>
  <si>
    <t>MAVM910827</t>
  </si>
  <si>
    <t>SAENZ ZURITA CESAR FRANCISCO</t>
  </si>
  <si>
    <t>ADMOPTAM13</t>
  </si>
  <si>
    <t>1525435820</t>
  </si>
  <si>
    <t>GICE801013HSLLRD04</t>
  </si>
  <si>
    <t>GICE801013C40</t>
  </si>
  <si>
    <t>ORTEGA BALBOA CARLOS ALBERTO</t>
  </si>
  <si>
    <t>ADMOPTAM14</t>
  </si>
  <si>
    <t>1523427079</t>
  </si>
  <si>
    <t>BIEA020428HGRRSRA4</t>
  </si>
  <si>
    <t>BIEA0204288C5</t>
  </si>
  <si>
    <t>CARRIZALEZ LEDEZMA BETZAIDA ROMELY</t>
  </si>
  <si>
    <t>ADMOPTAM15</t>
  </si>
  <si>
    <t>2868428794</t>
  </si>
  <si>
    <t>MOLF860530HSLLPR05</t>
  </si>
  <si>
    <t>MOLF860530927</t>
  </si>
  <si>
    <t>RAMIREZ AVALOS ANGELES DE JESUS</t>
  </si>
  <si>
    <t>BBANO</t>
  </si>
  <si>
    <t>072-BANORTE / IXE</t>
  </si>
  <si>
    <t>ADMOPTAM16</t>
  </si>
  <si>
    <t>BALE000216HSRRPRB3</t>
  </si>
  <si>
    <t>BALE000216BE1</t>
  </si>
  <si>
    <t>MOTA VAZQUEZ MAXIMILIANO</t>
  </si>
  <si>
    <t>ADMOPTAM17</t>
  </si>
  <si>
    <t>1537196342</t>
  </si>
  <si>
    <t>LAEJ901214HASRSS04</t>
  </si>
  <si>
    <t>LAEJ901214256</t>
  </si>
  <si>
    <t>URBINA  JOSE GUADALUPE</t>
  </si>
  <si>
    <t>ADMOPTAM18</t>
  </si>
  <si>
    <t>1575929586</t>
  </si>
  <si>
    <t>AUEG66078HMCGSL07</t>
  </si>
  <si>
    <t>AUEG660788Y3</t>
  </si>
  <si>
    <t>CRUZ GONGORA MARCOS</t>
  </si>
  <si>
    <t>ADMOPTAM19</t>
  </si>
  <si>
    <t>FUNP650126HNTNX800</t>
  </si>
  <si>
    <t>FUNP6501265P6</t>
  </si>
  <si>
    <t>GARCIA RAMIREZ ALEJANDRA</t>
  </si>
  <si>
    <t>BITAL</t>
  </si>
  <si>
    <t>021-HSBC</t>
  </si>
  <si>
    <t>ADMOPTAM20</t>
  </si>
  <si>
    <t>BAAG940904HTLRLB00</t>
  </si>
  <si>
    <t>BAAG940904220</t>
  </si>
  <si>
    <t xml:space="preserve">TORRES RODRIGUEZ JUAN SERGIO </t>
  </si>
  <si>
    <t>INTERBANCARIA</t>
  </si>
  <si>
    <t>.</t>
  </si>
  <si>
    <t>Cuenta clabe</t>
  </si>
  <si>
    <t>Cuenta de cargo</t>
  </si>
  <si>
    <t>Descripción cuenta de cargo</t>
  </si>
  <si>
    <t>Referencia</t>
  </si>
  <si>
    <t>Beneficiario</t>
  </si>
  <si>
    <t>Monto</t>
  </si>
  <si>
    <t>Status</t>
  </si>
  <si>
    <t>Clave de Rastreo</t>
  </si>
  <si>
    <t>Concepto</t>
  </si>
  <si>
    <t>PAGO TOTAL</t>
  </si>
  <si>
    <t>v</t>
  </si>
  <si>
    <t>AUTORIZADO</t>
  </si>
  <si>
    <t>Datos Generales</t>
  </si>
  <si>
    <r>
      <rPr>
        <b/>
        <sz val="10"/>
        <color rgb="FF000000"/>
        <rFont val="SansSerif"/>
      </rPr>
      <t>Nombre Cliente</t>
    </r>
  </si>
  <si>
    <t>SERPROSEP SA DE CV</t>
  </si>
  <si>
    <r>
      <rPr>
        <b/>
        <sz val="10"/>
        <color rgb="FF000000"/>
        <rFont val="SansSerif"/>
      </rPr>
      <t>Cliente Principal</t>
    </r>
  </si>
  <si>
    <t>37448917</t>
  </si>
  <si>
    <r>
      <rPr>
        <b/>
        <sz val="10"/>
        <color rgb="FF000000"/>
        <rFont val="SansSerif"/>
      </rPr>
      <t>Nombre del Archivo</t>
    </r>
  </si>
  <si>
    <t>pagos_11082025</t>
  </si>
  <si>
    <r>
      <rPr>
        <b/>
        <sz val="10"/>
        <color rgb="FF000000"/>
        <rFont val="SansSerif"/>
      </rPr>
      <t>Hora de Carga</t>
    </r>
  </si>
  <si>
    <t>17:24:07 horas</t>
  </si>
  <si>
    <r>
      <rPr>
        <b/>
        <sz val="10"/>
        <color rgb="FF000000"/>
        <rFont val="SansSerif"/>
      </rPr>
      <t>Número de Transferencias</t>
    </r>
  </si>
  <si>
    <r>
      <rPr>
        <b/>
        <sz val="10"/>
        <color rgb="FF000000"/>
        <rFont val="SansSerif"/>
      </rPr>
      <t>Estatus del archivo</t>
    </r>
  </si>
  <si>
    <t>Aplicado</t>
  </si>
  <si>
    <r>
      <rPr>
        <b/>
        <sz val="10"/>
        <color rgb="FF000000"/>
        <rFont val="SansSerif"/>
      </rPr>
      <t>Generado el</t>
    </r>
  </si>
  <si>
    <t>11-Ago-2025, 17:25:02 horas</t>
  </si>
  <si>
    <r>
      <rPr>
        <b/>
        <sz val="10"/>
        <color rgb="FF000000"/>
        <rFont val="SansSerif"/>
      </rPr>
      <t>Fecha de Carga</t>
    </r>
  </si>
  <si>
    <t>11-Ago-2025</t>
  </si>
  <si>
    <r>
      <rPr>
        <b/>
        <sz val="10"/>
        <color rgb="FF000000"/>
        <rFont val="SansSerif"/>
      </rPr>
      <t>Consecutivo del Archivo</t>
    </r>
  </si>
  <si>
    <r>
      <rPr>
        <b/>
        <sz val="10"/>
        <color rgb="FF000000"/>
        <rFont val="SansSerif"/>
      </rPr>
      <t>Importe Total</t>
    </r>
  </si>
  <si>
    <t>Transferencias por Archivo</t>
  </si>
  <si>
    <t>#</t>
  </si>
  <si>
    <t>Fecha de Operación</t>
  </si>
  <si>
    <t>Hora de Operación</t>
  </si>
  <si>
    <t>Cuenta Origen</t>
  </si>
  <si>
    <t>Nombre del Ordenante</t>
  </si>
  <si>
    <t>Cuenta Destino</t>
  </si>
  <si>
    <t>Tipo Cuenta Destino</t>
  </si>
  <si>
    <t>Banco Destino</t>
  </si>
  <si>
    <t>Nombre del Beneficiario</t>
  </si>
  <si>
    <t>Alias del Beneficiario</t>
  </si>
  <si>
    <t>Correo del Beneficiario</t>
  </si>
  <si>
    <t>Transacción</t>
  </si>
  <si>
    <t>Importe de la Operación</t>
  </si>
  <si>
    <t>IVA</t>
  </si>
  <si>
    <t>Divisa</t>
  </si>
  <si>
    <t>Clasificación de la Operación</t>
  </si>
  <si>
    <t>Concepto de Pago</t>
  </si>
  <si>
    <t>Comisión</t>
  </si>
  <si>
    <t>IVA Comisión</t>
  </si>
  <si>
    <t>No. Autorización / Clave de Rastreo</t>
  </si>
  <si>
    <t>Capturó</t>
  </si>
  <si>
    <t>Autorizó</t>
  </si>
  <si>
    <t>Estatus de Transferencia</t>
  </si>
  <si>
    <t>Mensaje</t>
  </si>
  <si>
    <t>Canceló</t>
  </si>
  <si>
    <t>Devolución</t>
  </si>
  <si>
    <t>Canal</t>
  </si>
  <si>
    <t>Registro</t>
  </si>
  <si>
    <t>17:24:24</t>
  </si>
  <si>
    <r>
      <rPr>
        <sz val="10"/>
        <color rgb="FF030303"/>
        <rFont val="SansSerif"/>
      </rPr>
      <t>302145970201</t>
    </r>
  </si>
  <si>
    <r>
      <rPr>
        <sz val="10"/>
        <color rgb="FF030303"/>
        <rFont val="SansSerif"/>
      </rPr>
      <t>SERPROSEP SA DE CV</t>
    </r>
  </si>
  <si>
    <r>
      <rPr>
        <sz val="10"/>
        <color rgb="FF030303"/>
        <rFont val="SansSerif"/>
      </rPr>
      <t>012580029971213347</t>
    </r>
  </si>
  <si>
    <r>
      <rPr>
        <sz val="10"/>
        <color rgb="FF030303"/>
        <rFont val="SansSerif"/>
      </rPr>
      <t>CLABE</t>
    </r>
  </si>
  <si>
    <r>
      <rPr>
        <sz val="10"/>
        <color rgb="FF030303"/>
        <rFont val="SansSerif"/>
      </rPr>
      <t>BBVA MEXICO</t>
    </r>
  </si>
  <si>
    <r>
      <rPr>
        <sz val="10"/>
        <color rgb="FF030303"/>
        <rFont val="SansSerif"/>
      </rPr>
      <t>HERNANDEZ HERNANDEZ MARIA DE CONSUELO</t>
    </r>
  </si>
  <si>
    <r>
      <rPr>
        <sz val="10"/>
        <color rgb="FF030303"/>
        <rFont val="SansSerif"/>
      </rPr>
      <t>LUFISCA43</t>
    </r>
  </si>
  <si>
    <r>
      <rPr>
        <sz val="10"/>
        <color rgb="FF030303"/>
        <rFont val="SansSerif"/>
      </rPr>
      <t xml:space="preserve"> </t>
    </r>
  </si>
  <si>
    <r>
      <rPr>
        <sz val="10"/>
        <color rgb="FF030303"/>
        <rFont val="SansSerif"/>
      </rPr>
      <t>Transferencia Interbancaria SPEI</t>
    </r>
  </si>
  <si>
    <r>
      <rPr>
        <sz val="10"/>
        <color rgb="FF030303"/>
        <rFont val="SansSerif"/>
      </rPr>
      <t>MN</t>
    </r>
  </si>
  <si>
    <r>
      <rPr>
        <sz val="10"/>
        <color rgb="FF030303"/>
        <rFont val="SansSerif"/>
      </rPr>
      <t>NOMINA</t>
    </r>
  </si>
  <si>
    <r>
      <rPr>
        <sz val="10"/>
        <color rgb="FF030303"/>
        <rFont val="SansSerif"/>
      </rPr>
      <t>1</t>
    </r>
  </si>
  <si>
    <r>
      <rPr>
        <sz val="10"/>
        <color rgb="FF030303"/>
        <rFont val="SansSerif"/>
      </rPr>
      <t>4285017013215/BB1740478013215</t>
    </r>
  </si>
  <si>
    <r>
      <rPr>
        <sz val="10"/>
        <color rgb="FF030303"/>
        <rFont val="SansSerif"/>
      </rPr>
      <t>SERPROSEP SA DE CV 11-Ago-2025 17:24:07</t>
    </r>
  </si>
  <si>
    <r>
      <rPr>
        <sz val="10"/>
        <color rgb="FF030303"/>
        <rFont val="SansSerif"/>
      </rPr>
      <t>SERPROSEP SA DE CV, 11-Ago-2025 17:24:07 Horas</t>
    </r>
  </si>
  <si>
    <r>
      <rPr>
        <sz val="10"/>
        <color rgb="FF030303"/>
        <rFont val="SansSerif"/>
      </rPr>
      <t>Aplicado</t>
    </r>
  </si>
  <si>
    <r>
      <rPr>
        <sz val="10"/>
        <color rgb="FF030303"/>
        <rFont val="SansSerif"/>
      </rPr>
      <t>Bajionet</t>
    </r>
  </si>
  <si>
    <r>
      <rPr>
        <sz val="10"/>
        <color rgb="FF030303"/>
        <rFont val="SansSerif"/>
      </rPr>
      <t>Correcto</t>
    </r>
  </si>
  <si>
    <r>
      <rPr>
        <sz val="10"/>
        <color rgb="FF030303"/>
        <rFont val="SansSerif"/>
      </rPr>
      <t>012811015490521581</t>
    </r>
  </si>
  <si>
    <r>
      <rPr>
        <sz val="10"/>
        <color rgb="FF030303"/>
        <rFont val="SansSerif"/>
      </rPr>
      <t>RAMIREZ OROPEZA VICTOR MANUEL</t>
    </r>
  </si>
  <si>
    <r>
      <rPr>
        <sz val="10"/>
        <color rgb="FF030303"/>
        <rFont val="SansSerif"/>
      </rPr>
      <t>LUFISCA44</t>
    </r>
  </si>
  <si>
    <r>
      <rPr>
        <sz val="10"/>
        <color rgb="FF030303"/>
        <rFont val="SansSerif"/>
      </rPr>
      <t>2</t>
    </r>
  </si>
  <si>
    <r>
      <rPr>
        <sz val="10"/>
        <color rgb="FF030303"/>
        <rFont val="SansSerif"/>
      </rPr>
      <t>4285018013215/BB1740479013215</t>
    </r>
  </si>
  <si>
    <t>17:24:22</t>
  </si>
  <si>
    <r>
      <rPr>
        <sz val="10"/>
        <color rgb="FF030303"/>
        <rFont val="SansSerif"/>
      </rPr>
      <t>012818015512409050</t>
    </r>
  </si>
  <si>
    <r>
      <rPr>
        <sz val="10"/>
        <color rgb="FF030303"/>
        <rFont val="SansSerif"/>
      </rPr>
      <t>GARCIA CHAVEZ FERNANDO</t>
    </r>
  </si>
  <si>
    <r>
      <rPr>
        <sz val="10"/>
        <color rgb="FF030303"/>
        <rFont val="SansSerif"/>
      </rPr>
      <t>LUFISCA45</t>
    </r>
  </si>
  <si>
    <r>
      <rPr>
        <sz val="10"/>
        <color rgb="FF030303"/>
        <rFont val="SansSerif"/>
      </rPr>
      <t>3</t>
    </r>
  </si>
  <si>
    <r>
      <rPr>
        <sz val="10"/>
        <color rgb="FF030303"/>
        <rFont val="SansSerif"/>
      </rPr>
      <t>4285006013215/BB1740467013215</t>
    </r>
  </si>
  <si>
    <r>
      <rPr>
        <sz val="10"/>
        <color rgb="FF030303"/>
        <rFont val="SansSerif"/>
      </rPr>
      <t>012180015152070247</t>
    </r>
  </si>
  <si>
    <r>
      <rPr>
        <sz val="10"/>
        <color rgb="FF030303"/>
        <rFont val="SansSerif"/>
      </rPr>
      <t>HERNANDEZ  DAMIAN DAVID</t>
    </r>
  </si>
  <si>
    <r>
      <rPr>
        <sz val="10"/>
        <color rgb="FF030303"/>
        <rFont val="SansSerif"/>
      </rPr>
      <t>LUFISCA41</t>
    </r>
  </si>
  <si>
    <r>
      <rPr>
        <sz val="10"/>
        <color rgb="FF030303"/>
        <rFont val="SansSerif"/>
      </rPr>
      <t>4</t>
    </r>
  </si>
  <si>
    <r>
      <rPr>
        <sz val="10"/>
        <color rgb="FF030303"/>
        <rFont val="SansSerif"/>
      </rPr>
      <t>4285008013215/BB1740469013215</t>
    </r>
  </si>
  <si>
    <r>
      <rPr>
        <sz val="10"/>
        <color rgb="FF030303"/>
        <rFont val="SansSerif"/>
      </rPr>
      <t>012180015146491586</t>
    </r>
  </si>
  <si>
    <r>
      <rPr>
        <sz val="10"/>
        <color rgb="FF030303"/>
        <rFont val="SansSerif"/>
      </rPr>
      <t>HERNANDEZ HERNANDEZ FLOR SHEILA</t>
    </r>
  </si>
  <si>
    <r>
      <rPr>
        <sz val="10"/>
        <color rgb="FF030303"/>
        <rFont val="SansSerif"/>
      </rPr>
      <t>LUFISCA42</t>
    </r>
  </si>
  <si>
    <r>
      <rPr>
        <sz val="10"/>
        <color rgb="FF030303"/>
        <rFont val="SansSerif"/>
      </rPr>
      <t>5</t>
    </r>
  </si>
  <si>
    <r>
      <rPr>
        <sz val="10"/>
        <color rgb="FF030303"/>
        <rFont val="SansSerif"/>
      </rPr>
      <t>4285022013215/BB1740483013215</t>
    </r>
  </si>
  <si>
    <r>
      <rPr>
        <sz val="10"/>
        <color rgb="FF030303"/>
        <rFont val="SansSerif"/>
      </rPr>
      <t>012821015417615729</t>
    </r>
  </si>
  <si>
    <r>
      <rPr>
        <sz val="10"/>
        <color rgb="FF030303"/>
        <rFont val="SansSerif"/>
      </rPr>
      <t>GARCIA VALERIA ISMAEL</t>
    </r>
  </si>
  <si>
    <r>
      <rPr>
        <sz val="10"/>
        <color rgb="FF030303"/>
        <rFont val="SansSerif"/>
      </rPr>
      <t>LUFISCA47</t>
    </r>
  </si>
  <si>
    <r>
      <rPr>
        <sz val="10"/>
        <color rgb="FF030303"/>
        <rFont val="SansSerif"/>
      </rPr>
      <t>6</t>
    </r>
  </si>
  <si>
    <r>
      <rPr>
        <sz val="10"/>
        <color rgb="FF030303"/>
        <rFont val="SansSerif"/>
      </rPr>
      <t>4285019013215/BB1740480013215</t>
    </r>
  </si>
  <si>
    <r>
      <rPr>
        <sz val="10"/>
        <color rgb="FF030303"/>
        <rFont val="SansSerif"/>
      </rPr>
      <t>012180015355523591</t>
    </r>
  </si>
  <si>
    <r>
      <rPr>
        <sz val="10"/>
        <color rgb="FF030303"/>
        <rFont val="SansSerif"/>
      </rPr>
      <t>PEREZ  BOTELLO DANIA OFELIA</t>
    </r>
  </si>
  <si>
    <r>
      <rPr>
        <sz val="10"/>
        <color rgb="FF030303"/>
        <rFont val="SansSerif"/>
      </rPr>
      <t>LUFISCA46</t>
    </r>
  </si>
  <si>
    <r>
      <rPr>
        <sz val="10"/>
        <color rgb="FF030303"/>
        <rFont val="SansSerif"/>
      </rPr>
      <t>7</t>
    </r>
  </si>
  <si>
    <r>
      <rPr>
        <sz val="10"/>
        <color rgb="FF030303"/>
        <rFont val="SansSerif"/>
      </rPr>
      <t>4284997013215/BB1740458013215</t>
    </r>
  </si>
  <si>
    <r>
      <rPr>
        <sz val="10"/>
        <color rgb="FF030303"/>
        <rFont val="SansSerif"/>
      </rPr>
      <t>012180015403712267</t>
    </r>
  </si>
  <si>
    <r>
      <rPr>
        <sz val="10"/>
        <color rgb="FF030303"/>
        <rFont val="SansSerif"/>
      </rPr>
      <t>GONZALEZ  RIOS MARIA FERNANDA ABIGAIL</t>
    </r>
  </si>
  <si>
    <r>
      <rPr>
        <sz val="10"/>
        <color rgb="FF030303"/>
        <rFont val="SansSerif"/>
      </rPr>
      <t>LUFISCA48</t>
    </r>
  </si>
  <si>
    <r>
      <rPr>
        <sz val="10"/>
        <color rgb="FF030303"/>
        <rFont val="SansSerif"/>
      </rPr>
      <t>8</t>
    </r>
  </si>
  <si>
    <r>
      <rPr>
        <sz val="10"/>
        <color rgb="FF030303"/>
        <rFont val="SansSerif"/>
      </rPr>
      <t>4285020013215/BB1740481013215</t>
    </r>
  </si>
  <si>
    <r>
      <rPr>
        <sz val="10"/>
        <color rgb="FF030303"/>
        <rFont val="SansSerif"/>
      </rPr>
      <t>012180015265375444</t>
    </r>
  </si>
  <si>
    <r>
      <rPr>
        <sz val="10"/>
        <color rgb="FF030303"/>
        <rFont val="SansSerif"/>
      </rPr>
      <t>ZAMORA DELGADO JAIME</t>
    </r>
  </si>
  <si>
    <r>
      <rPr>
        <sz val="10"/>
        <color rgb="FF030303"/>
        <rFont val="SansSerif"/>
      </rPr>
      <t>LUFISCA80</t>
    </r>
  </si>
  <si>
    <r>
      <rPr>
        <sz val="10"/>
        <color rgb="FF030303"/>
        <rFont val="SansSerif"/>
      </rPr>
      <t>9</t>
    </r>
  </si>
  <si>
    <r>
      <rPr>
        <sz val="10"/>
        <color rgb="FF030303"/>
        <rFont val="SansSerif"/>
      </rPr>
      <t>4285003013215/BB1740464013215</t>
    </r>
  </si>
  <si>
    <r>
      <rPr>
        <sz val="10"/>
        <color rgb="FF030303"/>
        <rFont val="SansSerif"/>
      </rPr>
      <t>012813015752981964</t>
    </r>
  </si>
  <si>
    <r>
      <rPr>
        <sz val="10"/>
        <color rgb="FF030303"/>
        <rFont val="SansSerif"/>
      </rPr>
      <t>Rodriguez   Herbert Victor Rafael</t>
    </r>
  </si>
  <si>
    <r>
      <rPr>
        <sz val="10"/>
        <color rgb="FF030303"/>
        <rFont val="SansSerif"/>
      </rPr>
      <t>ADMOPTAM1</t>
    </r>
  </si>
  <si>
    <r>
      <rPr>
        <sz val="10"/>
        <color rgb="FF030303"/>
        <rFont val="SansSerif"/>
      </rPr>
      <t>10</t>
    </r>
  </si>
  <si>
    <r>
      <rPr>
        <sz val="10"/>
        <color rgb="FF030303"/>
        <rFont val="SansSerif"/>
      </rPr>
      <t>4285007013215/BB1740468013215</t>
    </r>
  </si>
  <si>
    <r>
      <rPr>
        <sz val="10"/>
        <color rgb="FF030303"/>
        <rFont val="SansSerif"/>
      </rPr>
      <t>012180015023720833</t>
    </r>
  </si>
  <si>
    <r>
      <rPr>
        <sz val="10"/>
        <color rgb="FF030303"/>
        <rFont val="SansSerif"/>
      </rPr>
      <t>HERNANDEZ HERNANDEZ TALIA ESPERANZA</t>
    </r>
  </si>
  <si>
    <r>
      <rPr>
        <sz val="10"/>
        <color rgb="FF030303"/>
        <rFont val="SansSerif"/>
      </rPr>
      <t>ADMOPTAM2</t>
    </r>
  </si>
  <si>
    <r>
      <rPr>
        <sz val="10"/>
        <color rgb="FF030303"/>
        <rFont val="SansSerif"/>
      </rPr>
      <t>11</t>
    </r>
  </si>
  <si>
    <r>
      <rPr>
        <sz val="10"/>
        <color rgb="FF030303"/>
        <rFont val="SansSerif"/>
      </rPr>
      <t>4285023013215/BB1740484013215</t>
    </r>
  </si>
  <si>
    <r>
      <rPr>
        <sz val="10"/>
        <color rgb="FF030303"/>
        <rFont val="SansSerif"/>
      </rPr>
      <t>012822015026602177</t>
    </r>
  </si>
  <si>
    <r>
      <rPr>
        <sz val="10"/>
        <color rgb="FF030303"/>
        <rFont val="SansSerif"/>
      </rPr>
      <t>HERNANDEZ MAURICIO FERNANDO IVAN</t>
    </r>
  </si>
  <si>
    <r>
      <rPr>
        <sz val="10"/>
        <color rgb="FF030303"/>
        <rFont val="SansSerif"/>
      </rPr>
      <t>ADMOPTAM3</t>
    </r>
  </si>
  <si>
    <r>
      <rPr>
        <sz val="10"/>
        <color rgb="FF030303"/>
        <rFont val="SansSerif"/>
      </rPr>
      <t>12</t>
    </r>
  </si>
  <si>
    <r>
      <rPr>
        <sz val="10"/>
        <color rgb="FF030303"/>
        <rFont val="SansSerif"/>
      </rPr>
      <t>4285025013215/BB1740486013215</t>
    </r>
  </si>
  <si>
    <r>
      <rPr>
        <sz val="10"/>
        <color rgb="FF030303"/>
        <rFont val="SansSerif"/>
      </rPr>
      <t>012180015346980363</t>
    </r>
  </si>
  <si>
    <r>
      <rPr>
        <sz val="10"/>
        <color rgb="FF030303"/>
        <rFont val="SansSerif"/>
      </rPr>
      <t>HERNANDEZ HERNANDEZ SAUL ALFONSO</t>
    </r>
  </si>
  <si>
    <r>
      <rPr>
        <sz val="10"/>
        <color rgb="FF030303"/>
        <rFont val="SansSerif"/>
      </rPr>
      <t>ADMOPTAM4</t>
    </r>
  </si>
  <si>
    <r>
      <rPr>
        <sz val="10"/>
        <color rgb="FF030303"/>
        <rFont val="SansSerif"/>
      </rPr>
      <t>13</t>
    </r>
  </si>
  <si>
    <r>
      <rPr>
        <sz val="10"/>
        <color rgb="FF030303"/>
        <rFont val="SansSerif"/>
      </rPr>
      <t>4285010013215/BB1740471013215</t>
    </r>
  </si>
  <si>
    <r>
      <rPr>
        <sz val="10"/>
        <color rgb="FF030303"/>
        <rFont val="SansSerif"/>
      </rPr>
      <t>012810027870632966</t>
    </r>
  </si>
  <si>
    <r>
      <rPr>
        <sz val="10"/>
        <color rgb="FF030303"/>
        <rFont val="SansSerif"/>
      </rPr>
      <t>HERNANDEZ HERNANDEZ BIANCA TOPACIO</t>
    </r>
  </si>
  <si>
    <r>
      <rPr>
        <sz val="10"/>
        <color rgb="FF030303"/>
        <rFont val="SansSerif"/>
      </rPr>
      <t>ADMOPTAM5</t>
    </r>
  </si>
  <si>
    <r>
      <rPr>
        <sz val="10"/>
        <color rgb="FF030303"/>
        <rFont val="SansSerif"/>
      </rPr>
      <t>14</t>
    </r>
  </si>
  <si>
    <r>
      <rPr>
        <sz val="10"/>
        <color rgb="FF030303"/>
        <rFont val="SansSerif"/>
      </rPr>
      <t>4285009013215/BB1740470013215</t>
    </r>
  </si>
  <si>
    <r>
      <rPr>
        <sz val="10"/>
        <color rgb="FF030303"/>
        <rFont val="SansSerif"/>
      </rPr>
      <t>012811029142077777</t>
    </r>
  </si>
  <si>
    <r>
      <rPr>
        <sz val="10"/>
        <color rgb="FF030303"/>
        <rFont val="SansSerif"/>
      </rPr>
      <t>ALVAREZ CASTILLO OSCAR</t>
    </r>
  </si>
  <si>
    <r>
      <rPr>
        <sz val="10"/>
        <color rgb="FF030303"/>
        <rFont val="SansSerif"/>
      </rPr>
      <t>ADMOPTAM6</t>
    </r>
  </si>
  <si>
    <r>
      <rPr>
        <sz val="10"/>
        <color rgb="FF030303"/>
        <rFont val="SansSerif"/>
      </rPr>
      <t>15</t>
    </r>
  </si>
  <si>
    <r>
      <rPr>
        <sz val="10"/>
        <color rgb="FF030303"/>
        <rFont val="SansSerif"/>
      </rPr>
      <t>4285005013215/BB1740466013215</t>
    </r>
  </si>
  <si>
    <r>
      <rPr>
        <sz val="10"/>
        <color rgb="FF030303"/>
        <rFont val="SansSerif"/>
      </rPr>
      <t>012180015128219142</t>
    </r>
  </si>
  <si>
    <r>
      <rPr>
        <sz val="10"/>
        <color rgb="FF030303"/>
        <rFont val="SansSerif"/>
      </rPr>
      <t>GONZALEZ VAZQUEZ RAFAEL</t>
    </r>
  </si>
  <si>
    <r>
      <rPr>
        <sz val="10"/>
        <color rgb="FF030303"/>
        <rFont val="SansSerif"/>
      </rPr>
      <t>ADMOPTAM7</t>
    </r>
  </si>
  <si>
    <r>
      <rPr>
        <sz val="10"/>
        <color rgb="FF030303"/>
        <rFont val="SansSerif"/>
      </rPr>
      <t>16</t>
    </r>
  </si>
  <si>
    <r>
      <rPr>
        <sz val="10"/>
        <color rgb="FF030303"/>
        <rFont val="SansSerif"/>
      </rPr>
      <t>4284999013215/BB1740460013215</t>
    </r>
  </si>
  <si>
    <r>
      <rPr>
        <sz val="10"/>
        <color rgb="FF030303"/>
        <rFont val="SansSerif"/>
      </rPr>
      <t>012180015847405431</t>
    </r>
  </si>
  <si>
    <r>
      <rPr>
        <sz val="10"/>
        <color rgb="FF030303"/>
        <rFont val="SansSerif"/>
      </rPr>
      <t>HERNANDEZ CRUZ JUAN CARLOS</t>
    </r>
  </si>
  <si>
    <r>
      <rPr>
        <sz val="10"/>
        <color rgb="FF030303"/>
        <rFont val="SansSerif"/>
      </rPr>
      <t>ADMOPTAM8</t>
    </r>
  </si>
  <si>
    <r>
      <rPr>
        <sz val="10"/>
        <color rgb="FF030303"/>
        <rFont val="SansSerif"/>
      </rPr>
      <t>17</t>
    </r>
  </si>
  <si>
    <r>
      <rPr>
        <sz val="10"/>
        <color rgb="FF030303"/>
        <rFont val="SansSerif"/>
      </rPr>
      <t>4285014013215/BB1740475013215</t>
    </r>
  </si>
  <si>
    <r>
      <rPr>
        <sz val="10"/>
        <color rgb="FF030303"/>
        <rFont val="SansSerif"/>
      </rPr>
      <t>012818015345734400</t>
    </r>
  </si>
  <si>
    <r>
      <rPr>
        <sz val="10"/>
        <color rgb="FF030303"/>
        <rFont val="SansSerif"/>
      </rPr>
      <t>MOLINA  ANGULO JORGE ALBERTO</t>
    </r>
  </si>
  <si>
    <r>
      <rPr>
        <sz val="10"/>
        <color rgb="FF030303"/>
        <rFont val="SansSerif"/>
      </rPr>
      <t>ADMOPTAM9</t>
    </r>
  </si>
  <si>
    <r>
      <rPr>
        <sz val="10"/>
        <color rgb="FF030303"/>
        <rFont val="SansSerif"/>
      </rPr>
      <t>18</t>
    </r>
  </si>
  <si>
    <r>
      <rPr>
        <sz val="10"/>
        <color rgb="FF030303"/>
        <rFont val="SansSerif"/>
      </rPr>
      <t>4285011013215/BB1740472013215</t>
    </r>
  </si>
  <si>
    <r>
      <rPr>
        <sz val="10"/>
        <color rgb="FF030303"/>
        <rFont val="SansSerif"/>
      </rPr>
      <t>012180015426135753</t>
    </r>
  </si>
  <si>
    <r>
      <rPr>
        <sz val="10"/>
        <color rgb="FF030303"/>
        <rFont val="SansSerif"/>
      </rPr>
      <t>ROJAS TORRES CARLOS ARTURO</t>
    </r>
  </si>
  <si>
    <r>
      <rPr>
        <sz val="10"/>
        <color rgb="FF030303"/>
        <rFont val="SansSerif"/>
      </rPr>
      <t>ADMOPTAM10</t>
    </r>
  </si>
  <si>
    <r>
      <rPr>
        <sz val="10"/>
        <color rgb="FF030303"/>
        <rFont val="SansSerif"/>
      </rPr>
      <t>19</t>
    </r>
  </si>
  <si>
    <r>
      <rPr>
        <sz val="10"/>
        <color rgb="FF030303"/>
        <rFont val="SansSerif"/>
      </rPr>
      <t>4285004013215/BB1740465013215</t>
    </r>
  </si>
  <si>
    <r>
      <rPr>
        <sz val="10"/>
        <color rgb="FF030303"/>
        <rFont val="SansSerif"/>
      </rPr>
      <t>012180015551409736</t>
    </r>
  </si>
  <si>
    <r>
      <rPr>
        <sz val="10"/>
        <color rgb="FF030303"/>
        <rFont val="SansSerif"/>
      </rPr>
      <t>VAZQUEZ SALAS ARMANDO</t>
    </r>
  </si>
  <si>
    <r>
      <rPr>
        <sz val="10"/>
        <color rgb="FF030303"/>
        <rFont val="SansSerif"/>
      </rPr>
      <t>ADMOPTAM11</t>
    </r>
  </si>
  <si>
    <r>
      <rPr>
        <sz val="10"/>
        <color rgb="FF030303"/>
        <rFont val="SansSerif"/>
      </rPr>
      <t>20</t>
    </r>
  </si>
  <si>
    <r>
      <rPr>
        <sz val="10"/>
        <color rgb="FF030303"/>
        <rFont val="SansSerif"/>
      </rPr>
      <t>4285021013215/BB1740482013215</t>
    </r>
  </si>
  <si>
    <r>
      <rPr>
        <sz val="10"/>
        <color rgb="FF030303"/>
        <rFont val="SansSerif"/>
      </rPr>
      <t>014810569175438981</t>
    </r>
  </si>
  <si>
    <r>
      <rPr>
        <sz val="10"/>
        <color rgb="FF030303"/>
        <rFont val="SansSerif"/>
      </rPr>
      <t>SANTANDER</t>
    </r>
  </si>
  <si>
    <r>
      <rPr>
        <sz val="10"/>
        <color rgb="FF030303"/>
        <rFont val="SansSerif"/>
      </rPr>
      <t>RIVAS GARCIA ROBERTO CARLOS</t>
    </r>
  </si>
  <si>
    <r>
      <rPr>
        <sz val="10"/>
        <color rgb="FF030303"/>
        <rFont val="SansSerif"/>
      </rPr>
      <t>ADMOPTAM12</t>
    </r>
  </si>
  <si>
    <r>
      <rPr>
        <sz val="10"/>
        <color rgb="FF030303"/>
        <rFont val="SansSerif"/>
      </rPr>
      <t>21</t>
    </r>
  </si>
  <si>
    <r>
      <rPr>
        <sz val="10"/>
        <color rgb="FF030303"/>
        <rFont val="SansSerif"/>
      </rPr>
      <t>4285024013215/BB1740485013215</t>
    </r>
  </si>
  <si>
    <r>
      <rPr>
        <sz val="10"/>
        <color rgb="FF030303"/>
        <rFont val="SansSerif"/>
      </rPr>
      <t>012180015254358207</t>
    </r>
  </si>
  <si>
    <r>
      <rPr>
        <sz val="10"/>
        <color rgb="FF030303"/>
        <rFont val="SansSerif"/>
      </rPr>
      <t>SAENZ ZURITA CESAR FRANCISCO</t>
    </r>
  </si>
  <si>
    <r>
      <rPr>
        <sz val="10"/>
        <color rgb="FF030303"/>
        <rFont val="SansSerif"/>
      </rPr>
      <t>ADMOPTAM13</t>
    </r>
  </si>
  <si>
    <r>
      <rPr>
        <sz val="10"/>
        <color rgb="FF030303"/>
        <rFont val="SansSerif"/>
      </rPr>
      <t>22</t>
    </r>
  </si>
  <si>
    <r>
      <rPr>
        <sz val="10"/>
        <color rgb="FF030303"/>
        <rFont val="SansSerif"/>
      </rPr>
      <t>4285002013215/BB1740463013215</t>
    </r>
  </si>
  <si>
    <r>
      <rPr>
        <sz val="10"/>
        <color rgb="FF030303"/>
        <rFont val="SansSerif"/>
      </rPr>
      <t>012810015234270798</t>
    </r>
  </si>
  <si>
    <r>
      <rPr>
        <sz val="10"/>
        <color rgb="FF030303"/>
        <rFont val="SansSerif"/>
      </rPr>
      <t>ORTEGA BALBOA CARLOS ALBERTO</t>
    </r>
  </si>
  <si>
    <r>
      <rPr>
        <sz val="10"/>
        <color rgb="FF030303"/>
        <rFont val="SansSerif"/>
      </rPr>
      <t>ADMOPTAM14</t>
    </r>
  </si>
  <si>
    <r>
      <rPr>
        <sz val="10"/>
        <color rgb="FF030303"/>
        <rFont val="SansSerif"/>
      </rPr>
      <t>23</t>
    </r>
  </si>
  <si>
    <r>
      <rPr>
        <sz val="10"/>
        <color rgb="FF030303"/>
        <rFont val="SansSerif"/>
      </rPr>
      <t>4285016013215/BB1740477013215</t>
    </r>
  </si>
  <si>
    <r>
      <rPr>
        <sz val="10"/>
        <color rgb="FF030303"/>
        <rFont val="SansSerif"/>
      </rPr>
      <t>012810028684287946</t>
    </r>
  </si>
  <si>
    <r>
      <rPr>
        <sz val="10"/>
        <color rgb="FF030303"/>
        <rFont val="SansSerif"/>
      </rPr>
      <t>CARRIZALEZ LEDEZMA BETZAIDA ROMELY</t>
    </r>
  </si>
  <si>
    <r>
      <rPr>
        <sz val="10"/>
        <color rgb="FF030303"/>
        <rFont val="SansSerif"/>
      </rPr>
      <t>ADMOPTAM15</t>
    </r>
  </si>
  <si>
    <r>
      <rPr>
        <sz val="10"/>
        <color rgb="FF030303"/>
        <rFont val="SansSerif"/>
      </rPr>
      <t>24</t>
    </r>
  </si>
  <si>
    <r>
      <rPr>
        <sz val="10"/>
        <color rgb="FF030303"/>
        <rFont val="SansSerif"/>
      </rPr>
      <t>4285000013215/BB1740461013215</t>
    </r>
  </si>
  <si>
    <r>
      <rPr>
        <sz val="10"/>
        <color rgb="FF030303"/>
        <rFont val="SansSerif"/>
      </rPr>
      <t>072810012578404674</t>
    </r>
  </si>
  <si>
    <r>
      <rPr>
        <sz val="10"/>
        <color rgb="FF030303"/>
        <rFont val="SansSerif"/>
      </rPr>
      <t>BANORTE</t>
    </r>
  </si>
  <si>
    <r>
      <rPr>
        <sz val="10"/>
        <color rgb="FF030303"/>
        <rFont val="SansSerif"/>
      </rPr>
      <t>RAMIREZ AVALOS ANGELES DE JESUS</t>
    </r>
  </si>
  <si>
    <r>
      <rPr>
        <sz val="10"/>
        <color rgb="FF030303"/>
        <rFont val="SansSerif"/>
      </rPr>
      <t>ADMOPTAM16</t>
    </r>
  </si>
  <si>
    <r>
      <rPr>
        <sz val="10"/>
        <color rgb="FF030303"/>
        <rFont val="SansSerif"/>
      </rPr>
      <t>25</t>
    </r>
  </si>
  <si>
    <r>
      <rPr>
        <sz val="10"/>
        <color rgb="FF030303"/>
        <rFont val="SansSerif"/>
      </rPr>
      <t>4285013013215/BB1740474013215</t>
    </r>
  </si>
  <si>
    <r>
      <rPr>
        <sz val="10"/>
        <color rgb="FF030303"/>
        <rFont val="SansSerif"/>
      </rPr>
      <t>012810015371963421</t>
    </r>
  </si>
  <si>
    <r>
      <rPr>
        <sz val="10"/>
        <color rgb="FF030303"/>
        <rFont val="SansSerif"/>
      </rPr>
      <t>MOTA VAZQUEZ MAXIMILIANO</t>
    </r>
  </si>
  <si>
    <r>
      <rPr>
        <sz val="10"/>
        <color rgb="FF030303"/>
        <rFont val="SansSerif"/>
      </rPr>
      <t>ADMOPTAM17</t>
    </r>
  </si>
  <si>
    <r>
      <rPr>
        <sz val="10"/>
        <color rgb="FF030303"/>
        <rFont val="SansSerif"/>
      </rPr>
      <t>26</t>
    </r>
  </si>
  <si>
    <r>
      <rPr>
        <sz val="10"/>
        <color rgb="FF030303"/>
        <rFont val="SansSerif"/>
      </rPr>
      <t>4285015013215/BB1740476013215</t>
    </r>
  </si>
  <si>
    <r>
      <rPr>
        <sz val="10"/>
        <color rgb="FF030303"/>
        <rFont val="SansSerif"/>
      </rPr>
      <t>012580015759295863</t>
    </r>
  </si>
  <si>
    <r>
      <rPr>
        <sz val="10"/>
        <color rgb="FF030303"/>
        <rFont val="SansSerif"/>
      </rPr>
      <t>URBINA  JOSE GUADALUPE</t>
    </r>
  </si>
  <si>
    <r>
      <rPr>
        <sz val="10"/>
        <color rgb="FF030303"/>
        <rFont val="SansSerif"/>
      </rPr>
      <t>ADMOPTAM18</t>
    </r>
  </si>
  <si>
    <r>
      <rPr>
        <sz val="10"/>
        <color rgb="FF030303"/>
        <rFont val="SansSerif"/>
      </rPr>
      <t>27</t>
    </r>
  </si>
  <si>
    <r>
      <rPr>
        <sz val="10"/>
        <color rgb="FF030303"/>
        <rFont val="SansSerif"/>
      </rPr>
      <t>4284998013215/BB1740459013215</t>
    </r>
  </si>
  <si>
    <r>
      <rPr>
        <sz val="10"/>
        <color rgb="FF030303"/>
        <rFont val="SansSerif"/>
      </rPr>
      <t>072580011985515128</t>
    </r>
  </si>
  <si>
    <r>
      <rPr>
        <sz val="10"/>
        <color rgb="FF030303"/>
        <rFont val="SansSerif"/>
      </rPr>
      <t>CRUZ GONGORA MARCOS</t>
    </r>
  </si>
  <si>
    <r>
      <rPr>
        <sz val="10"/>
        <color rgb="FF030303"/>
        <rFont val="SansSerif"/>
      </rPr>
      <t>ADMOPTAM19</t>
    </r>
  </si>
  <si>
    <r>
      <rPr>
        <sz val="10"/>
        <color rgb="FF030303"/>
        <rFont val="SansSerif"/>
      </rPr>
      <t>28</t>
    </r>
  </si>
  <si>
    <r>
      <rPr>
        <sz val="10"/>
        <color rgb="FF030303"/>
        <rFont val="SansSerif"/>
      </rPr>
      <t>4285012013215/BB1740473013215</t>
    </r>
  </si>
  <si>
    <r>
      <rPr>
        <sz val="10"/>
        <color rgb="FF030303"/>
        <rFont val="SansSerif"/>
      </rPr>
      <t>021180064721079310</t>
    </r>
  </si>
  <si>
    <r>
      <rPr>
        <sz val="10"/>
        <color rgb="FF030303"/>
        <rFont val="SansSerif"/>
      </rPr>
      <t>HSBC</t>
    </r>
  </si>
  <si>
    <r>
      <rPr>
        <sz val="10"/>
        <color rgb="FF030303"/>
        <rFont val="SansSerif"/>
      </rPr>
      <t>GARCIA RAMIREZ ALEJANDRA</t>
    </r>
  </si>
  <si>
    <r>
      <rPr>
        <sz val="10"/>
        <color rgb="FF030303"/>
        <rFont val="SansSerif"/>
      </rPr>
      <t>ADMOPTAM20</t>
    </r>
  </si>
  <si>
    <r>
      <rPr>
        <sz val="10"/>
        <color rgb="FF030303"/>
        <rFont val="SansSerif"/>
      </rPr>
      <t>29</t>
    </r>
  </si>
  <si>
    <r>
      <rPr>
        <sz val="10"/>
        <color rgb="FF030303"/>
        <rFont val="SansSerif"/>
      </rPr>
      <t>4285001013215/BB1740462013215</t>
    </r>
  </si>
  <si>
    <r>
      <rPr>
        <b/>
        <sz val="10"/>
        <color rgb="FF000000"/>
        <rFont val="SansSerif"/>
      </rPr>
      <t>Nota:</t>
    </r>
    <r>
      <rPr>
        <sz val="10"/>
        <color rgb="FF000000"/>
        <rFont val="SansSerif"/>
      </rPr>
      <t xml:space="preserve"> La información contenida en este archivo es exclusivamente de carácter informativo.</t>
    </r>
  </si>
  <si>
    <t>IAS INTER</t>
  </si>
  <si>
    <t>BAJIO</t>
  </si>
  <si>
    <t>sin 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</si>
</sst>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000_-;\-* #,##0.0000_-;_-* &quot;-&quot;??_-;_-@_-"/>
    <numFmt numFmtId="165" formatCode="&quot;$&quot;#,##0.00"/>
    <numFmt numFmtId="166" formatCode="\$#,##0.00;\$\-#,##0.00"/>
    <numFmt numFmtId="167" formatCode="d\-mmm\-yyyy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 tint="-0.14996795556505021"/>
      <name val="Arial"/>
      <family val="2"/>
    </font>
    <font>
      <sz val="16"/>
      <color theme="1"/>
      <name val="Arial"/>
      <family val="2"/>
    </font>
    <font>
      <sz val="10"/>
      <name val="Calibri"/>
      <family val="2"/>
      <scheme val="minor"/>
    </font>
    <font>
      <b/>
      <sz val="10"/>
      <name val="Arial"/>
      <family val="2"/>
    </font>
    <font>
      <b/>
      <sz val="11"/>
      <color theme="5" tint="-0.499984740745262"/>
      <name val="Calibri"/>
      <family val="2"/>
      <scheme val="minor"/>
    </font>
    <font>
      <b/>
      <sz val="14"/>
      <color rgb="FF000000"/>
      <name val="SansSerif"/>
      <family val="2"/>
    </font>
    <font>
      <b/>
      <sz val="10"/>
      <color rgb="FF000000"/>
      <name val="SansSerif"/>
      <family val="2"/>
    </font>
    <font>
      <sz val="9.5"/>
      <color rgb="FF030303"/>
      <name val="SansSerif"/>
      <family val="2"/>
    </font>
    <font>
      <sz val="8.5"/>
      <color rgb="FF030303"/>
      <name val="SansSerif"/>
      <family val="2"/>
    </font>
    <font>
      <b/>
      <sz val="16"/>
      <color rgb="FF666666"/>
      <name val="SansSerif"/>
      <family val="2"/>
    </font>
    <font>
      <b/>
      <sz val="10"/>
      <color rgb="FF333333"/>
      <name val="SansSerif"/>
      <family val="2"/>
    </font>
    <font>
      <sz val="10"/>
      <color rgb="FF030303"/>
      <name val="SansSerif"/>
      <family val="2"/>
    </font>
    <font>
      <sz val="10"/>
      <color rgb="FF000000"/>
      <name val="SansSerif"/>
      <family val="2"/>
    </font>
    <font>
      <b/>
      <sz val="10"/>
      <color rgb="FF000000"/>
      <name val="SansSerif"/>
    </font>
    <font>
      <sz val="10"/>
      <color rgb="FF030303"/>
      <name val="SansSerif"/>
    </font>
    <font>
      <sz val="10"/>
      <color rgb="FF000000"/>
      <name val="SansSerif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theme="4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theme="8" tint="-0.24994659260841701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20">
    <xf numFmtId="0" fontId="0" fillId="0" borderId="0" xfId="0"/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/>
    <xf numFmtId="43" fontId="0" fillId="2" borderId="0" xfId="1" applyFont="1" applyFill="1"/>
    <xf numFmtId="43" fontId="0" fillId="2" borderId="0" xfId="1" applyFont="1" applyFill="1" applyAlignment="1">
      <alignment horizontal="center"/>
    </xf>
    <xf numFmtId="43" fontId="1" fillId="2" borderId="0" xfId="1" applyFont="1" applyFill="1" applyAlignment="1">
      <alignment horizontal="center"/>
    </xf>
    <xf numFmtId="0" fontId="4" fillId="2" borderId="0" xfId="0" applyFont="1" applyFill="1"/>
    <xf numFmtId="49" fontId="5" fillId="2" borderId="0" xfId="0" applyNumberFormat="1" applyFont="1" applyFill="1" applyAlignment="1">
      <alignment horizontal="center"/>
    </xf>
    <xf numFmtId="43" fontId="0" fillId="0" borderId="0" xfId="1" applyFont="1"/>
    <xf numFmtId="0" fontId="6" fillId="0" borderId="0" xfId="0" applyFont="1" applyAlignment="1">
      <alignment horizontal="center"/>
    </xf>
    <xf numFmtId="49" fontId="4" fillId="2" borderId="0" xfId="0" applyNumberFormat="1" applyFont="1" applyFill="1"/>
    <xf numFmtId="49" fontId="4" fillId="2" borderId="0" xfId="0" applyNumberFormat="1" applyFont="1" applyFill="1" applyAlignment="1">
      <alignment horizontal="center"/>
    </xf>
    <xf numFmtId="4" fontId="0" fillId="2" borderId="0" xfId="0" applyNumberFormat="1" applyFill="1"/>
    <xf numFmtId="49" fontId="0" fillId="2" borderId="0" xfId="0" applyNumberFormat="1" applyFill="1"/>
    <xf numFmtId="49" fontId="0" fillId="2" borderId="0" xfId="0" applyNumberFormat="1" applyFill="1" applyAlignment="1">
      <alignment horizontal="center"/>
    </xf>
    <xf numFmtId="0" fontId="4" fillId="3" borderId="2" xfId="0" applyFont="1" applyFill="1" applyBorder="1" applyAlignment="1">
      <alignment horizontal="center"/>
    </xf>
    <xf numFmtId="164" fontId="0" fillId="2" borderId="0" xfId="1" applyNumberFormat="1" applyFont="1" applyFill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4" fontId="4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2" fillId="4" borderId="11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 wrapText="1"/>
    </xf>
    <xf numFmtId="14" fontId="2" fillId="4" borderId="11" xfId="0" applyNumberFormat="1" applyFont="1" applyFill="1" applyBorder="1" applyAlignment="1">
      <alignment horizontal="center" vertical="center" wrapText="1"/>
    </xf>
    <xf numFmtId="49" fontId="5" fillId="6" borderId="11" xfId="1" applyNumberFormat="1" applyFont="1" applyFill="1" applyBorder="1" applyAlignment="1">
      <alignment horizontal="center" vertical="center"/>
    </xf>
    <xf numFmtId="43" fontId="5" fillId="6" borderId="11" xfId="1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43" fontId="2" fillId="7" borderId="11" xfId="1" applyFont="1" applyFill="1" applyBorder="1" applyAlignment="1">
      <alignment horizontal="center" vertical="center"/>
    </xf>
    <xf numFmtId="43" fontId="2" fillId="7" borderId="11" xfId="1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 wrapText="1"/>
    </xf>
    <xf numFmtId="0" fontId="5" fillId="10" borderId="11" xfId="0" applyFont="1" applyFill="1" applyBorder="1" applyAlignment="1">
      <alignment horizontal="center" vertical="center"/>
    </xf>
    <xf numFmtId="43" fontId="5" fillId="11" borderId="11" xfId="1" applyFont="1" applyFill="1" applyBorder="1" applyAlignment="1">
      <alignment horizontal="center" vertical="center" wrapText="1"/>
    </xf>
    <xf numFmtId="43" fontId="5" fillId="10" borderId="11" xfId="1" applyFont="1" applyFill="1" applyBorder="1" applyAlignment="1">
      <alignment horizontal="center" vertical="center"/>
    </xf>
    <xf numFmtId="0" fontId="5" fillId="12" borderId="11" xfId="0" applyFont="1" applyFill="1" applyBorder="1" applyAlignment="1">
      <alignment horizontal="center" vertical="center"/>
    </xf>
    <xf numFmtId="49" fontId="5" fillId="12" borderId="11" xfId="0" applyNumberFormat="1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5" fillId="13" borderId="11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43" fontId="5" fillId="6" borderId="12" xfId="1" applyFont="1" applyFill="1" applyBorder="1" applyAlignment="1">
      <alignment horizontal="center" vertical="center" wrapText="1"/>
    </xf>
    <xf numFmtId="43" fontId="11" fillId="16" borderId="13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17" borderId="14" xfId="0" applyFont="1" applyFill="1" applyBorder="1" applyAlignment="1">
      <alignment horizontal="center" vertical="center"/>
    </xf>
    <xf numFmtId="4" fontId="4" fillId="0" borderId="0" xfId="1" applyNumberFormat="1" applyFont="1" applyFill="1" applyBorder="1" applyAlignment="1"/>
    <xf numFmtId="43" fontId="4" fillId="0" borderId="0" xfId="1" applyFont="1" applyFill="1" applyBorder="1" applyAlignment="1"/>
    <xf numFmtId="0" fontId="4" fillId="0" borderId="0" xfId="1" applyNumberFormat="1" applyFont="1" applyFill="1" applyBorder="1" applyAlignment="1">
      <alignment horizontal="center"/>
    </xf>
    <xf numFmtId="0" fontId="4" fillId="0" borderId="0" xfId="0" applyFont="1"/>
    <xf numFmtId="43" fontId="4" fillId="0" borderId="0" xfId="0" applyNumberFormat="1" applyFont="1"/>
    <xf numFmtId="43" fontId="4" fillId="0" borderId="0" xfId="1" applyFont="1" applyFill="1"/>
    <xf numFmtId="0" fontId="12" fillId="2" borderId="14" xfId="0" applyFont="1" applyFill="1" applyBorder="1" applyAlignment="1">
      <alignment horizontal="center" vertical="center"/>
    </xf>
    <xf numFmtId="43" fontId="0" fillId="0" borderId="0" xfId="1" applyFont="1" applyFill="1"/>
    <xf numFmtId="0" fontId="0" fillId="18" borderId="0" xfId="0" applyFill="1" applyAlignment="1">
      <alignment horizontal="center"/>
    </xf>
    <xf numFmtId="0" fontId="0" fillId="18" borderId="0" xfId="0" applyFill="1"/>
    <xf numFmtId="14" fontId="0" fillId="18" borderId="0" xfId="0" applyNumberFormat="1" applyFill="1"/>
    <xf numFmtId="0" fontId="4" fillId="18" borderId="0" xfId="0" applyFont="1" applyFill="1" applyAlignment="1">
      <alignment horizontal="center"/>
    </xf>
    <xf numFmtId="4" fontId="4" fillId="18" borderId="0" xfId="1" applyNumberFormat="1" applyFont="1" applyFill="1" applyBorder="1" applyAlignment="1"/>
    <xf numFmtId="43" fontId="4" fillId="18" borderId="0" xfId="1" applyFont="1" applyFill="1" applyBorder="1" applyAlignment="1"/>
    <xf numFmtId="0" fontId="4" fillId="18" borderId="0" xfId="1" applyNumberFormat="1" applyFont="1" applyFill="1" applyBorder="1" applyAlignment="1">
      <alignment horizontal="center"/>
    </xf>
    <xf numFmtId="4" fontId="4" fillId="18" borderId="0" xfId="0" applyNumberFormat="1" applyFont="1" applyFill="1"/>
    <xf numFmtId="0" fontId="4" fillId="18" borderId="0" xfId="0" applyFont="1" applyFill="1"/>
    <xf numFmtId="43" fontId="4" fillId="18" borderId="0" xfId="0" applyNumberFormat="1" applyFont="1" applyFill="1"/>
    <xf numFmtId="43" fontId="4" fillId="18" borderId="0" xfId="1" applyFont="1" applyFill="1"/>
    <xf numFmtId="14" fontId="0" fillId="18" borderId="0" xfId="0" applyNumberFormat="1" applyFill="1" applyAlignment="1">
      <alignment horizontal="center"/>
    </xf>
    <xf numFmtId="14" fontId="4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43" fontId="14" fillId="0" borderId="0" xfId="0" applyNumberFormat="1" applyFont="1" applyAlignment="1">
      <alignment horizontal="center" vertical="center"/>
    </xf>
    <xf numFmtId="16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43" fontId="1" fillId="0" borderId="0" xfId="1" applyFont="1" applyFill="1" applyAlignment="1">
      <alignment horizontal="center"/>
    </xf>
    <xf numFmtId="43" fontId="3" fillId="10" borderId="0" xfId="1" applyFont="1" applyFill="1"/>
    <xf numFmtId="43" fontId="0" fillId="0" borderId="0" xfId="0" applyNumberFormat="1" applyAlignment="1">
      <alignment horizontal="center"/>
    </xf>
    <xf numFmtId="43" fontId="5" fillId="19" borderId="12" xfId="1" applyFont="1" applyFill="1" applyBorder="1" applyAlignment="1">
      <alignment horizontal="center" vertical="center" wrapText="1"/>
    </xf>
    <xf numFmtId="43" fontId="5" fillId="19" borderId="12" xfId="1" applyFont="1" applyFill="1" applyBorder="1" applyAlignment="1">
      <alignment horizontal="left" vertical="top"/>
    </xf>
    <xf numFmtId="0" fontId="1" fillId="0" borderId="0" xfId="2"/>
    <xf numFmtId="0" fontId="15" fillId="20" borderId="14" xfId="2" applyFont="1" applyFill="1" applyBorder="1" applyAlignment="1">
      <alignment horizontal="center" vertical="center" wrapText="1"/>
    </xf>
    <xf numFmtId="49" fontId="0" fillId="0" borderId="0" xfId="0" quotePrefix="1" applyNumberFormat="1"/>
    <xf numFmtId="0" fontId="0" fillId="21" borderId="0" xfId="0" applyFill="1" applyAlignment="1" applyProtection="1">
      <alignment wrapText="1"/>
      <protection locked="0"/>
    </xf>
    <xf numFmtId="0" fontId="16" fillId="21" borderId="0" xfId="0" applyFont="1" applyFill="1" applyAlignment="1">
      <alignment horizontal="left" vertical="center"/>
    </xf>
    <xf numFmtId="0" fontId="17" fillId="21" borderId="0" xfId="0" applyFont="1" applyFill="1" applyAlignment="1">
      <alignment horizontal="left" vertical="center"/>
    </xf>
    <xf numFmtId="0" fontId="18" fillId="21" borderId="0" xfId="0" applyFont="1" applyFill="1" applyAlignment="1">
      <alignment horizontal="left" vertical="center"/>
    </xf>
    <xf numFmtId="49" fontId="18" fillId="21" borderId="0" xfId="0" applyNumberFormat="1" applyFont="1" applyFill="1" applyAlignment="1">
      <alignment horizontal="left" vertical="center"/>
    </xf>
    <xf numFmtId="0" fontId="19" fillId="21" borderId="0" xfId="0" applyFont="1" applyFill="1" applyAlignment="1">
      <alignment horizontal="left" vertical="center"/>
    </xf>
    <xf numFmtId="166" fontId="18" fillId="21" borderId="0" xfId="0" applyNumberFormat="1" applyFont="1" applyFill="1" applyAlignment="1">
      <alignment horizontal="left" vertical="center"/>
    </xf>
    <xf numFmtId="0" fontId="20" fillId="21" borderId="0" xfId="0" applyFont="1" applyFill="1" applyAlignment="1">
      <alignment horizontal="left" vertical="center"/>
    </xf>
    <xf numFmtId="0" fontId="21" fillId="21" borderId="15" xfId="0" applyFont="1" applyFill="1" applyBorder="1" applyAlignment="1">
      <alignment horizontal="center" vertical="center"/>
    </xf>
    <xf numFmtId="0" fontId="22" fillId="21" borderId="15" xfId="0" applyFont="1" applyFill="1" applyBorder="1" applyAlignment="1">
      <alignment horizontal="center" vertical="center"/>
    </xf>
    <xf numFmtId="167" fontId="22" fillId="21" borderId="15" xfId="0" applyNumberFormat="1" applyFont="1" applyFill="1" applyBorder="1" applyAlignment="1">
      <alignment horizontal="center" vertical="center"/>
    </xf>
    <xf numFmtId="49" fontId="22" fillId="21" borderId="15" xfId="0" applyNumberFormat="1" applyFont="1" applyFill="1" applyBorder="1" applyAlignment="1">
      <alignment horizontal="center" vertical="center"/>
    </xf>
    <xf numFmtId="166" fontId="22" fillId="21" borderId="15" xfId="0" applyNumberFormat="1" applyFont="1" applyFill="1" applyBorder="1" applyAlignment="1">
      <alignment horizontal="right" vertical="center"/>
    </xf>
    <xf numFmtId="0" fontId="23" fillId="21" borderId="0" xfId="0" applyFont="1" applyFill="1" applyAlignment="1">
      <alignment horizontal="left" vertical="center"/>
    </xf>
    <xf numFmtId="166" fontId="0" fillId="21" borderId="0" xfId="0" applyNumberFormat="1" applyFill="1" applyAlignment="1" applyProtection="1">
      <alignment wrapText="1"/>
      <protection locked="0"/>
    </xf>
    <xf numFmtId="43" fontId="11" fillId="16" borderId="16" xfId="1" applyFont="1" applyFill="1" applyBorder="1" applyAlignment="1">
      <alignment horizontal="center" vertical="center"/>
    </xf>
    <xf numFmtId="43" fontId="11" fillId="16" borderId="0" xfId="1" applyFont="1" applyFill="1" applyBorder="1" applyAlignment="1">
      <alignment horizontal="center" vertical="center"/>
    </xf>
    <xf numFmtId="43" fontId="0" fillId="2" borderId="0" xfId="1" applyFont="1" applyFill="1" applyAlignment="1">
      <alignment horizontal="center"/>
    </xf>
    <xf numFmtId="0" fontId="7" fillId="0" borderId="1" xfId="0" applyFont="1" applyBorder="1" applyAlignment="1">
      <alignment horizontal="center" vertical="center" textRotation="90" wrapText="1"/>
    </xf>
    <xf numFmtId="0" fontId="7" fillId="0" borderId="0" xfId="0" applyFont="1" applyAlignment="1">
      <alignment horizontal="center" vertical="center" textRotation="90" wrapText="1"/>
    </xf>
    <xf numFmtId="0" fontId="7" fillId="0" borderId="3" xfId="0" applyFont="1" applyBorder="1" applyAlignment="1">
      <alignment horizontal="center" vertical="center" textRotation="90" wrapText="1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43" fontId="9" fillId="6" borderId="8" xfId="1" applyFont="1" applyFill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9" fillId="6" borderId="9" xfId="0" applyFont="1" applyFill="1" applyBorder="1" applyAlignment="1">
      <alignment horizontal="center"/>
    </xf>
    <xf numFmtId="0" fontId="8" fillId="7" borderId="10" xfId="0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0" fontId="0" fillId="21" borderId="0" xfId="0" applyFill="1" applyAlignment="1" applyProtection="1">
      <alignment wrapText="1"/>
      <protection locked="0"/>
    </xf>
    <xf numFmtId="0" fontId="18" fillId="21" borderId="0" xfId="0" applyFont="1" applyFill="1" applyAlignment="1">
      <alignment horizontal="left" vertical="center"/>
    </xf>
  </cellXfs>
  <cellStyles count="3">
    <cellStyle name="Millares" xfId="1" builtinId="3"/>
    <cellStyle name="Normal" xfId="0" builtinId="0"/>
    <cellStyle name="Normal 2" xfId="2" xr:uid="{83DA0FAB-E94A-43AC-ABEC-1D9BD25DA728}"/>
  </cellStyles>
  <dxfs count="1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5" formatCode="_-* #,##0.00_-;\-* #,##0.00_-;_-* &quot;-&quot;??_-;_-@_-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4" formatCode="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&quot;$&quot;#,##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5" formatCode="_-* #,##0.00_-;\-* #,##0.00_-;_-* &quot;-&quot;??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5" formatCode="_-* #,##0.00_-;\-* #,##0.00_-;_-* &quot;-&quot;??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5" formatCode="_-* #,##0.00_-;\-* #,##0.00_-;_-* &quot;-&quot;??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5" formatCode="_-* #,##0.00_-;\-* #,##0.00_-;_-* &quot;-&quot;??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5" formatCode="_-* #,##0.00_-;\-* #,##0.00_-;_-* &quot;-&quot;??_-;_-@_-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5" formatCode="_-* #,##0.00_-;\-* #,##0.00_-;_-* &quot;-&quot;??_-;_-@_-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5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79375</xdr:colOff>
      <xdr:row>0</xdr:row>
      <xdr:rowOff>47625</xdr:rowOff>
    </xdr:from>
    <xdr:to>
      <xdr:col>17</xdr:col>
      <xdr:colOff>1339821</xdr:colOff>
      <xdr:row>7</xdr:row>
      <xdr:rowOff>117020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9586EC6-F3C7-43F6-9602-9310193C9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375" y="47625"/>
          <a:ext cx="1870046" cy="135844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RUPO%20JORSAN/ISSSTE/2a%20qna%20oct/NOMINA%20ISSSTE%20DEL%2016%20AL%2031%20DE%20OCTUBRE%20202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JUAN%20MANUEL\01.%20NOMINAS\2025\01.%20SERPROSEP\01.%20DIANA\SEMANALES\21.%20ADM%20OP%20TAMAULIPAS\02%20-%20copia%20-%20copia%20-%20copia\NOMINA%20SEMANAL%20ADM%20TAMULIPAS%20SML%20DEL%2028%20DE%20JULIO%20AL%2003%20DE%20AGOSTO%202025.xlsx" TargetMode="External"/><Relationship Id="rId1" Type="http://schemas.openxmlformats.org/officeDocument/2006/relationships/externalLinkPath" Target="file:///E:\JUAN%20MANUEL\01.%20NOMINAS\2025\01.%20SERPROSEP\01.%20DIANA\SEMANALES\21.%20ADM%20OP%20TAMAULIPAS\02%20-%20copia%20-%20copia%20-%20copia\NOMINA%20SEMANAL%20ADM%20TAMULIPAS%20SML%20DEL%2028%20DE%20JULIO%20AL%2003%20DE%20AGOSTO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CULO NOMINA"/>
      <sheetName val="DISPERSION"/>
      <sheetName val="RESUMEN"/>
      <sheetName val="altas"/>
      <sheetName val="Hoja1"/>
      <sheetName val="Hoja4"/>
      <sheetName val="NSS"/>
      <sheetName val="Infonavit"/>
      <sheetName val="ISR CONTPAQi"/>
      <sheetName val="CALCULO IMSS"/>
      <sheetName val="VS"/>
      <sheetName val="SE TIMBRAN"/>
      <sheetName val="NO SE TIMBRAN"/>
      <sheetName val="NOMINA ISSSTE DEL 16 AL 31 DE O"/>
    </sheetNames>
    <sheetDataSet>
      <sheetData sheetId="0">
        <row r="10">
          <cell r="H10" t="str">
            <v>NSS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LCULO NOMINA (2)"/>
      <sheetName val="CALCULO NOMINA"/>
      <sheetName val="RESUMEN"/>
      <sheetName val="DATOS"/>
      <sheetName val="BAJIO"/>
      <sheetName val="FONACOT"/>
      <sheetName val="INFONAVIT"/>
      <sheetName val="CALCULO IMSS"/>
      <sheetName val="ISR CONTPAQi"/>
      <sheetName val="CLAVES"/>
    </sheetNames>
    <sheetDataSet>
      <sheetData sheetId="0" refreshError="1"/>
      <sheetData sheetId="1"/>
      <sheetData sheetId="2" refreshError="1"/>
      <sheetData sheetId="3">
        <row r="3">
          <cell r="B3" t="str">
            <v>NOMBRECOMPLETO</v>
          </cell>
          <cell r="C3" t="str">
            <v>NSS</v>
          </cell>
          <cell r="D3" t="str">
            <v>RFC</v>
          </cell>
          <cell r="E3" t="str">
            <v>CURP</v>
          </cell>
          <cell r="F3" t="str">
            <v>CP</v>
          </cell>
          <cell r="G3" t="str">
            <v>CONTAPAQI</v>
          </cell>
          <cell r="H3" t="str">
            <v>NO. DE CUENTA</v>
          </cell>
          <cell r="I3" t="str">
            <v>NO.CLABEINTERBANCARIA</v>
          </cell>
          <cell r="J3" t="str">
            <v>INSTITUCIONBANCARIA</v>
          </cell>
          <cell r="K3" t="str">
            <v>LARGO CUENTA</v>
          </cell>
          <cell r="L3" t="str">
            <v>CLAVE BANCO</v>
          </cell>
          <cell r="M3" t="str">
            <v>ALIAS BAJIO</v>
          </cell>
        </row>
        <row r="4">
          <cell r="B4" t="str">
            <v>LEOS HERNANDEZ OSCAR ALFREDO</v>
          </cell>
          <cell r="C4">
            <v>21876924321</v>
          </cell>
          <cell r="D4" t="str">
            <v>AIME691201TS9</v>
          </cell>
          <cell r="E4" t="str">
            <v>AIME691201MBCRCL02</v>
          </cell>
          <cell r="F4">
            <v>15010</v>
          </cell>
          <cell r="H4" t="str">
            <v>1584491095</v>
          </cell>
          <cell r="I4" t="str">
            <v>012078015844910950</v>
          </cell>
          <cell r="J4" t="str">
            <v>BBVA BANCOMER</v>
          </cell>
          <cell r="K4">
            <v>18</v>
          </cell>
          <cell r="L4" t="str">
            <v>012</v>
          </cell>
          <cell r="M4" t="str">
            <v>LUFISCA1</v>
          </cell>
        </row>
        <row r="5">
          <cell r="B5" t="str">
            <v>RENTERIA RODRIGUEZ JESUS RAUL</v>
          </cell>
          <cell r="C5">
            <v>24098716160</v>
          </cell>
          <cell r="D5" t="str">
            <v>CAGH870407TK3</v>
          </cell>
          <cell r="E5" t="str">
            <v>CAGH870407HSRHRC03</v>
          </cell>
          <cell r="F5">
            <v>14101</v>
          </cell>
          <cell r="H5" t="str">
            <v>1586563442</v>
          </cell>
          <cell r="I5" t="str">
            <v>012580015865634428</v>
          </cell>
          <cell r="J5" t="str">
            <v>BBVA BANCOMER</v>
          </cell>
          <cell r="K5">
            <v>18</v>
          </cell>
          <cell r="L5" t="str">
            <v>012</v>
          </cell>
          <cell r="M5" t="str">
            <v>LUFISCA2</v>
          </cell>
        </row>
        <row r="6">
          <cell r="B6" t="str">
            <v>DIAZ BARRERA EDWIN MANUEL</v>
          </cell>
          <cell r="C6">
            <v>25967946788</v>
          </cell>
          <cell r="D6" t="str">
            <v>POVS790908P80</v>
          </cell>
          <cell r="E6" t="str">
            <v>POVS790908MDFRLN04</v>
          </cell>
          <cell r="F6">
            <v>22185</v>
          </cell>
          <cell r="H6" t="str">
            <v xml:space="preserve"> </v>
          </cell>
          <cell r="I6" t="str">
            <v>002060905129325165</v>
          </cell>
          <cell r="J6" t="str">
            <v>BANAMEX</v>
          </cell>
          <cell r="K6">
            <v>18</v>
          </cell>
          <cell r="L6" t="str">
            <v>002</v>
          </cell>
          <cell r="M6" t="str">
            <v>LUFISCA3</v>
          </cell>
        </row>
        <row r="7">
          <cell r="B7" t="str">
            <v>ORNELAS AVALOS RUBEN</v>
          </cell>
          <cell r="C7">
            <v>83917203040</v>
          </cell>
          <cell r="D7" t="str">
            <v>CAML721028GV7</v>
          </cell>
          <cell r="E7" t="str">
            <v>CAML721028HTCLRN01</v>
          </cell>
          <cell r="F7">
            <v>22780</v>
          </cell>
          <cell r="H7" t="str">
            <v xml:space="preserve"> </v>
          </cell>
          <cell r="I7" t="str">
            <v>072190012775720101</v>
          </cell>
          <cell r="J7" t="str">
            <v>BANORTE</v>
          </cell>
          <cell r="K7">
            <v>18</v>
          </cell>
          <cell r="L7" t="str">
            <v>072</v>
          </cell>
          <cell r="M7" t="str">
            <v>LUFISCA4</v>
          </cell>
        </row>
        <row r="8">
          <cell r="B8" t="str">
            <v>OLIVAS PEREZ MIGUEL ANGEL</v>
          </cell>
          <cell r="C8">
            <v>2157116084</v>
          </cell>
          <cell r="D8" t="str">
            <v>ROPM7108273Q7</v>
          </cell>
          <cell r="E8" t="str">
            <v>ROPM710827HCSDCR02</v>
          </cell>
          <cell r="F8">
            <v>22813</v>
          </cell>
          <cell r="H8" t="str">
            <v>1542437262</v>
          </cell>
          <cell r="I8" t="str">
            <v>012180015424372628</v>
          </cell>
          <cell r="J8" t="str">
            <v>BBVA BANCOMER</v>
          </cell>
          <cell r="K8">
            <v>18</v>
          </cell>
          <cell r="L8" t="str">
            <v>012</v>
          </cell>
          <cell r="M8" t="str">
            <v>LUFISCA5</v>
          </cell>
        </row>
        <row r="9">
          <cell r="B9" t="str">
            <v>ISSASI ARTALEJO MACRINA</v>
          </cell>
          <cell r="C9">
            <v>78917531481</v>
          </cell>
          <cell r="D9" t="str">
            <v>HEMJ750204SC4</v>
          </cell>
          <cell r="E9" t="str">
            <v>HEMJ750204HOCRRV15</v>
          </cell>
          <cell r="F9">
            <v>4830</v>
          </cell>
          <cell r="H9" t="str">
            <v xml:space="preserve"> </v>
          </cell>
          <cell r="I9" t="str">
            <v>002060905159752591</v>
          </cell>
          <cell r="J9" t="str">
            <v>BANAMEX</v>
          </cell>
          <cell r="K9">
            <v>18</v>
          </cell>
          <cell r="L9" t="str">
            <v>002</v>
          </cell>
          <cell r="M9" t="str">
            <v>LUFISCA6</v>
          </cell>
        </row>
        <row r="10">
          <cell r="B10" t="str">
            <v>TRIANA CASTAÑON GERARDO</v>
          </cell>
          <cell r="C10">
            <v>10179780761</v>
          </cell>
          <cell r="D10" t="str">
            <v>GODA9704064W9</v>
          </cell>
          <cell r="E10" t="str">
            <v>GODA970406HCSNMN08</v>
          </cell>
          <cell r="F10">
            <v>83457</v>
          </cell>
          <cell r="H10" t="str">
            <v>1557498470</v>
          </cell>
          <cell r="I10" t="str">
            <v>012060015574984701</v>
          </cell>
          <cell r="J10" t="str">
            <v>BBVA BANCOMER</v>
          </cell>
          <cell r="K10">
            <v>18</v>
          </cell>
          <cell r="L10" t="str">
            <v>012</v>
          </cell>
          <cell r="M10" t="str">
            <v>LUFISCA7</v>
          </cell>
        </row>
        <row r="11">
          <cell r="B11" t="str">
            <v>FLORES VENEGAS ALBERTO</v>
          </cell>
          <cell r="C11">
            <v>66149542467</v>
          </cell>
          <cell r="D11" t="str">
            <v>PARJ951207AH0</v>
          </cell>
          <cell r="E11" t="str">
            <v>PARJ951207HDFTDS05</v>
          </cell>
          <cell r="F11">
            <v>86600</v>
          </cell>
          <cell r="H11" t="str">
            <v>1577062910</v>
          </cell>
          <cell r="I11" t="str">
            <v>012060015770629103</v>
          </cell>
          <cell r="J11" t="str">
            <v>BBVA BANCOMER</v>
          </cell>
          <cell r="K11">
            <v>18</v>
          </cell>
          <cell r="L11" t="str">
            <v>012</v>
          </cell>
          <cell r="M11" t="str">
            <v>LUFISCA8</v>
          </cell>
        </row>
        <row r="12">
          <cell r="B12" t="str">
            <v>CORDERO ALVARADO OSCAR ARTURO</v>
          </cell>
          <cell r="C12">
            <v>53866605388</v>
          </cell>
          <cell r="D12" t="str">
            <v>VIVD661114D17</v>
          </cell>
          <cell r="E12" t="str">
            <v>VIVD661114HTSLRV07</v>
          </cell>
          <cell r="F12">
            <v>60950</v>
          </cell>
          <cell r="H12" t="str">
            <v>1535041995</v>
          </cell>
          <cell r="I12" t="str">
            <v>012060015350419953</v>
          </cell>
          <cell r="J12" t="str">
            <v>BBVA BANCOMER</v>
          </cell>
          <cell r="K12">
            <v>18</v>
          </cell>
          <cell r="L12" t="str">
            <v>012</v>
          </cell>
          <cell r="M12" t="str">
            <v>LUFISCA9</v>
          </cell>
        </row>
        <row r="13">
          <cell r="B13" t="str">
            <v>VENEGAS CONTRERAS FRANCISCO</v>
          </cell>
          <cell r="C13">
            <v>23876501596</v>
          </cell>
          <cell r="D13" t="str">
            <v>AAPC6501247G1</v>
          </cell>
          <cell r="E13" t="str">
            <v>AAPC50124HDGLRL05</v>
          </cell>
          <cell r="F13">
            <v>80155</v>
          </cell>
          <cell r="H13" t="str">
            <v xml:space="preserve"> </v>
          </cell>
          <cell r="I13" t="str">
            <v>072068011544451763</v>
          </cell>
          <cell r="J13" t="str">
            <v>BANORTE</v>
          </cell>
          <cell r="K13">
            <v>18</v>
          </cell>
          <cell r="L13" t="str">
            <v>072</v>
          </cell>
          <cell r="M13" t="str">
            <v>LUFISCA10</v>
          </cell>
        </row>
        <row r="14">
          <cell r="B14" t="str">
            <v>CRUZ DEL ANGEL DELFINO</v>
          </cell>
          <cell r="C14">
            <v>72926601146</v>
          </cell>
          <cell r="E14" t="str">
            <v>lura670508hgvsl00</v>
          </cell>
          <cell r="F14">
            <v>21600</v>
          </cell>
          <cell r="H14" t="str">
            <v xml:space="preserve"> </v>
          </cell>
          <cell r="I14" t="str">
            <v>072068012796469609</v>
          </cell>
          <cell r="J14" t="str">
            <v>BANORTE</v>
          </cell>
          <cell r="K14">
            <v>18</v>
          </cell>
          <cell r="L14" t="str">
            <v>072</v>
          </cell>
          <cell r="M14" t="str">
            <v>LUFISCA11</v>
          </cell>
        </row>
        <row r="15">
          <cell r="B15" t="str">
            <v>VENEGAS CONTRERAS LUIS ENRIQUE</v>
          </cell>
          <cell r="C15">
            <v>2239989680</v>
          </cell>
          <cell r="D15" t="str">
            <v>veps990921bv7</v>
          </cell>
          <cell r="E15" t="str">
            <v>veps990921hsrlrr06</v>
          </cell>
          <cell r="F15">
            <v>21970</v>
          </cell>
          <cell r="H15" t="str">
            <v xml:space="preserve"> </v>
          </cell>
          <cell r="I15" t="str">
            <v>137068103415271427</v>
          </cell>
          <cell r="J15" t="str">
            <v>BANCOPPEL</v>
          </cell>
          <cell r="K15">
            <v>18</v>
          </cell>
          <cell r="L15" t="str">
            <v>137</v>
          </cell>
          <cell r="M15" t="str">
            <v>LUFISCA12</v>
          </cell>
        </row>
        <row r="16">
          <cell r="B16" t="str">
            <v>ESQUIVEL PINEDA ISABEL</v>
          </cell>
          <cell r="C16">
            <v>25897056666</v>
          </cell>
          <cell r="D16" t="str">
            <v>MAQL9108268C1</v>
          </cell>
          <cell r="E16" t="str">
            <v>maql910826hbcrns02</v>
          </cell>
          <cell r="F16">
            <v>21970</v>
          </cell>
          <cell r="H16" t="str">
            <v xml:space="preserve"> </v>
          </cell>
          <cell r="I16" t="str">
            <v>127075013502426498</v>
          </cell>
          <cell r="J16" t="str">
            <v>AZTECA</v>
          </cell>
          <cell r="K16">
            <v>18</v>
          </cell>
          <cell r="L16" t="str">
            <v>127</v>
          </cell>
          <cell r="M16" t="str">
            <v>LUFISCA13</v>
          </cell>
        </row>
        <row r="17">
          <cell r="B17" t="str">
            <v>VALENZUELA RODRIGUEZ ALEJANDRO</v>
          </cell>
          <cell r="C17">
            <v>83087000523</v>
          </cell>
          <cell r="D17" t="str">
            <v>mecs7002157ta</v>
          </cell>
          <cell r="E17" t="str">
            <v>mecs70021mtcjnnoo</v>
          </cell>
          <cell r="F17">
            <v>24117</v>
          </cell>
          <cell r="H17" t="str">
            <v xml:space="preserve"> </v>
          </cell>
          <cell r="I17" t="str">
            <v>014075568976510996</v>
          </cell>
          <cell r="J17" t="str">
            <v>SANTANDER</v>
          </cell>
          <cell r="K17">
            <v>18</v>
          </cell>
          <cell r="L17" t="str">
            <v>014</v>
          </cell>
          <cell r="M17" t="str">
            <v>LUFISCA14</v>
          </cell>
        </row>
        <row r="18">
          <cell r="B18" t="str">
            <v>VALENCIANO SANCHEZ JUAN DE DIOS</v>
          </cell>
          <cell r="C18">
            <v>21896226160</v>
          </cell>
          <cell r="D18" t="str">
            <v>MAFJ621113GV6</v>
          </cell>
          <cell r="E18" t="str">
            <v>MAFD621113HJCRBG06</v>
          </cell>
          <cell r="F18">
            <v>21139</v>
          </cell>
          <cell r="H18" t="str">
            <v>1557857702</v>
          </cell>
          <cell r="I18" t="str">
            <v>012180015578577023</v>
          </cell>
          <cell r="J18" t="str">
            <v>BBVA BANCOMER</v>
          </cell>
          <cell r="K18">
            <v>18</v>
          </cell>
          <cell r="L18" t="str">
            <v>012</v>
          </cell>
          <cell r="M18" t="str">
            <v>LUFISCA15</v>
          </cell>
        </row>
        <row r="19">
          <cell r="B19" t="str">
            <v>GUERRERO SAMANIEGO MARIANA</v>
          </cell>
          <cell r="C19">
            <v>21927495131</v>
          </cell>
          <cell r="D19" t="str">
            <v>TOAD740725NL2</v>
          </cell>
          <cell r="E19" t="str">
            <v>TOAD740725MBCRLY04</v>
          </cell>
          <cell r="F19">
            <v>21170</v>
          </cell>
          <cell r="H19" t="str">
            <v xml:space="preserve"> </v>
          </cell>
          <cell r="I19" t="str">
            <v>130062001934354603</v>
          </cell>
          <cell r="J19" t="str">
            <v>COMPARTAMOS</v>
          </cell>
          <cell r="K19">
            <v>18</v>
          </cell>
          <cell r="L19" t="str">
            <v>130</v>
          </cell>
          <cell r="M19" t="str">
            <v>LUFISCA16</v>
          </cell>
        </row>
        <row r="20">
          <cell r="B20" t="str">
            <v>TENORIO TAKAJASI ROLANDO</v>
          </cell>
          <cell r="C20">
            <v>21028250542</v>
          </cell>
          <cell r="E20" t="str">
            <v>MEVC810111MSLNLN14</v>
          </cell>
          <cell r="H20" t="str">
            <v xml:space="preserve"> </v>
          </cell>
          <cell r="I20" t="str">
            <v>137061105000743080</v>
          </cell>
          <cell r="J20" t="str">
            <v>BANCOPPEL</v>
          </cell>
          <cell r="K20">
            <v>18</v>
          </cell>
          <cell r="L20" t="str">
            <v>137</v>
          </cell>
          <cell r="M20" t="str">
            <v>LUFISCA17</v>
          </cell>
        </row>
        <row r="21">
          <cell r="B21" t="str">
            <v xml:space="preserve">VASQUEZ HERNANDEZ MONICA SARAHI </v>
          </cell>
          <cell r="C21">
            <v>21068214119</v>
          </cell>
          <cell r="E21" t="str">
            <v>TOAA820523HBCRLL03</v>
          </cell>
          <cell r="H21" t="str">
            <v>1554817384</v>
          </cell>
          <cell r="I21" t="str">
            <v>012068015548173841</v>
          </cell>
          <cell r="J21" t="str">
            <v>BBVA BANCOMER</v>
          </cell>
          <cell r="K21">
            <v>18</v>
          </cell>
          <cell r="L21" t="str">
            <v>012</v>
          </cell>
          <cell r="M21" t="str">
            <v>LUFISCA18</v>
          </cell>
        </row>
        <row r="22">
          <cell r="B22" t="str">
            <v>OCHOA AGUILERA BALTAZAR</v>
          </cell>
          <cell r="C22">
            <v>21129346074</v>
          </cell>
          <cell r="D22" t="str">
            <v>OARL930903R97</v>
          </cell>
          <cell r="E22" t="str">
            <v>OARL930903MBCCML00</v>
          </cell>
          <cell r="F22">
            <v>6700</v>
          </cell>
          <cell r="H22" t="str">
            <v xml:space="preserve"> </v>
          </cell>
          <cell r="I22" t="str">
            <v>062060008347731559</v>
          </cell>
          <cell r="J22" t="str">
            <v>AFIRME</v>
          </cell>
          <cell r="K22">
            <v>18</v>
          </cell>
          <cell r="L22" t="str">
            <v>062</v>
          </cell>
          <cell r="M22" t="str">
            <v>LUFISCA19</v>
          </cell>
        </row>
        <row r="23">
          <cell r="B23" t="str">
            <v xml:space="preserve">FLORES DE LA CRUZ JAIME </v>
          </cell>
          <cell r="C23">
            <v>2245201682</v>
          </cell>
          <cell r="D23" t="str">
            <v>GUCA521127M35</v>
          </cell>
          <cell r="E23" t="str">
            <v>GUXC521127HSLZXM02</v>
          </cell>
          <cell r="F23">
            <v>21120</v>
          </cell>
          <cell r="H23" t="str">
            <v>1512983396</v>
          </cell>
          <cell r="I23" t="str">
            <v>012180015129833967</v>
          </cell>
          <cell r="J23" t="str">
            <v>BBVA BANCOMER</v>
          </cell>
          <cell r="K23">
            <v>18</v>
          </cell>
          <cell r="L23" t="str">
            <v>012</v>
          </cell>
          <cell r="M23" t="str">
            <v>LUFISCA20</v>
          </cell>
        </row>
        <row r="24">
          <cell r="B24" t="str">
            <v>RODRIGUEZ RODRIGUEZ ARISBE</v>
          </cell>
          <cell r="C24">
            <v>56160037414</v>
          </cell>
          <cell r="D24" t="str">
            <v>ROAA000609A54</v>
          </cell>
          <cell r="E24" t="str">
            <v>ROAA000609HBCBLLA7</v>
          </cell>
          <cell r="F24">
            <v>21190</v>
          </cell>
          <cell r="H24" t="str">
            <v>1579469192</v>
          </cell>
          <cell r="I24" t="str">
            <v>012822015794691928</v>
          </cell>
          <cell r="J24" t="str">
            <v>BBVA BANCOMER</v>
          </cell>
          <cell r="K24">
            <v>18</v>
          </cell>
          <cell r="L24" t="str">
            <v>012</v>
          </cell>
          <cell r="M24" t="str">
            <v>LUFISCA21</v>
          </cell>
        </row>
        <row r="25">
          <cell r="B25" t="str">
            <v xml:space="preserve">SILVA LEDEZMA JOSE PABLO </v>
          </cell>
          <cell r="C25">
            <v>2169359169</v>
          </cell>
          <cell r="D25" t="str">
            <v>OOCS930203AC2</v>
          </cell>
          <cell r="E25" t="str">
            <v>OOCS930203MBCRNS00</v>
          </cell>
          <cell r="F25">
            <v>21299</v>
          </cell>
          <cell r="H25" t="str">
            <v xml:space="preserve"> </v>
          </cell>
          <cell r="I25" t="str">
            <v>127822013007074815</v>
          </cell>
          <cell r="J25" t="str">
            <v>AZTECA</v>
          </cell>
          <cell r="K25">
            <v>18</v>
          </cell>
          <cell r="L25" t="str">
            <v>127</v>
          </cell>
          <cell r="M25" t="str">
            <v>LUFISCA22</v>
          </cell>
        </row>
        <row r="26">
          <cell r="B26" t="str">
            <v>MORADO COVARRUBIAS OZIEL</v>
          </cell>
          <cell r="C26">
            <v>21078719834</v>
          </cell>
          <cell r="D26" t="str">
            <v>MAAJ871015FG3</v>
          </cell>
          <cell r="E26" t="str">
            <v>MAAJ871015HBCRRS05</v>
          </cell>
          <cell r="F26">
            <v>21188</v>
          </cell>
          <cell r="H26" t="str">
            <v xml:space="preserve"> </v>
          </cell>
          <cell r="I26" t="str">
            <v>127822013046160476</v>
          </cell>
          <cell r="J26" t="str">
            <v>AZTECA</v>
          </cell>
          <cell r="K26">
            <v>18</v>
          </cell>
          <cell r="L26" t="str">
            <v>127</v>
          </cell>
          <cell r="M26" t="str">
            <v>LUFISCA23</v>
          </cell>
        </row>
        <row r="27">
          <cell r="B27" t="str">
            <v xml:space="preserve">GUERRA GONZALEZ JUAN JOSE </v>
          </cell>
          <cell r="C27">
            <v>21887092811</v>
          </cell>
          <cell r="D27" t="str">
            <v>ZAOF700907MJ3</v>
          </cell>
          <cell r="E27" t="str">
            <v>ZAOF700907HBCMRR06</v>
          </cell>
          <cell r="F27">
            <v>21225</v>
          </cell>
          <cell r="H27" t="str">
            <v xml:space="preserve"> </v>
          </cell>
          <cell r="I27" t="str">
            <v>072580013016220160</v>
          </cell>
          <cell r="J27" t="str">
            <v>BANORTE</v>
          </cell>
          <cell r="K27">
            <v>18</v>
          </cell>
          <cell r="L27" t="str">
            <v>072</v>
          </cell>
          <cell r="M27" t="str">
            <v>LUFISCA24</v>
          </cell>
        </row>
        <row r="28">
          <cell r="B28" t="str">
            <v>LOPEZ ORTIZ ALDO</v>
          </cell>
          <cell r="C28">
            <v>21048335075</v>
          </cell>
          <cell r="D28" t="str">
            <v>AALA831114HN6</v>
          </cell>
          <cell r="E28" t="str">
            <v>AALA831114HSRDPD09</v>
          </cell>
          <cell r="F28">
            <v>83285</v>
          </cell>
          <cell r="H28" t="str">
            <v>1536538039</v>
          </cell>
          <cell r="I28" t="str">
            <v>012180015365380397</v>
          </cell>
          <cell r="J28" t="str">
            <v>BBVA BANCOMER</v>
          </cell>
          <cell r="K28">
            <v>18</v>
          </cell>
          <cell r="L28" t="str">
            <v>012</v>
          </cell>
          <cell r="M28" t="str">
            <v>LUFISCA25</v>
          </cell>
        </row>
        <row r="29">
          <cell r="B29" t="str">
            <v>HERNANDEZ GUERRERO JOSE GUADALUPE</v>
          </cell>
          <cell r="C29">
            <v>21946416605</v>
          </cell>
          <cell r="D29" t="str">
            <v>AACJ640928RH8</v>
          </cell>
          <cell r="E29" t="str">
            <v>AACJ640928HBCLLV06</v>
          </cell>
          <cell r="F29">
            <v>21139</v>
          </cell>
          <cell r="H29" t="str">
            <v xml:space="preserve"> </v>
          </cell>
          <cell r="I29" t="str">
            <v>127818013238761655</v>
          </cell>
          <cell r="J29" t="str">
            <v>AZTECA</v>
          </cell>
          <cell r="K29">
            <v>18</v>
          </cell>
          <cell r="L29" t="str">
            <v>127</v>
          </cell>
          <cell r="M29" t="str">
            <v>LUFISCA26</v>
          </cell>
        </row>
        <row r="30">
          <cell r="B30" t="str">
            <v>HERNANDEZ GUERRERO ISAIAS</v>
          </cell>
          <cell r="C30">
            <v>2196858274</v>
          </cell>
          <cell r="D30" t="str">
            <v>HEAF681130JM6</v>
          </cell>
          <cell r="E30" t="str">
            <v>HEAF681130HCSRLR08</v>
          </cell>
          <cell r="F30">
            <v>77500</v>
          </cell>
          <cell r="H30" t="str">
            <v xml:space="preserve"> </v>
          </cell>
          <cell r="I30" t="str">
            <v>137818102643934648</v>
          </cell>
          <cell r="J30" t="str">
            <v>BANCOPPEL</v>
          </cell>
          <cell r="K30">
            <v>18</v>
          </cell>
          <cell r="L30" t="str">
            <v>137</v>
          </cell>
          <cell r="M30" t="str">
            <v>LUFISCA27</v>
          </cell>
        </row>
        <row r="31">
          <cell r="B31" t="str">
            <v xml:space="preserve">GOMEZ BUENO JUAN JOSE </v>
          </cell>
          <cell r="C31">
            <v>21119203897</v>
          </cell>
          <cell r="D31" t="str">
            <v>CANJ920608CQ5</v>
          </cell>
          <cell r="E31" t="str">
            <v>CANJ920608HBCRLS05</v>
          </cell>
          <cell r="F31">
            <v>22680</v>
          </cell>
          <cell r="H31" t="str">
            <v>1542370760</v>
          </cell>
          <cell r="I31" t="str">
            <v>012180015423707605</v>
          </cell>
          <cell r="J31" t="str">
            <v>BBVA BANCOMER</v>
          </cell>
          <cell r="K31">
            <v>18</v>
          </cell>
          <cell r="L31" t="str">
            <v>012</v>
          </cell>
          <cell r="M31" t="str">
            <v>LUFISCA28</v>
          </cell>
        </row>
        <row r="32">
          <cell r="B32" t="str">
            <v>AVILA CORDOVA ELIAS RAFAEL</v>
          </cell>
          <cell r="C32">
            <v>21846538094</v>
          </cell>
          <cell r="D32" t="str">
            <v>PIMH651027KJ7</v>
          </cell>
          <cell r="E32" t="str">
            <v>PIMH651027HBCNRP05</v>
          </cell>
          <cell r="F32">
            <v>21225</v>
          </cell>
          <cell r="H32" t="str">
            <v>1577034264</v>
          </cell>
          <cell r="I32" t="str">
            <v>012815015770342648</v>
          </cell>
          <cell r="J32" t="str">
            <v>BBVA BANCOMER</v>
          </cell>
          <cell r="K32">
            <v>18</v>
          </cell>
          <cell r="L32" t="str">
            <v>012</v>
          </cell>
          <cell r="M32" t="str">
            <v>LUFISCA29</v>
          </cell>
        </row>
        <row r="33">
          <cell r="B33" t="str">
            <v>AGUIÑAGA VAZQUEZ SANDRA LETICIA</v>
          </cell>
          <cell r="C33">
            <v>53077206836</v>
          </cell>
          <cell r="D33" t="str">
            <v>MAPA720102C46</v>
          </cell>
          <cell r="E33" t="str">
            <v>MAPA720102HMNDLM02</v>
          </cell>
          <cell r="F33">
            <v>60030</v>
          </cell>
          <cell r="H33" t="str">
            <v>1529524349</v>
          </cell>
          <cell r="I33" t="str">
            <v>012821015295243494</v>
          </cell>
          <cell r="J33" t="str">
            <v>BBVA BANCOMER</v>
          </cell>
          <cell r="K33">
            <v>18</v>
          </cell>
          <cell r="L33" t="str">
            <v>012</v>
          </cell>
          <cell r="M33" t="str">
            <v>LUFISCA30</v>
          </cell>
        </row>
        <row r="34">
          <cell r="B34" t="str">
            <v xml:space="preserve">PERALES RANGEL RUBEN </v>
          </cell>
          <cell r="C34">
            <v>21079075129</v>
          </cell>
          <cell r="D34" t="str">
            <v>PAMM900715E36</v>
          </cell>
          <cell r="E34" t="str">
            <v>PAMM900715MBCLDR06</v>
          </cell>
          <cell r="F34">
            <v>21360</v>
          </cell>
          <cell r="H34" t="str">
            <v>1533242183</v>
          </cell>
          <cell r="I34" t="str">
            <v>012821015332421836</v>
          </cell>
          <cell r="J34" t="str">
            <v>BBVA BANCOMER</v>
          </cell>
          <cell r="K34">
            <v>18</v>
          </cell>
          <cell r="L34" t="str">
            <v>012</v>
          </cell>
          <cell r="M34" t="str">
            <v>LUFISCA31</v>
          </cell>
        </row>
        <row r="35">
          <cell r="B35" t="str">
            <v>DE LA ROSA PEREZ SALVADOR</v>
          </cell>
          <cell r="C35">
            <v>53776021767</v>
          </cell>
          <cell r="D35" t="str">
            <v>VATR600824DD3</v>
          </cell>
          <cell r="E35" t="str">
            <v>VATR600824HMNLRF06</v>
          </cell>
          <cell r="F35">
            <v>21220</v>
          </cell>
          <cell r="H35" t="str">
            <v xml:space="preserve"> </v>
          </cell>
          <cell r="I35" t="str">
            <v>072821012350598292</v>
          </cell>
          <cell r="J35" t="str">
            <v>BANORTE</v>
          </cell>
          <cell r="K35">
            <v>18</v>
          </cell>
          <cell r="L35" t="str">
            <v>072</v>
          </cell>
          <cell r="M35" t="str">
            <v>LUFISCA32</v>
          </cell>
        </row>
        <row r="36">
          <cell r="B36" t="str">
            <v>DOMINGUEZ ORTIZ VICTOR HUGO</v>
          </cell>
          <cell r="C36">
            <v>21068868112</v>
          </cell>
          <cell r="D36" t="str">
            <v>PEPC880527332</v>
          </cell>
          <cell r="E36" t="str">
            <v>PEPC880527HOCRRR05</v>
          </cell>
          <cell r="F36">
            <v>22226</v>
          </cell>
          <cell r="H36" t="str">
            <v>1594007805</v>
          </cell>
          <cell r="I36" t="str">
            <v>012180015940078053</v>
          </cell>
          <cell r="J36" t="str">
            <v>BBVA BANCOMER</v>
          </cell>
          <cell r="K36">
            <v>18</v>
          </cell>
          <cell r="L36" t="str">
            <v>012</v>
          </cell>
          <cell r="M36" t="str">
            <v>LUFISCA33</v>
          </cell>
        </row>
        <row r="37">
          <cell r="B37" t="str">
            <v>LINARES  BARBOSA GUADALUPE</v>
          </cell>
          <cell r="C37">
            <v>21826542454</v>
          </cell>
          <cell r="D37" t="str">
            <v>AIMA650528AQ8</v>
          </cell>
          <cell r="E37" t="str">
            <v>AIMA650528HBCVRL06</v>
          </cell>
          <cell r="F37">
            <v>21130</v>
          </cell>
          <cell r="H37" t="str">
            <v>1548173990</v>
          </cell>
          <cell r="I37" t="str">
            <v>012810015481739901</v>
          </cell>
          <cell r="J37" t="str">
            <v>BBVA BANCOMER</v>
          </cell>
          <cell r="K37">
            <v>18</v>
          </cell>
          <cell r="L37" t="str">
            <v>012</v>
          </cell>
          <cell r="M37" t="str">
            <v>LUFISCA34</v>
          </cell>
        </row>
        <row r="38">
          <cell r="B38" t="str">
            <v>CASAS SIERRA REY DAVID</v>
          </cell>
          <cell r="C38">
            <v>49240624913</v>
          </cell>
          <cell r="D38" t="str">
            <v>LOMJ060928DI8</v>
          </cell>
          <cell r="E38" t="str">
            <v>LOMJ060928HBCPNQA3</v>
          </cell>
          <cell r="F38">
            <v>21138</v>
          </cell>
          <cell r="H38" t="str">
            <v>1542835934</v>
          </cell>
          <cell r="I38" t="str">
            <v>012810015428359344</v>
          </cell>
          <cell r="J38" t="str">
            <v>BBVA BANCOMER</v>
          </cell>
          <cell r="K38">
            <v>18</v>
          </cell>
          <cell r="L38" t="str">
            <v>012</v>
          </cell>
          <cell r="M38" t="str">
            <v>LUFISCA35</v>
          </cell>
        </row>
        <row r="39">
          <cell r="B39" t="str">
            <v>VELEZ EGUIA FELIPE DE JESUS</v>
          </cell>
          <cell r="C39">
            <v>71795911743</v>
          </cell>
          <cell r="D39" t="str">
            <v>CEEG5907024J3</v>
          </cell>
          <cell r="E39" t="str">
            <v>CEEG590702HCSLSD06</v>
          </cell>
          <cell r="F39">
            <v>21395</v>
          </cell>
          <cell r="H39" t="str">
            <v>1542446209</v>
          </cell>
          <cell r="I39" t="str">
            <v>012180015424462091</v>
          </cell>
          <cell r="J39" t="str">
            <v>BBVA BANCOMER</v>
          </cell>
          <cell r="K39">
            <v>18</v>
          </cell>
          <cell r="L39" t="str">
            <v>012</v>
          </cell>
          <cell r="M39" t="str">
            <v>LUFISCA36</v>
          </cell>
        </row>
        <row r="40">
          <cell r="B40" t="str">
            <v>JIMENEZ MARTINEZ EDGAR ULISES</v>
          </cell>
          <cell r="C40">
            <v>49220494352</v>
          </cell>
          <cell r="D40" t="str">
            <v>HESY040716UK4</v>
          </cell>
          <cell r="E40" t="str">
            <v>HESY040716MBCRNSA0</v>
          </cell>
          <cell r="H40" t="str">
            <v>1551301388</v>
          </cell>
          <cell r="I40" t="str">
            <v>012811015513013882</v>
          </cell>
          <cell r="J40" t="str">
            <v>BBVA BANCOMER</v>
          </cell>
          <cell r="K40">
            <v>18</v>
          </cell>
          <cell r="L40" t="str">
            <v>012</v>
          </cell>
          <cell r="M40" t="str">
            <v>LUFISCA37</v>
          </cell>
        </row>
        <row r="41">
          <cell r="B41" t="str">
            <v xml:space="preserve">HERNANDEZ DIAZ JUAN JOSE </v>
          </cell>
          <cell r="C41">
            <v>2227017528</v>
          </cell>
          <cell r="D41" t="str">
            <v>DIVR700127TQ8</v>
          </cell>
          <cell r="E41" t="str">
            <v>DIVR700127HMCZGB07</v>
          </cell>
          <cell r="F41">
            <v>22205</v>
          </cell>
          <cell r="H41" t="str">
            <v>1520439927</v>
          </cell>
          <cell r="I41" t="str">
            <v>012580015204399272</v>
          </cell>
          <cell r="J41" t="str">
            <v>BBVA BANCOMER</v>
          </cell>
          <cell r="K41">
            <v>18</v>
          </cell>
          <cell r="L41" t="str">
            <v>012</v>
          </cell>
          <cell r="M41" t="str">
            <v>LUFISCA38</v>
          </cell>
        </row>
        <row r="42">
          <cell r="B42" t="str">
            <v>MARTINEZ ENRIQUEZ CIRO</v>
          </cell>
          <cell r="C42">
            <v>2168364285</v>
          </cell>
          <cell r="D42" t="str">
            <v>MUDL830712AV9</v>
          </cell>
          <cell r="E42" t="str">
            <v>MUDL830712HJCRXS04</v>
          </cell>
          <cell r="F42">
            <v>3100</v>
          </cell>
          <cell r="H42" t="str">
            <v>1520729182</v>
          </cell>
          <cell r="I42" t="str">
            <v>012180015207291829</v>
          </cell>
          <cell r="J42" t="str">
            <v>BBVA BANCOMER</v>
          </cell>
          <cell r="K42">
            <v>18</v>
          </cell>
          <cell r="L42" t="str">
            <v>012</v>
          </cell>
          <cell r="M42" t="str">
            <v>LUFISCA39</v>
          </cell>
        </row>
        <row r="43">
          <cell r="B43" t="str">
            <v>CASTILLO RODRIGUEZ ALEJANDRO</v>
          </cell>
          <cell r="C43">
            <v>25976001211</v>
          </cell>
          <cell r="D43" t="str">
            <v>PECJ6008107B1</v>
          </cell>
          <cell r="E43" t="str">
            <v>PECJ600810HJCRRN03</v>
          </cell>
          <cell r="F43">
            <v>22507</v>
          </cell>
          <cell r="H43" t="str">
            <v>1517723236</v>
          </cell>
          <cell r="I43" t="str">
            <v>012180015177232361</v>
          </cell>
          <cell r="J43" t="str">
            <v>BBVA BANCOMER</v>
          </cell>
          <cell r="K43">
            <v>18</v>
          </cell>
          <cell r="L43" t="str">
            <v>012</v>
          </cell>
          <cell r="M43" t="str">
            <v>LUFISCA40</v>
          </cell>
        </row>
        <row r="44">
          <cell r="B44" t="str">
            <v>HERNANDEZ  DAMIAN DAVID</v>
          </cell>
          <cell r="C44">
            <v>23786018590</v>
          </cell>
          <cell r="D44" t="str">
            <v>GUVM600213B67</v>
          </cell>
          <cell r="E44" t="str">
            <v>GUVM600213HNTTLG01</v>
          </cell>
          <cell r="F44">
            <v>21399</v>
          </cell>
          <cell r="H44" t="str">
            <v>1515207024</v>
          </cell>
          <cell r="I44" t="str">
            <v>012180015152070247</v>
          </cell>
          <cell r="J44" t="str">
            <v>BBVA BANCOMER</v>
          </cell>
          <cell r="K44">
            <v>18</v>
          </cell>
          <cell r="L44" t="str">
            <v>012</v>
          </cell>
          <cell r="M44" t="str">
            <v>LUFISCA41</v>
          </cell>
        </row>
        <row r="45">
          <cell r="B45" t="str">
            <v>HERNANDEZ HERNANDEZ FLOR SHEILA</v>
          </cell>
          <cell r="C45">
            <v>3147655546</v>
          </cell>
          <cell r="D45" t="str">
            <v>RUPG76061917A</v>
          </cell>
          <cell r="E45" t="str">
            <v>RUPG760619HMNVZL00</v>
          </cell>
          <cell r="F45">
            <v>22000</v>
          </cell>
          <cell r="H45" t="str">
            <v>1514649158</v>
          </cell>
          <cell r="I45" t="str">
            <v>012180015146491586</v>
          </cell>
          <cell r="J45" t="str">
            <v>BBVA BANCOMER</v>
          </cell>
          <cell r="K45">
            <v>18</v>
          </cell>
          <cell r="L45" t="str">
            <v>012</v>
          </cell>
          <cell r="M45" t="str">
            <v>LUFISCA42</v>
          </cell>
        </row>
        <row r="46">
          <cell r="B46" t="str">
            <v>HERNANDEZ HERNANDEZ MARIA DE CONSUELO</v>
          </cell>
          <cell r="C46">
            <v>72866918712</v>
          </cell>
          <cell r="D46" t="str">
            <v>RAVR6909178K4</v>
          </cell>
          <cell r="E46" t="str">
            <v>RAVR690917HGRDRS01</v>
          </cell>
          <cell r="F46">
            <v>39690</v>
          </cell>
          <cell r="H46" t="str">
            <v>2997121334</v>
          </cell>
          <cell r="I46" t="str">
            <v>012580029971213347</v>
          </cell>
          <cell r="J46" t="str">
            <v>BBVA BANCOMER</v>
          </cell>
          <cell r="K46">
            <v>18</v>
          </cell>
          <cell r="L46" t="str">
            <v>012</v>
          </cell>
          <cell r="M46" t="str">
            <v>LUFISCA43</v>
          </cell>
        </row>
        <row r="47">
          <cell r="B47" t="str">
            <v>RAMIREZ OROPEZA VICTOR MANUEL</v>
          </cell>
          <cell r="C47">
            <v>65735301544</v>
          </cell>
          <cell r="D47" t="str">
            <v>CEMR530430I98</v>
          </cell>
          <cell r="E47" t="str">
            <v>CEMR530430HVZLNB05</v>
          </cell>
          <cell r="F47">
            <v>22467</v>
          </cell>
          <cell r="H47" t="str">
            <v>1549052158</v>
          </cell>
          <cell r="I47" t="str">
            <v>012811015490521581</v>
          </cell>
          <cell r="J47" t="str">
            <v>BBVA BANCOMER</v>
          </cell>
          <cell r="K47">
            <v>18</v>
          </cell>
          <cell r="L47" t="str">
            <v>012</v>
          </cell>
          <cell r="M47" t="str">
            <v>LUFISCA44</v>
          </cell>
        </row>
        <row r="48">
          <cell r="B48" t="str">
            <v>GARCIA CHAVEZ FERNANDO</v>
          </cell>
          <cell r="C48">
            <v>67886803625</v>
          </cell>
          <cell r="D48" t="str">
            <v>GAML680608E55</v>
          </cell>
          <cell r="E48" t="str">
            <v>GAML680608HVZLRS17</v>
          </cell>
          <cell r="F48">
            <v>22245</v>
          </cell>
          <cell r="H48" t="str">
            <v>1551240905</v>
          </cell>
          <cell r="I48" t="str">
            <v>012818015512409050</v>
          </cell>
          <cell r="J48" t="str">
            <v>BBVA BANCOMER</v>
          </cell>
          <cell r="K48">
            <v>18</v>
          </cell>
          <cell r="L48" t="str">
            <v>012</v>
          </cell>
          <cell r="M48" t="str">
            <v>LUFISCA45</v>
          </cell>
        </row>
        <row r="49">
          <cell r="B49" t="str">
            <v>PEREZ  BOTELLO DANIA OFELIA</v>
          </cell>
          <cell r="C49">
            <v>67856875504</v>
          </cell>
          <cell r="D49" t="str">
            <v>LARJ680217452</v>
          </cell>
          <cell r="E49" t="str">
            <v>LARJ680217HVZRMV06</v>
          </cell>
          <cell r="F49">
            <v>96154</v>
          </cell>
          <cell r="H49" t="str">
            <v>1535552359</v>
          </cell>
          <cell r="I49" t="str">
            <v>012180015355523591</v>
          </cell>
          <cell r="J49" t="str">
            <v>BBVA BANCOMER</v>
          </cell>
          <cell r="K49">
            <v>18</v>
          </cell>
          <cell r="L49" t="str">
            <v>012</v>
          </cell>
          <cell r="M49" t="str">
            <v>LUFISCA46</v>
          </cell>
        </row>
        <row r="50">
          <cell r="B50" t="str">
            <v>GARCIA VALERIA ISMAEL</v>
          </cell>
          <cell r="C50">
            <v>24877033472</v>
          </cell>
          <cell r="D50" t="str">
            <v>VERS701206KK9</v>
          </cell>
          <cell r="E50" t="str">
            <v>VERS701206MSRRZN07</v>
          </cell>
          <cell r="F50">
            <v>22237</v>
          </cell>
          <cell r="H50" t="str">
            <v>1541761572</v>
          </cell>
          <cell r="I50" t="str">
            <v>012821015417615729</v>
          </cell>
          <cell r="J50" t="str">
            <v>BBVA BANCOMER</v>
          </cell>
          <cell r="K50">
            <v>18</v>
          </cell>
          <cell r="L50" t="str">
            <v>012</v>
          </cell>
          <cell r="M50" t="str">
            <v>LUFISCA47</v>
          </cell>
        </row>
        <row r="51">
          <cell r="B51" t="str">
            <v>GONZALEZ  RIOS MARIA FERNANDA ABIGAIL</v>
          </cell>
          <cell r="C51">
            <v>72545907111</v>
          </cell>
          <cell r="D51" t="str">
            <v>REEM690311588</v>
          </cell>
          <cell r="E51" t="str">
            <v>REEM690311HSRYSN08</v>
          </cell>
          <cell r="F51">
            <v>22475</v>
          </cell>
          <cell r="H51" t="str">
            <v>1540371226</v>
          </cell>
          <cell r="I51" t="str">
            <v>012180015403712267</v>
          </cell>
          <cell r="J51" t="str">
            <v>BBVA BANCOMER</v>
          </cell>
          <cell r="K51">
            <v>18</v>
          </cell>
          <cell r="L51" t="str">
            <v>012</v>
          </cell>
          <cell r="M51" t="str">
            <v>LUFISCA48</v>
          </cell>
        </row>
        <row r="52">
          <cell r="B52" t="str">
            <v>VAZQUEZ MERIDA ALBERTO</v>
          </cell>
          <cell r="C52">
            <v>72129407754</v>
          </cell>
          <cell r="D52" t="str">
            <v>LODN940301F58</v>
          </cell>
          <cell r="E52" t="str">
            <v>LODN940301HGRPRL03</v>
          </cell>
          <cell r="F52">
            <v>40896</v>
          </cell>
          <cell r="H52" t="str">
            <v>1577912808</v>
          </cell>
          <cell r="I52" t="str">
            <v>012180015779128080</v>
          </cell>
          <cell r="J52" t="str">
            <v>BBVA BANCOMER</v>
          </cell>
          <cell r="K52">
            <v>18</v>
          </cell>
          <cell r="L52" t="str">
            <v>012</v>
          </cell>
          <cell r="M52" t="str">
            <v>LUFISCA49</v>
          </cell>
        </row>
        <row r="53">
          <cell r="B53" t="str">
            <v>JIMENEZ VALDES JUAN MANUEL</v>
          </cell>
          <cell r="C53">
            <v>46230538574</v>
          </cell>
          <cell r="D53" t="str">
            <v>PEGJ050731QY9</v>
          </cell>
          <cell r="E53" t="str">
            <v>PEGJ050731HBCRRNA6</v>
          </cell>
          <cell r="F53">
            <v>22126</v>
          </cell>
          <cell r="H53" t="str">
            <v xml:space="preserve"> </v>
          </cell>
          <cell r="I53" t="str">
            <v>021060065831819259</v>
          </cell>
          <cell r="J53" t="str">
            <v>HSBC</v>
          </cell>
          <cell r="K53">
            <v>18</v>
          </cell>
          <cell r="L53" t="str">
            <v>021</v>
          </cell>
          <cell r="M53" t="str">
            <v>LUFISCA50</v>
          </cell>
        </row>
        <row r="54">
          <cell r="B54" t="str">
            <v xml:space="preserve">CANTU GARCIA JAIME GILBERTO </v>
          </cell>
          <cell r="C54">
            <v>37926808413</v>
          </cell>
          <cell r="D54" t="str">
            <v>POMJ680623FG8</v>
          </cell>
          <cell r="E54" t="str">
            <v>POMJ680623HPLLJN05</v>
          </cell>
          <cell r="F54">
            <v>72680</v>
          </cell>
          <cell r="H54" t="str">
            <v xml:space="preserve"> </v>
          </cell>
          <cell r="I54" t="str">
            <v>072320012267397184</v>
          </cell>
          <cell r="J54" t="str">
            <v>BANORTE</v>
          </cell>
          <cell r="K54">
            <v>18</v>
          </cell>
          <cell r="L54" t="str">
            <v>072</v>
          </cell>
          <cell r="M54" t="str">
            <v>LUFISCA51</v>
          </cell>
        </row>
        <row r="55">
          <cell r="B55" t="str">
            <v>ROMERO  AGUIRRE SAID GAMALIEL</v>
          </cell>
          <cell r="C55">
            <v>21806346637</v>
          </cell>
          <cell r="D55" t="str">
            <v>TORF630520DU8</v>
          </cell>
          <cell r="E55" t="str">
            <v>TORF630520HBCVLR01</v>
          </cell>
          <cell r="F55">
            <v>21370</v>
          </cell>
          <cell r="H55" t="str">
            <v>1594148091</v>
          </cell>
          <cell r="I55" t="str">
            <v>012180015941480912</v>
          </cell>
          <cell r="J55" t="str">
            <v>BBVA BANCOMER</v>
          </cell>
          <cell r="K55">
            <v>18</v>
          </cell>
          <cell r="L55" t="str">
            <v>012</v>
          </cell>
          <cell r="M55" t="str">
            <v>LUFISCA52</v>
          </cell>
        </row>
        <row r="56">
          <cell r="B56" t="str">
            <v>GARCIA VALENCIANO MANUEL</v>
          </cell>
          <cell r="C56">
            <v>2156402394</v>
          </cell>
          <cell r="D56" t="str">
            <v>MACM640410MN5</v>
          </cell>
          <cell r="E56" t="str">
            <v>MACM640410HGTRHR02</v>
          </cell>
          <cell r="F56">
            <v>22435</v>
          </cell>
          <cell r="H56" t="str">
            <v xml:space="preserve"> </v>
          </cell>
          <cell r="I56" t="str">
            <v>014078569111527481</v>
          </cell>
          <cell r="J56" t="str">
            <v>SANTANDER</v>
          </cell>
          <cell r="K56">
            <v>18</v>
          </cell>
          <cell r="L56" t="str">
            <v>014</v>
          </cell>
          <cell r="M56" t="str">
            <v>LUFISCA57</v>
          </cell>
        </row>
        <row r="57">
          <cell r="B57" t="str">
            <v>GONZALEZ CASTILLO HUMBERTO</v>
          </cell>
          <cell r="C57">
            <v>26189933794</v>
          </cell>
          <cell r="D57" t="str">
            <v>SAPR991221TS0</v>
          </cell>
          <cell r="E57" t="str">
            <v>SAPR991221HBCNRL01</v>
          </cell>
          <cell r="F57">
            <v>22185</v>
          </cell>
          <cell r="H57" t="str">
            <v xml:space="preserve"> </v>
          </cell>
          <cell r="I57" t="str">
            <v>002078905253925025</v>
          </cell>
          <cell r="J57" t="str">
            <v>BANAMEX</v>
          </cell>
          <cell r="K57">
            <v>18</v>
          </cell>
          <cell r="L57" t="str">
            <v>002</v>
          </cell>
          <cell r="M57" t="str">
            <v>LUFISCA53</v>
          </cell>
        </row>
        <row r="58">
          <cell r="B58" t="str">
            <v>JUAREZ CERRITOS GUILLERMO GUADALUPE</v>
          </cell>
          <cell r="D58" t="str">
            <v>SACG97120A25</v>
          </cell>
          <cell r="E58" t="str">
            <v>SACG971207MBCNRN01</v>
          </cell>
          <cell r="F58">
            <v>22183</v>
          </cell>
          <cell r="H58" t="str">
            <v xml:space="preserve"> </v>
          </cell>
          <cell r="I58" t="str">
            <v>072062012911154863</v>
          </cell>
          <cell r="J58" t="str">
            <v>BANORTE</v>
          </cell>
          <cell r="K58">
            <v>18</v>
          </cell>
          <cell r="L58" t="str">
            <v>072</v>
          </cell>
          <cell r="M58" t="str">
            <v>LUFISCA55</v>
          </cell>
        </row>
        <row r="59">
          <cell r="B59" t="str">
            <v>CHAVEZ MUÑOZ JUAN</v>
          </cell>
          <cell r="C59">
            <v>21867102390</v>
          </cell>
          <cell r="D59" t="str">
            <v>MAJE710702J61</v>
          </cell>
          <cell r="E59" t="str">
            <v>MAJE710702HBCNXS06</v>
          </cell>
          <cell r="F59">
            <v>22223</v>
          </cell>
          <cell r="H59" t="str">
            <v xml:space="preserve"> </v>
          </cell>
          <cell r="I59" t="str">
            <v>072822012669358795</v>
          </cell>
          <cell r="J59" t="str">
            <v>BANORTE</v>
          </cell>
          <cell r="K59">
            <v>18</v>
          </cell>
          <cell r="L59" t="str">
            <v>072</v>
          </cell>
          <cell r="M59" t="str">
            <v>LUFISCA60</v>
          </cell>
        </row>
        <row r="60">
          <cell r="B60" t="str">
            <v xml:space="preserve">CASTILLO HERNANDEZ ERNESTO </v>
          </cell>
          <cell r="C60">
            <v>16128716707</v>
          </cell>
          <cell r="D60" t="str">
            <v>MAPM870717AX8</v>
          </cell>
          <cell r="E60" t="str">
            <v>MAPM870717HCSZRY04</v>
          </cell>
          <cell r="F60">
            <v>22500</v>
          </cell>
          <cell r="H60" t="str">
            <v xml:space="preserve"> </v>
          </cell>
          <cell r="I60" t="str">
            <v>127814043033348895</v>
          </cell>
          <cell r="J60" t="str">
            <v>AZTECA</v>
          </cell>
          <cell r="K60">
            <v>18</v>
          </cell>
          <cell r="L60" t="str">
            <v>127</v>
          </cell>
          <cell r="M60" t="str">
            <v>LUFISCA56</v>
          </cell>
        </row>
        <row r="61">
          <cell r="B61" t="str">
            <v>RAMIREZ HERNANDEZ GILBERTO</v>
          </cell>
          <cell r="C61">
            <v>15048205536</v>
          </cell>
          <cell r="D61" t="str">
            <v>ROCY821106FC2</v>
          </cell>
          <cell r="E61" t="str">
            <v>ROCY821106MMSDPN07</v>
          </cell>
          <cell r="F61">
            <v>62980</v>
          </cell>
          <cell r="H61" t="str">
            <v>1505754239</v>
          </cell>
          <cell r="I61" t="str">
            <v>012060015057542398</v>
          </cell>
          <cell r="J61" t="str">
            <v>BBVA BANCOMER</v>
          </cell>
          <cell r="K61">
            <v>18</v>
          </cell>
          <cell r="L61" t="str">
            <v>012</v>
          </cell>
          <cell r="M61" t="str">
            <v>LUFISCA58</v>
          </cell>
        </row>
        <row r="62">
          <cell r="B62" t="str">
            <v>GARCIA MACHADO ANASTACIO</v>
          </cell>
          <cell r="C62">
            <v>27210399229</v>
          </cell>
          <cell r="D62" t="str">
            <v>JAPP0305231L0</v>
          </cell>
          <cell r="E62" t="str">
            <v>JAPP030523MMNCLRA5</v>
          </cell>
          <cell r="F62">
            <v>22235</v>
          </cell>
          <cell r="H62" t="str">
            <v>1598758738</v>
          </cell>
          <cell r="I62" t="str">
            <v>012060015987587384</v>
          </cell>
          <cell r="J62" t="str">
            <v>BBVA BANCOMER</v>
          </cell>
          <cell r="K62">
            <v>18</v>
          </cell>
          <cell r="L62" t="str">
            <v>012</v>
          </cell>
          <cell r="M62" t="str">
            <v>LUFISCA59</v>
          </cell>
        </row>
        <row r="63">
          <cell r="B63" t="str">
            <v>ACOSTA  LARA CHRISTIAN DE JESUS</v>
          </cell>
          <cell r="C63">
            <v>11139731472</v>
          </cell>
          <cell r="D63" t="str">
            <v>EIJA9712317Q0</v>
          </cell>
          <cell r="E63" t="str">
            <v>EIJA971231HDFSRX02</v>
          </cell>
          <cell r="F63">
            <v>22170</v>
          </cell>
          <cell r="H63" t="str">
            <v>1586873761</v>
          </cell>
          <cell r="I63" t="str">
            <v>012180015868737612</v>
          </cell>
          <cell r="J63" t="str">
            <v>BBVA BANCOMER</v>
          </cell>
          <cell r="K63">
            <v>18</v>
          </cell>
          <cell r="L63" t="str">
            <v>012</v>
          </cell>
          <cell r="M63" t="str">
            <v>LUFISCA61</v>
          </cell>
        </row>
        <row r="64">
          <cell r="B64" t="str">
            <v>HERNANDEZ FUENTES JOSUE EMMANUEL</v>
          </cell>
          <cell r="C64">
            <v>8189849469</v>
          </cell>
          <cell r="D64" t="str">
            <v>AURL980312LE0</v>
          </cell>
          <cell r="E64" t="str">
            <v>AURL980312HMCNZS01</v>
          </cell>
          <cell r="F64">
            <v>7550</v>
          </cell>
          <cell r="H64" t="str">
            <v xml:space="preserve"> </v>
          </cell>
          <cell r="I64" t="str">
            <v>137818104424746008</v>
          </cell>
          <cell r="J64" t="str">
            <v>BANCOPPEL</v>
          </cell>
          <cell r="K64">
            <v>18</v>
          </cell>
          <cell r="L64" t="str">
            <v>137</v>
          </cell>
          <cell r="M64" t="str">
            <v>LUFISCA62</v>
          </cell>
        </row>
        <row r="65">
          <cell r="B65" t="str">
            <v>ORDAZ GARCIA OSCAR GUILLERMO</v>
          </cell>
          <cell r="C65">
            <v>56190151417</v>
          </cell>
          <cell r="D65" t="str">
            <v>GUML010822HN7</v>
          </cell>
          <cell r="E65" t="str">
            <v>GUML010822HBCLRSA0</v>
          </cell>
          <cell r="F65">
            <v>22163</v>
          </cell>
          <cell r="H65" t="str">
            <v>1533034175</v>
          </cell>
          <cell r="I65" t="str">
            <v>012060015330341753</v>
          </cell>
          <cell r="J65" t="str">
            <v>BBVA BANCOMER</v>
          </cell>
          <cell r="K65">
            <v>18</v>
          </cell>
          <cell r="L65" t="str">
            <v>012</v>
          </cell>
          <cell r="M65" t="str">
            <v>LUFISCA63</v>
          </cell>
        </row>
        <row r="66">
          <cell r="B66" t="str">
            <v>DE LA CRUZ ROMERO JOSE HECTOR</v>
          </cell>
          <cell r="C66">
            <v>35139903690</v>
          </cell>
          <cell r="D66" t="str">
            <v>SACM990701KS0</v>
          </cell>
          <cell r="E66" t="str">
            <v>SACM990701HMCNRG00</v>
          </cell>
          <cell r="F66">
            <v>56334</v>
          </cell>
          <cell r="H66" t="e">
            <v>#N/A</v>
          </cell>
          <cell r="J66" t="e">
            <v>#N/A</v>
          </cell>
          <cell r="K66">
            <v>0</v>
          </cell>
          <cell r="L66" t="str">
            <v/>
          </cell>
          <cell r="M66" t="e">
            <v>#N/A</v>
          </cell>
        </row>
        <row r="67">
          <cell r="B67" t="str">
            <v>REYES  LANDEROS SANTOS ENRIQUE</v>
          </cell>
          <cell r="C67">
            <v>21038111221</v>
          </cell>
          <cell r="D67" t="str">
            <v>LIMJ8105299T2</v>
          </cell>
          <cell r="E67" t="str">
            <v>LIMJ810529HBCZRN10</v>
          </cell>
          <cell r="F67">
            <v>22420</v>
          </cell>
          <cell r="H67" t="str">
            <v>1584964114</v>
          </cell>
          <cell r="I67" t="str">
            <v>012813015849641146</v>
          </cell>
          <cell r="J67" t="str">
            <v>BBVA BANCOMER</v>
          </cell>
          <cell r="K67">
            <v>18</v>
          </cell>
          <cell r="L67" t="str">
            <v>012</v>
          </cell>
          <cell r="M67" t="str">
            <v>LUFISCA64</v>
          </cell>
        </row>
        <row r="68">
          <cell r="B68" t="str">
            <v>GUERRA ROJAS MARIO ALBERTO</v>
          </cell>
          <cell r="C68">
            <v>26230491081</v>
          </cell>
          <cell r="D68" t="str">
            <v>GUMRO406226DD7</v>
          </cell>
          <cell r="E68" t="str">
            <v>GUMR040626HBCLRLA6</v>
          </cell>
          <cell r="H68" t="str">
            <v xml:space="preserve"> </v>
          </cell>
          <cell r="I68" t="str">
            <v>014060569058620420</v>
          </cell>
          <cell r="J68" t="str">
            <v>SANTANDER</v>
          </cell>
          <cell r="K68">
            <v>18</v>
          </cell>
          <cell r="L68" t="str">
            <v>014</v>
          </cell>
          <cell r="M68" t="str">
            <v>LUFISCA65</v>
          </cell>
        </row>
        <row r="69">
          <cell r="B69" t="str">
            <v>SALAZAR JIMENEZ JOSE GUADALUPE</v>
          </cell>
          <cell r="C69">
            <v>2227556238</v>
          </cell>
          <cell r="D69" t="str">
            <v>GAGL750107UJ8</v>
          </cell>
          <cell r="E69" t="str">
            <v>GAGL750107HSLMRC01</v>
          </cell>
          <cell r="F69">
            <v>80551</v>
          </cell>
          <cell r="H69" t="str">
            <v>1583434494</v>
          </cell>
          <cell r="I69" t="str">
            <v>012822015834344944</v>
          </cell>
          <cell r="J69" t="str">
            <v>BBVA BANCOMER</v>
          </cell>
          <cell r="K69">
            <v>18</v>
          </cell>
          <cell r="L69" t="str">
            <v>012</v>
          </cell>
          <cell r="M69" t="str">
            <v>LUFISCA66</v>
          </cell>
        </row>
        <row r="70">
          <cell r="B70" t="str">
            <v>RODRIGUEZ GONZALEZ SERGIO ARMANDO</v>
          </cell>
          <cell r="C70">
            <v>219776462</v>
          </cell>
          <cell r="D70" t="str">
            <v>CATG770616U29</v>
          </cell>
          <cell r="E70" t="str">
            <v>CATG770616MDFBRN02</v>
          </cell>
          <cell r="F70">
            <v>54060</v>
          </cell>
          <cell r="H70" t="str">
            <v>1546219873</v>
          </cell>
          <cell r="I70" t="str">
            <v>012180015462198738</v>
          </cell>
          <cell r="J70" t="str">
            <v>BBVA BANCOMER</v>
          </cell>
          <cell r="K70">
            <v>18</v>
          </cell>
          <cell r="L70" t="str">
            <v>012</v>
          </cell>
          <cell r="M70" t="str">
            <v>LUFISCA67</v>
          </cell>
        </row>
        <row r="71">
          <cell r="B71" t="str">
            <v xml:space="preserve">HERNANDEZ  FUENTES  JOSUE EMMANUEL </v>
          </cell>
          <cell r="C71">
            <v>21127902787</v>
          </cell>
          <cell r="D71" t="str">
            <v>TOAG791118IU4</v>
          </cell>
          <cell r="E71" t="str">
            <v>TOAG791118HNERVB03</v>
          </cell>
          <cell r="F71">
            <v>22000</v>
          </cell>
          <cell r="H71" t="str">
            <v xml:space="preserve"> </v>
          </cell>
          <cell r="I71" t="str">
            <v>137818104424746008</v>
          </cell>
          <cell r="J71" t="str">
            <v>BANCOPPEL</v>
          </cell>
          <cell r="K71">
            <v>18</v>
          </cell>
          <cell r="L71" t="str">
            <v>137</v>
          </cell>
          <cell r="M71" t="str">
            <v>LUFISCA62</v>
          </cell>
        </row>
        <row r="72">
          <cell r="B72" t="str">
            <v>RIVERA GARCIA OSCAR EDUARDO</v>
          </cell>
          <cell r="C72">
            <v>24997914213</v>
          </cell>
          <cell r="D72" t="str">
            <v>AAPJ7907163Q6</v>
          </cell>
          <cell r="E72" t="str">
            <v>AAPJ790716HSRLRR05</v>
          </cell>
          <cell r="F72">
            <v>22206</v>
          </cell>
          <cell r="H72" t="str">
            <v xml:space="preserve"> </v>
          </cell>
          <cell r="I72" t="str">
            <v>137822104617017310</v>
          </cell>
          <cell r="J72" t="str">
            <v>BANCOPPEL</v>
          </cell>
          <cell r="K72">
            <v>18</v>
          </cell>
          <cell r="L72" t="str">
            <v>137</v>
          </cell>
          <cell r="M72" t="str">
            <v>LUFISCA68</v>
          </cell>
        </row>
        <row r="73">
          <cell r="B73" t="str">
            <v>RODRIGUEZ  GONZALEZ SERGIO ARMANDO</v>
          </cell>
          <cell r="C73">
            <v>2196982124</v>
          </cell>
          <cell r="D73" t="str">
            <v>RUAA690816A5A</v>
          </cell>
          <cell r="E73" t="str">
            <v>RUAA690816HSRZLR01</v>
          </cell>
          <cell r="F73">
            <v>30900</v>
          </cell>
          <cell r="H73" t="str">
            <v>1546219873</v>
          </cell>
          <cell r="I73" t="str">
            <v>012180015462198738</v>
          </cell>
          <cell r="J73" t="str">
            <v>BBVA BANCOMER</v>
          </cell>
          <cell r="K73">
            <v>18</v>
          </cell>
          <cell r="L73" t="str">
            <v>012</v>
          </cell>
          <cell r="M73" t="str">
            <v>LUFISCA67</v>
          </cell>
        </row>
        <row r="74">
          <cell r="B74" t="str">
            <v>ALBINO DE LA LUZ JUAN</v>
          </cell>
          <cell r="C74">
            <v>2187081415</v>
          </cell>
          <cell r="D74" t="str">
            <v>AULA700101C8A</v>
          </cell>
          <cell r="E74" t="str">
            <v>AULA700101HNTGPB05</v>
          </cell>
          <cell r="F74">
            <v>22410</v>
          </cell>
          <cell r="H74" t="str">
            <v xml:space="preserve"> </v>
          </cell>
          <cell r="I74" t="str">
            <v>062078008427672614</v>
          </cell>
          <cell r="J74" t="str">
            <v>AFIRME</v>
          </cell>
          <cell r="K74">
            <v>18</v>
          </cell>
          <cell r="L74" t="str">
            <v>062</v>
          </cell>
          <cell r="M74" t="str">
            <v>LUFISCA69</v>
          </cell>
        </row>
        <row r="75">
          <cell r="B75" t="str">
            <v>RODARTE GARCIA RAFAEL</v>
          </cell>
          <cell r="C75">
            <v>8199403703</v>
          </cell>
          <cell r="D75" t="str">
            <v>OOGJ9410021B0</v>
          </cell>
          <cell r="E75" t="str">
            <v>OOGJ941002HBCRRN00</v>
          </cell>
          <cell r="F75">
            <v>22664</v>
          </cell>
          <cell r="H75" t="str">
            <v xml:space="preserve"> </v>
          </cell>
          <cell r="I75" t="str">
            <v>014060568217897480</v>
          </cell>
          <cell r="J75" t="str">
            <v>SANTANDER</v>
          </cell>
          <cell r="K75">
            <v>18</v>
          </cell>
          <cell r="L75" t="str">
            <v>014</v>
          </cell>
          <cell r="M75" t="str">
            <v>LUFISCA70</v>
          </cell>
        </row>
        <row r="76">
          <cell r="B76" t="str">
            <v>SALAIS SAUCEDO LEONARDO</v>
          </cell>
          <cell r="C76">
            <v>21035816015</v>
          </cell>
          <cell r="D76" t="str">
            <v>BECJ8505164T4</v>
          </cell>
          <cell r="E76" t="str">
            <v>BECJ850516HSLLSL02</v>
          </cell>
          <cell r="F76">
            <v>22117</v>
          </cell>
          <cell r="H76" t="str">
            <v>1589398507</v>
          </cell>
          <cell r="I76" t="str">
            <v>012060015893985074</v>
          </cell>
          <cell r="J76" t="str">
            <v>BBVA BANCOMER</v>
          </cell>
          <cell r="K76">
            <v>18</v>
          </cell>
          <cell r="L76" t="str">
            <v>012</v>
          </cell>
          <cell r="M76" t="str">
            <v>LUFISCA71</v>
          </cell>
        </row>
        <row r="77">
          <cell r="B77" t="str">
            <v xml:space="preserve">RODRIGUEZ ROSALES ANDRES </v>
          </cell>
          <cell r="C77">
            <v>55786102206</v>
          </cell>
          <cell r="D77" t="str">
            <v>LOPJ610704KC1</v>
          </cell>
          <cell r="E77" t="str">
            <v>LOPJ610704HNTPRS00</v>
          </cell>
          <cell r="F77">
            <v>22254</v>
          </cell>
          <cell r="H77" t="str">
            <v>1516085643</v>
          </cell>
          <cell r="I77" t="str">
            <v>012180015160856437</v>
          </cell>
          <cell r="J77" t="str">
            <v>BBVA BANCOMER</v>
          </cell>
          <cell r="K77">
            <v>18</v>
          </cell>
          <cell r="L77" t="str">
            <v>012</v>
          </cell>
          <cell r="M77" t="str">
            <v>LUFISCA72</v>
          </cell>
        </row>
        <row r="78">
          <cell r="B78" t="str">
            <v>ACOSTA  LARA CHRISTIAN  JESUS</v>
          </cell>
          <cell r="D78" t="str">
            <v>SATT7708157D9</v>
          </cell>
          <cell r="E78" t="str">
            <v>SATT770815HDGNRR02</v>
          </cell>
          <cell r="F78">
            <v>22680</v>
          </cell>
          <cell r="H78" t="str">
            <v>1586873761</v>
          </cell>
          <cell r="I78" t="str">
            <v>012180015868737612</v>
          </cell>
          <cell r="J78" t="str">
            <v>BBVA BANCOMER</v>
          </cell>
          <cell r="K78">
            <v>18</v>
          </cell>
          <cell r="L78" t="str">
            <v>012</v>
          </cell>
          <cell r="M78" t="str">
            <v>LUFISCA61</v>
          </cell>
        </row>
        <row r="79">
          <cell r="B79" t="str">
            <v>REYES CASTAÑEDA ARTURO</v>
          </cell>
          <cell r="C79">
            <v>72906820682</v>
          </cell>
          <cell r="D79" t="str">
            <v>SOHJ680709HQ9</v>
          </cell>
          <cell r="E79" t="str">
            <v>SOHS680709HGRBRV01</v>
          </cell>
          <cell r="F79">
            <v>40900</v>
          </cell>
          <cell r="H79" t="str">
            <v>1514343930</v>
          </cell>
          <cell r="I79" t="str">
            <v>012180015143439305</v>
          </cell>
          <cell r="J79" t="str">
            <v>BBVA BANCOMER</v>
          </cell>
          <cell r="K79">
            <v>18</v>
          </cell>
          <cell r="L79" t="str">
            <v>012</v>
          </cell>
          <cell r="M79" t="str">
            <v>LUFISCA73</v>
          </cell>
        </row>
        <row r="80">
          <cell r="B80" t="str">
            <v>GARCIA VALERIO ISMAEL</v>
          </cell>
          <cell r="C80">
            <v>12936837439</v>
          </cell>
          <cell r="D80" t="str">
            <v>HMM680929LW1</v>
          </cell>
          <cell r="E80" t="str">
            <v>HEMM680929HGTRJG04</v>
          </cell>
          <cell r="F80">
            <v>21450</v>
          </cell>
          <cell r="H80" t="str">
            <v>1541761572</v>
          </cell>
          <cell r="I80" t="str">
            <v>012821015417615729</v>
          </cell>
          <cell r="J80" t="str">
            <v>BBVA BANCOMER</v>
          </cell>
          <cell r="K80">
            <v>18</v>
          </cell>
          <cell r="L80" t="str">
            <v>012</v>
          </cell>
          <cell r="M80" t="str">
            <v>LUFISCA47</v>
          </cell>
        </row>
        <row r="81">
          <cell r="B81" t="str">
            <v>HERNANDEZ MARTINEZ ROSA ANGELA</v>
          </cell>
          <cell r="C81">
            <v>17159596562</v>
          </cell>
          <cell r="D81" t="str">
            <v>HEMR950526CA3</v>
          </cell>
          <cell r="E81" t="str">
            <v>HEMR950526HSRRJD02</v>
          </cell>
          <cell r="F81">
            <v>21478</v>
          </cell>
          <cell r="H81" t="str">
            <v>1529992706</v>
          </cell>
          <cell r="I81" t="str">
            <v>012180015299927062</v>
          </cell>
          <cell r="J81" t="str">
            <v>BBVA BANCOMER</v>
          </cell>
          <cell r="K81">
            <v>18</v>
          </cell>
          <cell r="L81" t="str">
            <v>012</v>
          </cell>
          <cell r="M81" t="str">
            <v>LUFISCA74</v>
          </cell>
        </row>
        <row r="82">
          <cell r="B82" t="str">
            <v>CASTRO AGUIRRE MARIA IMELDA</v>
          </cell>
          <cell r="C82">
            <v>71038012051</v>
          </cell>
          <cell r="D82" t="str">
            <v>DIOS8004185Z7</v>
          </cell>
          <cell r="E82" t="str">
            <v>DIOS800418HCSZVR01</v>
          </cell>
          <cell r="F82">
            <v>22470</v>
          </cell>
          <cell r="H82" t="str">
            <v xml:space="preserve"> </v>
          </cell>
          <cell r="I82" t="str">
            <v>127821013049100939</v>
          </cell>
          <cell r="J82" t="str">
            <v>AZTECA</v>
          </cell>
          <cell r="K82">
            <v>18</v>
          </cell>
          <cell r="L82" t="str">
            <v>127</v>
          </cell>
          <cell r="M82" t="str">
            <v>LUFISCA75</v>
          </cell>
        </row>
        <row r="83">
          <cell r="B83" t="str">
            <v>RIOS SANCHEZ JOSE EDUARDO</v>
          </cell>
          <cell r="C83">
            <v>21897213043</v>
          </cell>
          <cell r="D83" t="str">
            <v>COCJ720401PL7</v>
          </cell>
          <cell r="E83" t="str">
            <v>COCJ720401HBCNMR03</v>
          </cell>
          <cell r="F83">
            <v>21478</v>
          </cell>
          <cell r="H83" t="e">
            <v>#N/A</v>
          </cell>
          <cell r="I83">
            <v>0</v>
          </cell>
          <cell r="J83" t="e">
            <v>#N/A</v>
          </cell>
          <cell r="K83">
            <v>1</v>
          </cell>
          <cell r="L83" t="str">
            <v>0</v>
          </cell>
          <cell r="M83" t="e">
            <v>#N/A</v>
          </cell>
        </row>
        <row r="84">
          <cell r="B84" t="str">
            <v>MARTINEZ CRUZ RODOLFO</v>
          </cell>
          <cell r="C84">
            <v>21987513377</v>
          </cell>
          <cell r="D84" t="str">
            <v>SOVC751021RL9</v>
          </cell>
          <cell r="E84" t="str">
            <v>SOVC751021HZSRZP03</v>
          </cell>
          <cell r="F84">
            <v>99980</v>
          </cell>
          <cell r="H84" t="str">
            <v xml:space="preserve"> </v>
          </cell>
          <cell r="I84" t="str">
            <v>014062568139454899</v>
          </cell>
          <cell r="J84" t="str">
            <v>SANTANDER</v>
          </cell>
          <cell r="K84">
            <v>18</v>
          </cell>
          <cell r="L84" t="str">
            <v>014</v>
          </cell>
          <cell r="M84" t="str">
            <v>LUFISCA76</v>
          </cell>
        </row>
        <row r="85">
          <cell r="B85" t="str">
            <v xml:space="preserve">SALAZAR JIMENEZ JOSE GUADALUPE </v>
          </cell>
          <cell r="C85">
            <v>2246853226</v>
          </cell>
          <cell r="D85" t="str">
            <v>RAVO680918AC4</v>
          </cell>
          <cell r="E85" t="str">
            <v>RAVO680918HGTMZR04</v>
          </cell>
          <cell r="F85">
            <v>4480</v>
          </cell>
          <cell r="H85" t="str">
            <v>1583434494</v>
          </cell>
          <cell r="I85" t="str">
            <v>012822015834344944</v>
          </cell>
          <cell r="J85" t="str">
            <v>BBVA BANCOMER</v>
          </cell>
          <cell r="K85">
            <v>18</v>
          </cell>
          <cell r="L85" t="str">
            <v>012</v>
          </cell>
          <cell r="M85" t="str">
            <v>LUFISCA66</v>
          </cell>
        </row>
        <row r="86">
          <cell r="B86" t="str">
            <v xml:space="preserve">RIOS  SANCHEZ JOSE EDUARDO </v>
          </cell>
          <cell r="C86">
            <v>21109287256</v>
          </cell>
          <cell r="D86" t="str">
            <v>CAHL920715D20</v>
          </cell>
          <cell r="E86" t="str">
            <v>CAHL920715HBCXRS09</v>
          </cell>
          <cell r="F86">
            <v>22205</v>
          </cell>
          <cell r="H86" t="str">
            <v xml:space="preserve"> </v>
          </cell>
          <cell r="I86" t="str">
            <v>127180016202390826</v>
          </cell>
          <cell r="J86" t="str">
            <v>AZTECA</v>
          </cell>
          <cell r="K86">
            <v>18</v>
          </cell>
          <cell r="L86" t="str">
            <v>127</v>
          </cell>
          <cell r="M86" t="str">
            <v>LUFISCA77</v>
          </cell>
        </row>
        <row r="87">
          <cell r="B87" t="str">
            <v>ORTEGA MENDOZA JOSI OMAR</v>
          </cell>
          <cell r="C87">
            <v>33846430628</v>
          </cell>
          <cell r="D87" t="str">
            <v>CASM640508JW3</v>
          </cell>
          <cell r="E87" t="str">
            <v>CASM640508HCHSNN09</v>
          </cell>
          <cell r="F87">
            <v>84180</v>
          </cell>
          <cell r="H87" t="str">
            <v>1529083883</v>
          </cell>
          <cell r="I87" t="str">
            <v>012180015290838833</v>
          </cell>
          <cell r="J87" t="str">
            <v>BBVA BANCOMER</v>
          </cell>
          <cell r="K87">
            <v>18</v>
          </cell>
          <cell r="L87" t="str">
            <v>012</v>
          </cell>
          <cell r="M87" t="str">
            <v>LUFISCA78</v>
          </cell>
        </row>
        <row r="88">
          <cell r="B88" t="str">
            <v>CASTILLO MARTINEZ MARCO ANTONIO</v>
          </cell>
          <cell r="C88">
            <v>24119354926</v>
          </cell>
          <cell r="D88" t="str">
            <v>GOMR930608FE0</v>
          </cell>
          <cell r="E88" t="str">
            <v>GOMR930608HSRNRM02</v>
          </cell>
          <cell r="H88" t="str">
            <v>1585408311</v>
          </cell>
          <cell r="I88" t="str">
            <v>012180015854083118</v>
          </cell>
          <cell r="J88" t="str">
            <v>BBVA BANCOMER</v>
          </cell>
          <cell r="K88">
            <v>18</v>
          </cell>
          <cell r="L88" t="str">
            <v>012</v>
          </cell>
          <cell r="M88" t="str">
            <v>LUFISCA79</v>
          </cell>
        </row>
        <row r="89">
          <cell r="B89" t="str">
            <v xml:space="preserve">ZAMORA DELGADO JAIME </v>
          </cell>
          <cell r="C89">
            <v>24068737063</v>
          </cell>
          <cell r="D89" t="str">
            <v>SABJ8705012H2</v>
          </cell>
          <cell r="E89" t="str">
            <v>SABJ870501HYNNNR00</v>
          </cell>
          <cell r="H89" t="str">
            <v>1526537544</v>
          </cell>
          <cell r="I89" t="str">
            <v>012180015265375444</v>
          </cell>
          <cell r="J89" t="str">
            <v>BBVA BANCOMER</v>
          </cell>
          <cell r="K89">
            <v>18</v>
          </cell>
          <cell r="L89" t="str">
            <v>012</v>
          </cell>
          <cell r="M89" t="str">
            <v>LUFISCA80</v>
          </cell>
        </row>
        <row r="90">
          <cell r="B90" t="str">
            <v>Rodriguez   Herbert Victor Rafael</v>
          </cell>
          <cell r="C90">
            <v>24846320943</v>
          </cell>
          <cell r="D90" t="str">
            <v>VAAF630121733</v>
          </cell>
          <cell r="E90" t="str">
            <v>VAAF630121HSRLRR08</v>
          </cell>
          <cell r="F90">
            <v>84180</v>
          </cell>
          <cell r="H90" t="str">
            <v>1575298196</v>
          </cell>
          <cell r="I90" t="str">
            <v>012813015752981964</v>
          </cell>
          <cell r="J90" t="str">
            <v>BBVA BANCOMER</v>
          </cell>
          <cell r="K90">
            <v>18</v>
          </cell>
          <cell r="L90" t="str">
            <v>012</v>
          </cell>
          <cell r="M90" t="str">
            <v>ADMOPTAM1</v>
          </cell>
        </row>
        <row r="91">
          <cell r="B91" t="str">
            <v>HERNANDEZ HERNANDEZ TALIA ESPERANZA</v>
          </cell>
          <cell r="C91">
            <v>2237479650</v>
          </cell>
          <cell r="D91" t="str">
            <v>LUCL741203KF7</v>
          </cell>
          <cell r="E91" t="str">
            <v>LUCL741203MSRNRR09</v>
          </cell>
          <cell r="F91">
            <v>84180</v>
          </cell>
          <cell r="H91" t="str">
            <v>1502372083</v>
          </cell>
          <cell r="I91" t="str">
            <v>012180015023720833</v>
          </cell>
          <cell r="J91" t="str">
            <v>BBVA BANCOMER</v>
          </cell>
          <cell r="K91">
            <v>18</v>
          </cell>
          <cell r="L91" t="str">
            <v>012</v>
          </cell>
          <cell r="M91" t="str">
            <v>ADMOPTAM2</v>
          </cell>
        </row>
        <row r="92">
          <cell r="B92" t="str">
            <v>HERNANDEZ MAURICIO FERNANDO IVAN</v>
          </cell>
          <cell r="C92">
            <v>24866968050</v>
          </cell>
          <cell r="D92" t="str">
            <v>ROCF6904091A0</v>
          </cell>
          <cell r="E92" t="str">
            <v>ROCF690409HSRMSR01</v>
          </cell>
          <cell r="F92">
            <v>84180</v>
          </cell>
          <cell r="H92" t="str">
            <v>1502660217</v>
          </cell>
          <cell r="I92" t="str">
            <v>012822015026602177</v>
          </cell>
          <cell r="J92" t="str">
            <v>BBVA BANCOMER</v>
          </cell>
          <cell r="K92">
            <v>18</v>
          </cell>
          <cell r="L92" t="str">
            <v>012</v>
          </cell>
          <cell r="M92" t="str">
            <v>ADMOPTAM3</v>
          </cell>
        </row>
        <row r="93">
          <cell r="B93" t="str">
            <v>HERNANDEZ HERNANDEZ SAUL ALFONSO</v>
          </cell>
          <cell r="C93">
            <v>3147844959</v>
          </cell>
          <cell r="D93" t="str">
            <v>VACD780218QQ7</v>
          </cell>
          <cell r="E93" t="str">
            <v>VACD780218HSRLRG09</v>
          </cell>
          <cell r="F93">
            <v>84200</v>
          </cell>
          <cell r="H93" t="str">
            <v>1534698036</v>
          </cell>
          <cell r="I93" t="str">
            <v>012180015346980363</v>
          </cell>
          <cell r="J93" t="str">
            <v>BBVA BANCOMER</v>
          </cell>
          <cell r="K93">
            <v>18</v>
          </cell>
          <cell r="L93" t="str">
            <v>012</v>
          </cell>
          <cell r="M93" t="str">
            <v>ADMOPTAM4</v>
          </cell>
        </row>
        <row r="94">
          <cell r="B94" t="str">
            <v>HERNANDEZ HERNANDEZ BIANCA TOPACIO</v>
          </cell>
          <cell r="C94">
            <v>24988219887</v>
          </cell>
          <cell r="D94" t="str">
            <v>CANC820830</v>
          </cell>
          <cell r="E94" t="str">
            <v>CANC820830HSRSRS09</v>
          </cell>
          <cell r="H94" t="str">
            <v>2787063296</v>
          </cell>
          <cell r="I94" t="str">
            <v>012810027870632966</v>
          </cell>
          <cell r="J94" t="str">
            <v>BBVA BANCOMER</v>
          </cell>
          <cell r="K94">
            <v>18</v>
          </cell>
          <cell r="L94" t="str">
            <v>012</v>
          </cell>
          <cell r="M94" t="str">
            <v>ADMOPTAM5</v>
          </cell>
        </row>
        <row r="95">
          <cell r="B95" t="str">
            <v>ALVAREZ CASTILLO OSCAR</v>
          </cell>
          <cell r="C95">
            <v>26159156905</v>
          </cell>
          <cell r="D95" t="str">
            <v>GUGR910416T59</v>
          </cell>
          <cell r="E95" t="str">
            <v>GUGR910416HCSLBC03</v>
          </cell>
          <cell r="F95">
            <v>84259</v>
          </cell>
          <cell r="H95" t="str">
            <v>2914207777</v>
          </cell>
          <cell r="I95" t="str">
            <v>012811029142077777</v>
          </cell>
          <cell r="J95" t="str">
            <v>BBVA BANCOMER</v>
          </cell>
          <cell r="K95">
            <v>18</v>
          </cell>
          <cell r="L95" t="str">
            <v>012</v>
          </cell>
          <cell r="M95" t="str">
            <v>ADMOPTAM6</v>
          </cell>
        </row>
        <row r="96">
          <cell r="B96" t="str">
            <v>GONZALEZ VAZQUEZ RAFAEL</v>
          </cell>
          <cell r="C96">
            <v>1947620504</v>
          </cell>
          <cell r="D96" t="str">
            <v>CUAR7604302G5</v>
          </cell>
          <cell r="E96" t="str">
            <v>CUAR760430HDFRLL03</v>
          </cell>
          <cell r="H96" t="str">
            <v>1512821914</v>
          </cell>
          <cell r="I96" t="str">
            <v>012180015128219142</v>
          </cell>
          <cell r="J96" t="str">
            <v>BBVA BANCOMER</v>
          </cell>
          <cell r="K96">
            <v>18</v>
          </cell>
          <cell r="L96" t="str">
            <v>012</v>
          </cell>
          <cell r="M96" t="str">
            <v>ADMOPTAM7</v>
          </cell>
        </row>
        <row r="97">
          <cell r="B97" t="str">
            <v>HERNANDEZ CRUZ JUAN CARLOS</v>
          </cell>
          <cell r="C97">
            <v>3209922271</v>
          </cell>
          <cell r="D97" t="str">
            <v>LOLE9901223X1</v>
          </cell>
          <cell r="E97" t="str">
            <v>LOLE990122HBCPRD03</v>
          </cell>
          <cell r="H97" t="str">
            <v>1584740543</v>
          </cell>
          <cell r="I97" t="str">
            <v>012180015847405431</v>
          </cell>
          <cell r="J97" t="str">
            <v>BBVA BANCOMER</v>
          </cell>
          <cell r="K97">
            <v>18</v>
          </cell>
          <cell r="L97" t="str">
            <v>012</v>
          </cell>
          <cell r="M97" t="str">
            <v>ADMOPTAM8</v>
          </cell>
        </row>
        <row r="98">
          <cell r="B98" t="str">
            <v>MOLINA  ANGULO JORGE ALBERTO</v>
          </cell>
          <cell r="C98">
            <v>2237455478</v>
          </cell>
          <cell r="D98" t="str">
            <v>OOLM740203D5A</v>
          </cell>
          <cell r="E98" t="str">
            <v>OOLM740203HSRCPR05</v>
          </cell>
          <cell r="F98">
            <v>83246</v>
          </cell>
          <cell r="H98" t="str">
            <v>1534573440</v>
          </cell>
          <cell r="I98" t="str">
            <v>012818015345734400</v>
          </cell>
          <cell r="J98" t="str">
            <v>BBVA BANCOMER</v>
          </cell>
          <cell r="K98">
            <v>18</v>
          </cell>
          <cell r="L98" t="str">
            <v>012</v>
          </cell>
          <cell r="M98" t="str">
            <v>ADMOPTAM9</v>
          </cell>
        </row>
        <row r="99">
          <cell r="B99" t="str">
            <v xml:space="preserve">ROJAS TORRES CARLOS ARTURO </v>
          </cell>
          <cell r="C99">
            <v>24937500841</v>
          </cell>
          <cell r="D99" t="str">
            <v>LOLA760409LV8</v>
          </cell>
          <cell r="E99" t="str">
            <v>LOLA760409HSRPRR07</v>
          </cell>
          <cell r="F99">
            <v>84270</v>
          </cell>
          <cell r="H99" t="str">
            <v>1542613575</v>
          </cell>
          <cell r="I99" t="str">
            <v>012180015426135753</v>
          </cell>
          <cell r="J99" t="str">
            <v>BBVA BANCOMER</v>
          </cell>
          <cell r="K99">
            <v>18</v>
          </cell>
          <cell r="L99" t="str">
            <v>012</v>
          </cell>
          <cell r="M99" t="str">
            <v>ADMOPTAM10</v>
          </cell>
        </row>
        <row r="100">
          <cell r="B100" t="str">
            <v>VAZQUEZ SALAS ARMANDO</v>
          </cell>
          <cell r="C100">
            <v>38160116083</v>
          </cell>
          <cell r="D100" t="str">
            <v>TIVG011204L40</v>
          </cell>
          <cell r="E100" t="str">
            <v>TIVG011204HSRZLBA5</v>
          </cell>
          <cell r="F100">
            <v>84259</v>
          </cell>
          <cell r="H100" t="str">
            <v>1555140973</v>
          </cell>
          <cell r="I100" t="str">
            <v>012180015551409736</v>
          </cell>
          <cell r="J100" t="str">
            <v>BBVA BANCOMER</v>
          </cell>
          <cell r="K100">
            <v>18</v>
          </cell>
          <cell r="L100" t="str">
            <v>012</v>
          </cell>
          <cell r="M100" t="str">
            <v>ADMOPTAM11</v>
          </cell>
        </row>
        <row r="101">
          <cell r="B101" t="str">
            <v>RIVAS GARCIA ROBERTO CARLOS</v>
          </cell>
          <cell r="C101">
            <v>24109113449</v>
          </cell>
          <cell r="D101" t="str">
            <v>MAVM910827</v>
          </cell>
          <cell r="E101" t="str">
            <v>MAVM910827MSRRLN02</v>
          </cell>
          <cell r="H101" t="str">
            <v xml:space="preserve"> </v>
          </cell>
          <cell r="I101" t="str">
            <v>014810569175438981</v>
          </cell>
          <cell r="J101" t="str">
            <v>SANTANDER</v>
          </cell>
          <cell r="K101">
            <v>18</v>
          </cell>
          <cell r="L101" t="str">
            <v>014</v>
          </cell>
          <cell r="M101" t="str">
            <v>ADMOPTAM12</v>
          </cell>
        </row>
        <row r="102">
          <cell r="B102" t="str">
            <v>SAENZ ZURITA CESAR FRANCISCO</v>
          </cell>
          <cell r="C102">
            <v>24998108153</v>
          </cell>
          <cell r="D102" t="str">
            <v>GICE801013C40</v>
          </cell>
          <cell r="E102" t="str">
            <v>GICE801013HSLLRD04</v>
          </cell>
          <cell r="H102" t="str">
            <v>1525435820</v>
          </cell>
          <cell r="I102" t="str">
            <v>012180015254358207</v>
          </cell>
          <cell r="J102" t="str">
            <v>BBVA BANCOMER</v>
          </cell>
          <cell r="K102">
            <v>18</v>
          </cell>
          <cell r="L102" t="str">
            <v>012</v>
          </cell>
          <cell r="M102" t="str">
            <v>ADMOPTAM13</v>
          </cell>
        </row>
        <row r="103">
          <cell r="B103" t="str">
            <v>ORTEGA BALBOA CARLOS ALBERTO</v>
          </cell>
          <cell r="C103">
            <v>4230233597</v>
          </cell>
          <cell r="D103" t="str">
            <v>BIEA0204288C5</v>
          </cell>
          <cell r="E103" t="str">
            <v>BIEA020428HGRRSRA4</v>
          </cell>
          <cell r="F103">
            <v>84010</v>
          </cell>
          <cell r="H103" t="str">
            <v>1523427079</v>
          </cell>
          <cell r="I103" t="str">
            <v>012810015234270798</v>
          </cell>
          <cell r="J103" t="str">
            <v>BBVA BANCOMER</v>
          </cell>
          <cell r="K103">
            <v>18</v>
          </cell>
          <cell r="L103" t="str">
            <v>012</v>
          </cell>
          <cell r="M103" t="str">
            <v>ADMOPTAM14</v>
          </cell>
        </row>
        <row r="104">
          <cell r="B104" t="str">
            <v>CARRIZALEZ LEDEZMA BETZAIDA ROMELY</v>
          </cell>
          <cell r="C104">
            <v>23018669889</v>
          </cell>
          <cell r="D104" t="str">
            <v>MOLF860530927</v>
          </cell>
          <cell r="E104" t="str">
            <v>MOLF860530HSLLPR05</v>
          </cell>
          <cell r="H104" t="str">
            <v>2868428794</v>
          </cell>
          <cell r="I104" t="str">
            <v>012810028684287946</v>
          </cell>
          <cell r="J104" t="str">
            <v>BBVA BANCOMER</v>
          </cell>
          <cell r="K104">
            <v>18</v>
          </cell>
          <cell r="L104" t="str">
            <v>012</v>
          </cell>
          <cell r="M104" t="str">
            <v>ADMOPTAM15</v>
          </cell>
        </row>
        <row r="105">
          <cell r="B105" t="str">
            <v>RAMIREZ AVALOS ANGELES DE JESUS</v>
          </cell>
          <cell r="C105">
            <v>1580080854</v>
          </cell>
          <cell r="D105" t="str">
            <v>BALE000216BE1</v>
          </cell>
          <cell r="E105" t="str">
            <v>BALE000216HSRRPRB3</v>
          </cell>
          <cell r="H105" t="str">
            <v xml:space="preserve"> </v>
          </cell>
          <cell r="I105" t="str">
            <v>072810012578404674</v>
          </cell>
          <cell r="J105" t="str">
            <v>BANORTE</v>
          </cell>
          <cell r="K105">
            <v>18</v>
          </cell>
          <cell r="L105" t="str">
            <v>072</v>
          </cell>
          <cell r="M105" t="str">
            <v>ADMOPTAM16</v>
          </cell>
        </row>
        <row r="106">
          <cell r="B106" t="str">
            <v>MOTA VAZQUEZ MAXIMILIANO</v>
          </cell>
          <cell r="C106">
            <v>5149024761</v>
          </cell>
          <cell r="D106" t="str">
            <v>LAEJ901214256</v>
          </cell>
          <cell r="E106" t="str">
            <v>LAEJ901214HASRSS04</v>
          </cell>
          <cell r="H106" t="str">
            <v>1537196342</v>
          </cell>
          <cell r="I106" t="str">
            <v>012810015371963421</v>
          </cell>
          <cell r="J106" t="str">
            <v>BBVA BANCOMER</v>
          </cell>
          <cell r="K106">
            <v>18</v>
          </cell>
          <cell r="L106" t="str">
            <v>012</v>
          </cell>
          <cell r="M106" t="str">
            <v>ADMOPTAM17</v>
          </cell>
        </row>
        <row r="107">
          <cell r="B107" t="str">
            <v>URBINA  JOSE GUADALUPE</v>
          </cell>
          <cell r="C107">
            <v>2166677191</v>
          </cell>
          <cell r="D107" t="str">
            <v>AUEG660788Y3</v>
          </cell>
          <cell r="E107" t="str">
            <v>AUEG66078HMCGSL07</v>
          </cell>
          <cell r="H107" t="str">
            <v>1575929586</v>
          </cell>
          <cell r="I107" t="str">
            <v>012580015759295863</v>
          </cell>
          <cell r="J107" t="str">
            <v>BBVA BANCOMER</v>
          </cell>
          <cell r="K107">
            <v>18</v>
          </cell>
          <cell r="L107" t="str">
            <v>012</v>
          </cell>
          <cell r="M107" t="str">
            <v>ADMOPTAM18</v>
          </cell>
        </row>
        <row r="108">
          <cell r="B108" t="str">
            <v>CRUZ GONGORA MARCOS</v>
          </cell>
          <cell r="C108">
            <v>23806248680</v>
          </cell>
          <cell r="D108" t="str">
            <v>FUNP6501265P6</v>
          </cell>
          <cell r="E108" t="str">
            <v>FUNP650126HNTNX800</v>
          </cell>
          <cell r="H108" t="str">
            <v xml:space="preserve"> </v>
          </cell>
          <cell r="I108" t="str">
            <v>072580011985515128</v>
          </cell>
          <cell r="J108" t="str">
            <v>BANORTE</v>
          </cell>
          <cell r="K108">
            <v>18</v>
          </cell>
          <cell r="L108" t="str">
            <v>072</v>
          </cell>
          <cell r="M108" t="str">
            <v>ADMOPTAM19</v>
          </cell>
        </row>
        <row r="109">
          <cell r="B109" t="str">
            <v>GARCIA RAMIREZ ALEJANDRA</v>
          </cell>
          <cell r="C109">
            <v>17159462013</v>
          </cell>
          <cell r="D109" t="str">
            <v>BAAG940904220</v>
          </cell>
          <cell r="E109" t="str">
            <v>BAAG940904HTLRLB00</v>
          </cell>
          <cell r="H109" t="str">
            <v xml:space="preserve"> </v>
          </cell>
          <cell r="I109" t="str">
            <v>021180064721079310</v>
          </cell>
          <cell r="J109" t="str">
            <v>HSBC</v>
          </cell>
          <cell r="K109">
            <v>18</v>
          </cell>
          <cell r="L109" t="str">
            <v>021</v>
          </cell>
          <cell r="M109" t="str">
            <v>ADMOPTAM20</v>
          </cell>
        </row>
        <row r="110">
          <cell r="C110">
            <v>42926607237</v>
          </cell>
          <cell r="D110" t="str">
            <v>HEDJ661029DM8</v>
          </cell>
          <cell r="E110" t="str">
            <v>HEDJ661029HMNRLM00</v>
          </cell>
          <cell r="F110">
            <v>84094</v>
          </cell>
          <cell r="H110" t="e">
            <v>#N/A</v>
          </cell>
          <cell r="J110" t="e">
            <v>#N/A</v>
          </cell>
          <cell r="K110">
            <v>0</v>
          </cell>
          <cell r="L110" t="str">
            <v/>
          </cell>
          <cell r="M110" t="e">
            <v>#N/A</v>
          </cell>
        </row>
        <row r="111">
          <cell r="C111">
            <v>22499533338</v>
          </cell>
          <cell r="D111" t="str">
            <v>LETR991215PW1</v>
          </cell>
          <cell r="E111" t="str">
            <v>LETR991215HSRNRB05</v>
          </cell>
          <cell r="H111" t="e">
            <v>#N/A</v>
          </cell>
          <cell r="J111" t="e">
            <v>#N/A</v>
          </cell>
          <cell r="K111">
            <v>0</v>
          </cell>
          <cell r="L111" t="str">
            <v/>
          </cell>
          <cell r="M111" t="e">
            <v>#N/A</v>
          </cell>
        </row>
        <row r="112">
          <cell r="C112">
            <v>5209355808</v>
          </cell>
          <cell r="D112" t="str">
            <v>RECS931215QJA</v>
          </cell>
          <cell r="E112" t="str">
            <v>RECS931215HMSYSN03</v>
          </cell>
          <cell r="F112">
            <v>41603</v>
          </cell>
          <cell r="H112" t="e">
            <v>#N/A</v>
          </cell>
          <cell r="J112" t="e">
            <v>#N/A</v>
          </cell>
          <cell r="K112">
            <v>0</v>
          </cell>
          <cell r="L112" t="str">
            <v/>
          </cell>
          <cell r="M112" t="e">
            <v>#N/A</v>
          </cell>
        </row>
        <row r="113">
          <cell r="C113">
            <v>2478592967</v>
          </cell>
          <cell r="D113" t="str">
            <v>SARH580110GM1</v>
          </cell>
          <cell r="E113" t="str">
            <v>SARH580110HCHNZC03</v>
          </cell>
          <cell r="F113">
            <v>21360</v>
          </cell>
          <cell r="H113" t="e">
            <v>#N/A</v>
          </cell>
          <cell r="J113" t="e">
            <v>#N/A</v>
          </cell>
          <cell r="K113">
            <v>0</v>
          </cell>
          <cell r="L113" t="str">
            <v/>
          </cell>
          <cell r="M113" t="e">
            <v>#N/A</v>
          </cell>
        </row>
        <row r="114">
          <cell r="C114">
            <v>54160082597</v>
          </cell>
          <cell r="D114" t="str">
            <v>LEBJ000229K18</v>
          </cell>
          <cell r="F114">
            <v>21180</v>
          </cell>
          <cell r="H114" t="e">
            <v>#N/A</v>
          </cell>
          <cell r="J114" t="e">
            <v>#N/A</v>
          </cell>
          <cell r="K114">
            <v>0</v>
          </cell>
          <cell r="L114" t="str">
            <v/>
          </cell>
          <cell r="M114" t="e">
            <v>#N/A</v>
          </cell>
        </row>
        <row r="115">
          <cell r="H115" t="e">
            <v>#N/A</v>
          </cell>
          <cell r="J115" t="e">
            <v>#N/A</v>
          </cell>
          <cell r="K115">
            <v>0</v>
          </cell>
          <cell r="L115" t="str">
            <v/>
          </cell>
          <cell r="M115" t="e">
            <v>#N/A</v>
          </cell>
        </row>
        <row r="116">
          <cell r="H116" t="e">
            <v>#N/A</v>
          </cell>
          <cell r="J116" t="e">
            <v>#N/A</v>
          </cell>
          <cell r="K116">
            <v>0</v>
          </cell>
          <cell r="L116" t="str">
            <v/>
          </cell>
          <cell r="M116" t="e">
            <v>#N/A</v>
          </cell>
        </row>
        <row r="117">
          <cell r="H117" t="e">
            <v>#N/A</v>
          </cell>
          <cell r="J117" t="e">
            <v>#N/A</v>
          </cell>
          <cell r="K117">
            <v>0</v>
          </cell>
          <cell r="L117" t="str">
            <v/>
          </cell>
          <cell r="M117" t="e">
            <v>#N/A</v>
          </cell>
        </row>
        <row r="118">
          <cell r="H118" t="e">
            <v>#N/A</v>
          </cell>
          <cell r="J118" t="e">
            <v>#N/A</v>
          </cell>
          <cell r="K118">
            <v>0</v>
          </cell>
          <cell r="L118" t="str">
            <v/>
          </cell>
          <cell r="M118" t="e">
            <v>#N/A</v>
          </cell>
        </row>
        <row r="119">
          <cell r="H119" t="e">
            <v>#N/A</v>
          </cell>
          <cell r="J119" t="e">
            <v>#N/A</v>
          </cell>
          <cell r="K119">
            <v>0</v>
          </cell>
          <cell r="L119" t="str">
            <v/>
          </cell>
          <cell r="M119" t="e">
            <v>#N/A</v>
          </cell>
        </row>
        <row r="120">
          <cell r="H120" t="e">
            <v>#N/A</v>
          </cell>
          <cell r="J120" t="e">
            <v>#N/A</v>
          </cell>
          <cell r="K120">
            <v>0</v>
          </cell>
          <cell r="L120" t="str">
            <v/>
          </cell>
          <cell r="M120" t="e">
            <v>#N/A</v>
          </cell>
        </row>
        <row r="121">
          <cell r="H121" t="e">
            <v>#N/A</v>
          </cell>
          <cell r="J121" t="e">
            <v>#N/A</v>
          </cell>
          <cell r="K121">
            <v>0</v>
          </cell>
          <cell r="L121" t="str">
            <v/>
          </cell>
          <cell r="M121" t="e">
            <v>#N/A</v>
          </cell>
        </row>
        <row r="122">
          <cell r="H122" t="e">
            <v>#N/A</v>
          </cell>
          <cell r="J122" t="e">
            <v>#N/A</v>
          </cell>
          <cell r="K122">
            <v>0</v>
          </cell>
          <cell r="L122" t="str">
            <v/>
          </cell>
          <cell r="M122" t="e">
            <v>#N/A</v>
          </cell>
        </row>
        <row r="123">
          <cell r="H123" t="e">
            <v>#N/A</v>
          </cell>
          <cell r="J123" t="e">
            <v>#N/A</v>
          </cell>
          <cell r="K123">
            <v>0</v>
          </cell>
          <cell r="L123" t="str">
            <v/>
          </cell>
          <cell r="M123" t="e">
            <v>#N/A</v>
          </cell>
        </row>
        <row r="124">
          <cell r="H124" t="e">
            <v>#N/A</v>
          </cell>
          <cell r="J124" t="e">
            <v>#N/A</v>
          </cell>
          <cell r="K124">
            <v>0</v>
          </cell>
          <cell r="L124" t="str">
            <v/>
          </cell>
          <cell r="M124" t="e">
            <v>#N/A</v>
          </cell>
        </row>
        <row r="125">
          <cell r="H125" t="e">
            <v>#N/A</v>
          </cell>
          <cell r="J125" t="e">
            <v>#N/A</v>
          </cell>
          <cell r="K125">
            <v>0</v>
          </cell>
          <cell r="L125" t="str">
            <v/>
          </cell>
          <cell r="M125" t="e">
            <v>#N/A</v>
          </cell>
        </row>
        <row r="126">
          <cell r="H126" t="e">
            <v>#N/A</v>
          </cell>
          <cell r="J126" t="e">
            <v>#N/A</v>
          </cell>
          <cell r="K126">
            <v>0</v>
          </cell>
          <cell r="L126" t="str">
            <v/>
          </cell>
          <cell r="M126" t="e">
            <v>#N/A</v>
          </cell>
        </row>
        <row r="127">
          <cell r="H127" t="e">
            <v>#N/A</v>
          </cell>
          <cell r="J127" t="e">
            <v>#N/A</v>
          </cell>
          <cell r="K127">
            <v>0</v>
          </cell>
          <cell r="L127" t="str">
            <v/>
          </cell>
          <cell r="M127" t="e">
            <v>#N/A</v>
          </cell>
        </row>
        <row r="128">
          <cell r="H128" t="e">
            <v>#N/A</v>
          </cell>
          <cell r="J128" t="e">
            <v>#N/A</v>
          </cell>
          <cell r="K128">
            <v>0</v>
          </cell>
          <cell r="L128" t="str">
            <v/>
          </cell>
          <cell r="M128" t="e">
            <v>#N/A</v>
          </cell>
        </row>
        <row r="129">
          <cell r="H129" t="e">
            <v>#N/A</v>
          </cell>
          <cell r="J129" t="e">
            <v>#N/A</v>
          </cell>
          <cell r="K129">
            <v>0</v>
          </cell>
          <cell r="L129" t="str">
            <v/>
          </cell>
          <cell r="M129" t="e">
            <v>#N/A</v>
          </cell>
        </row>
        <row r="130">
          <cell r="H130" t="e">
            <v>#N/A</v>
          </cell>
          <cell r="J130" t="e">
            <v>#N/A</v>
          </cell>
          <cell r="K130">
            <v>0</v>
          </cell>
          <cell r="L130" t="str">
            <v/>
          </cell>
          <cell r="M130" t="e">
            <v>#N/A</v>
          </cell>
        </row>
        <row r="131">
          <cell r="H131" t="e">
            <v>#N/A</v>
          </cell>
          <cell r="J131" t="e">
            <v>#N/A</v>
          </cell>
          <cell r="K131">
            <v>0</v>
          </cell>
          <cell r="L131" t="str">
            <v/>
          </cell>
          <cell r="M131" t="e">
            <v>#N/A</v>
          </cell>
        </row>
        <row r="132">
          <cell r="H132" t="e">
            <v>#N/A</v>
          </cell>
          <cell r="J132" t="e">
            <v>#N/A</v>
          </cell>
          <cell r="K132">
            <v>0</v>
          </cell>
          <cell r="L132" t="str">
            <v/>
          </cell>
          <cell r="M132" t="e">
            <v>#N/A</v>
          </cell>
        </row>
        <row r="133">
          <cell r="H133" t="e">
            <v>#N/A</v>
          </cell>
          <cell r="J133" t="e">
            <v>#N/A</v>
          </cell>
          <cell r="K133">
            <v>0</v>
          </cell>
          <cell r="L133" t="str">
            <v/>
          </cell>
          <cell r="M133" t="e">
            <v>#N/A</v>
          </cell>
        </row>
        <row r="134">
          <cell r="H134" t="e">
            <v>#N/A</v>
          </cell>
          <cell r="J134" t="e">
            <v>#N/A</v>
          </cell>
          <cell r="K134">
            <v>0</v>
          </cell>
          <cell r="L134" t="str">
            <v/>
          </cell>
          <cell r="M134" t="e">
            <v>#N/A</v>
          </cell>
        </row>
        <row r="135">
          <cell r="H135" t="e">
            <v>#N/A</v>
          </cell>
          <cell r="J135" t="e">
            <v>#N/A</v>
          </cell>
          <cell r="K135">
            <v>0</v>
          </cell>
          <cell r="L135" t="str">
            <v/>
          </cell>
          <cell r="M135" t="e">
            <v>#N/A</v>
          </cell>
        </row>
        <row r="136">
          <cell r="H136" t="e">
            <v>#N/A</v>
          </cell>
          <cell r="J136" t="e">
            <v>#N/A</v>
          </cell>
          <cell r="K136">
            <v>0</v>
          </cell>
          <cell r="L136" t="str">
            <v/>
          </cell>
          <cell r="M136" t="e">
            <v>#N/A</v>
          </cell>
        </row>
        <row r="137">
          <cell r="H137" t="e">
            <v>#N/A</v>
          </cell>
          <cell r="J137" t="e">
            <v>#N/A</v>
          </cell>
          <cell r="K137">
            <v>0</v>
          </cell>
          <cell r="L137" t="str">
            <v/>
          </cell>
          <cell r="M137" t="e">
            <v>#N/A</v>
          </cell>
        </row>
        <row r="138">
          <cell r="H138" t="e">
            <v>#N/A</v>
          </cell>
          <cell r="J138" t="e">
            <v>#N/A</v>
          </cell>
          <cell r="K138">
            <v>0</v>
          </cell>
          <cell r="L138" t="str">
            <v/>
          </cell>
          <cell r="M138" t="e">
            <v>#N/A</v>
          </cell>
        </row>
        <row r="139">
          <cell r="H139" t="e">
            <v>#N/A</v>
          </cell>
          <cell r="J139" t="e">
            <v>#N/A</v>
          </cell>
          <cell r="K139">
            <v>0</v>
          </cell>
          <cell r="L139" t="str">
            <v/>
          </cell>
          <cell r="M139" t="e">
            <v>#N/A</v>
          </cell>
        </row>
        <row r="140">
          <cell r="H140" t="e">
            <v>#N/A</v>
          </cell>
          <cell r="J140" t="e">
            <v>#N/A</v>
          </cell>
          <cell r="K140">
            <v>0</v>
          </cell>
          <cell r="L140" t="str">
            <v/>
          </cell>
          <cell r="M140" t="e">
            <v>#N/A</v>
          </cell>
        </row>
        <row r="141">
          <cell r="H141" t="e">
            <v>#N/A</v>
          </cell>
          <cell r="J141" t="e">
            <v>#N/A</v>
          </cell>
          <cell r="K141">
            <v>0</v>
          </cell>
          <cell r="L141" t="str">
            <v/>
          </cell>
          <cell r="M141" t="e">
            <v>#N/A</v>
          </cell>
        </row>
        <row r="142">
          <cell r="H142" t="e">
            <v>#N/A</v>
          </cell>
          <cell r="J142" t="e">
            <v>#N/A</v>
          </cell>
          <cell r="K142">
            <v>0</v>
          </cell>
          <cell r="L142" t="str">
            <v/>
          </cell>
          <cell r="M142" t="e">
            <v>#N/A</v>
          </cell>
        </row>
        <row r="143">
          <cell r="H143" t="e">
            <v>#N/A</v>
          </cell>
          <cell r="J143" t="e">
            <v>#N/A</v>
          </cell>
          <cell r="K143">
            <v>0</v>
          </cell>
          <cell r="L143" t="str">
            <v/>
          </cell>
          <cell r="M143" t="e">
            <v>#N/A</v>
          </cell>
        </row>
        <row r="144">
          <cell r="H144" t="e">
            <v>#N/A</v>
          </cell>
          <cell r="J144" t="e">
            <v>#N/A</v>
          </cell>
          <cell r="K144">
            <v>0</v>
          </cell>
          <cell r="L144" t="str">
            <v/>
          </cell>
          <cell r="M144" t="e">
            <v>#N/A</v>
          </cell>
        </row>
        <row r="145">
          <cell r="H145" t="str">
            <v>1504477893</v>
          </cell>
          <cell r="I145" t="str">
            <v>012180015044778932</v>
          </cell>
          <cell r="J145" t="str">
            <v>BBVA BANCOMER</v>
          </cell>
          <cell r="K145">
            <v>18</v>
          </cell>
          <cell r="L145" t="str">
            <v>012</v>
          </cell>
          <cell r="M145" t="e">
            <v>#N/A</v>
          </cell>
        </row>
        <row r="146">
          <cell r="H146" t="str">
            <v>1538791889</v>
          </cell>
          <cell r="I146" t="str">
            <v>012180015387918899</v>
          </cell>
          <cell r="J146" t="str">
            <v>BBVA BANCOMER</v>
          </cell>
          <cell r="K146">
            <v>18</v>
          </cell>
          <cell r="L146" t="str">
            <v>012</v>
          </cell>
          <cell r="M146" t="e">
            <v>#N/A</v>
          </cell>
        </row>
        <row r="147">
          <cell r="H147" t="e">
            <v>#N/A</v>
          </cell>
          <cell r="J147" t="e">
            <v>#N/A</v>
          </cell>
          <cell r="K147">
            <v>0</v>
          </cell>
          <cell r="L147" t="str">
            <v/>
          </cell>
          <cell r="M147" t="e">
            <v>#N/A</v>
          </cell>
        </row>
        <row r="148">
          <cell r="H148" t="e">
            <v>#N/A</v>
          </cell>
          <cell r="J148" t="e">
            <v>#N/A</v>
          </cell>
          <cell r="K148">
            <v>0</v>
          </cell>
          <cell r="L148" t="str">
            <v/>
          </cell>
          <cell r="M148" t="e">
            <v>#N/A</v>
          </cell>
        </row>
        <row r="149">
          <cell r="H149" t="e">
            <v>#N/A</v>
          </cell>
          <cell r="J149" t="e">
            <v>#N/A</v>
          </cell>
          <cell r="K149">
            <v>0</v>
          </cell>
          <cell r="L149" t="str">
            <v/>
          </cell>
          <cell r="M149" t="e">
            <v>#N/A</v>
          </cell>
        </row>
        <row r="150">
          <cell r="H150" t="e">
            <v>#N/A</v>
          </cell>
          <cell r="J150" t="e">
            <v>#N/A</v>
          </cell>
          <cell r="K150">
            <v>0</v>
          </cell>
          <cell r="L150" t="str">
            <v/>
          </cell>
          <cell r="M150" t="e">
            <v>#N/A</v>
          </cell>
        </row>
        <row r="151">
          <cell r="H151" t="e">
            <v>#N/A</v>
          </cell>
          <cell r="J151" t="e">
            <v>#N/A</v>
          </cell>
          <cell r="K151">
            <v>0</v>
          </cell>
          <cell r="L151" t="str">
            <v/>
          </cell>
          <cell r="M151" t="e">
            <v>#N/A</v>
          </cell>
        </row>
        <row r="152">
          <cell r="H152" t="e">
            <v>#N/A</v>
          </cell>
          <cell r="J152" t="e">
            <v>#N/A</v>
          </cell>
          <cell r="K152">
            <v>0</v>
          </cell>
          <cell r="L152" t="str">
            <v/>
          </cell>
          <cell r="M152" t="e">
            <v>#N/A</v>
          </cell>
        </row>
        <row r="153">
          <cell r="H153" t="e">
            <v>#N/A</v>
          </cell>
          <cell r="J153" t="e">
            <v>#N/A</v>
          </cell>
          <cell r="K153">
            <v>0</v>
          </cell>
          <cell r="L153" t="str">
            <v/>
          </cell>
          <cell r="M153" t="e">
            <v>#N/A</v>
          </cell>
        </row>
        <row r="154">
          <cell r="H154" t="e">
            <v>#N/A</v>
          </cell>
          <cell r="J154" t="e">
            <v>#N/A</v>
          </cell>
          <cell r="K154">
            <v>0</v>
          </cell>
          <cell r="L154" t="str">
            <v/>
          </cell>
          <cell r="M154" t="e">
            <v>#N/A</v>
          </cell>
        </row>
        <row r="155">
          <cell r="H155" t="e">
            <v>#N/A</v>
          </cell>
          <cell r="J155" t="e">
            <v>#N/A</v>
          </cell>
          <cell r="K155">
            <v>0</v>
          </cell>
          <cell r="L155" t="str">
            <v/>
          </cell>
          <cell r="M155" t="e">
            <v>#N/A</v>
          </cell>
        </row>
        <row r="156">
          <cell r="H156" t="e">
            <v>#N/A</v>
          </cell>
          <cell r="J156" t="e">
            <v>#N/A</v>
          </cell>
          <cell r="K156">
            <v>0</v>
          </cell>
          <cell r="L156" t="str">
            <v/>
          </cell>
          <cell r="M156" t="e">
            <v>#N/A</v>
          </cell>
        </row>
        <row r="157">
          <cell r="H157" t="e">
            <v>#N/A</v>
          </cell>
          <cell r="J157" t="e">
            <v>#N/A</v>
          </cell>
          <cell r="K157">
            <v>0</v>
          </cell>
          <cell r="L157" t="str">
            <v/>
          </cell>
          <cell r="M157" t="e">
            <v>#N/A</v>
          </cell>
        </row>
        <row r="158">
          <cell r="H158" t="e">
            <v>#N/A</v>
          </cell>
          <cell r="J158" t="e">
            <v>#N/A</v>
          </cell>
          <cell r="K158">
            <v>0</v>
          </cell>
          <cell r="L158" t="str">
            <v/>
          </cell>
          <cell r="M158" t="e">
            <v>#N/A</v>
          </cell>
        </row>
        <row r="159">
          <cell r="H159" t="e">
            <v>#N/A</v>
          </cell>
          <cell r="J159" t="e">
            <v>#N/A</v>
          </cell>
          <cell r="K159">
            <v>0</v>
          </cell>
          <cell r="L159" t="str">
            <v/>
          </cell>
          <cell r="M159" t="e">
            <v>#N/A</v>
          </cell>
        </row>
        <row r="160">
          <cell r="H160" t="e">
            <v>#N/A</v>
          </cell>
          <cell r="J160" t="e">
            <v>#N/A</v>
          </cell>
          <cell r="K160">
            <v>0</v>
          </cell>
          <cell r="L160" t="str">
            <v/>
          </cell>
          <cell r="M160" t="e">
            <v>#N/A</v>
          </cell>
        </row>
        <row r="161">
          <cell r="H161" t="e">
            <v>#N/A</v>
          </cell>
          <cell r="J161" t="e">
            <v>#N/A</v>
          </cell>
          <cell r="K161">
            <v>0</v>
          </cell>
          <cell r="L161" t="str">
            <v/>
          </cell>
          <cell r="M161" t="e">
            <v>#N/A</v>
          </cell>
        </row>
        <row r="162">
          <cell r="H162" t="e">
            <v>#N/A</v>
          </cell>
          <cell r="J162" t="e">
            <v>#N/A</v>
          </cell>
          <cell r="K162">
            <v>0</v>
          </cell>
          <cell r="L162" t="str">
            <v/>
          </cell>
          <cell r="M162" t="e">
            <v>#N/A</v>
          </cell>
        </row>
        <row r="163">
          <cell r="H163" t="e">
            <v>#N/A</v>
          </cell>
          <cell r="J163" t="e">
            <v>#N/A</v>
          </cell>
          <cell r="K163">
            <v>0</v>
          </cell>
          <cell r="L163" t="str">
            <v/>
          </cell>
          <cell r="M163" t="e">
            <v>#N/A</v>
          </cell>
        </row>
        <row r="164">
          <cell r="H164" t="e">
            <v>#N/A</v>
          </cell>
          <cell r="J164" t="e">
            <v>#N/A</v>
          </cell>
          <cell r="K164">
            <v>0</v>
          </cell>
          <cell r="L164" t="str">
            <v/>
          </cell>
          <cell r="M164" t="e">
            <v>#N/A</v>
          </cell>
        </row>
        <row r="165">
          <cell r="H165" t="e">
            <v>#N/A</v>
          </cell>
          <cell r="J165" t="e">
            <v>#N/A</v>
          </cell>
          <cell r="K165">
            <v>0</v>
          </cell>
          <cell r="L165" t="str">
            <v/>
          </cell>
          <cell r="M165" t="e">
            <v>#N/A</v>
          </cell>
        </row>
        <row r="166">
          <cell r="H166" t="e">
            <v>#N/A</v>
          </cell>
          <cell r="J166" t="e">
            <v>#N/A</v>
          </cell>
          <cell r="K166">
            <v>0</v>
          </cell>
          <cell r="L166" t="str">
            <v/>
          </cell>
          <cell r="M166" t="e">
            <v>#N/A</v>
          </cell>
        </row>
        <row r="167">
          <cell r="H167" t="e">
            <v>#N/A</v>
          </cell>
          <cell r="J167" t="e">
            <v>#N/A</v>
          </cell>
          <cell r="K167">
            <v>0</v>
          </cell>
          <cell r="L167" t="str">
            <v/>
          </cell>
          <cell r="M167" t="e">
            <v>#N/A</v>
          </cell>
        </row>
        <row r="168">
          <cell r="H168" t="e">
            <v>#N/A</v>
          </cell>
          <cell r="J168" t="e">
            <v>#N/A</v>
          </cell>
          <cell r="K168">
            <v>0</v>
          </cell>
          <cell r="L168" t="str">
            <v/>
          </cell>
          <cell r="M168" t="e">
            <v>#N/A</v>
          </cell>
        </row>
        <row r="169">
          <cell r="H169" t="e">
            <v>#N/A</v>
          </cell>
          <cell r="J169" t="e">
            <v>#N/A</v>
          </cell>
          <cell r="K169">
            <v>0</v>
          </cell>
          <cell r="L169" t="str">
            <v/>
          </cell>
          <cell r="M169" t="e">
            <v>#N/A</v>
          </cell>
        </row>
        <row r="170">
          <cell r="H170" t="e">
            <v>#N/A</v>
          </cell>
          <cell r="J170" t="e">
            <v>#N/A</v>
          </cell>
          <cell r="K170">
            <v>0</v>
          </cell>
          <cell r="L170" t="str">
            <v/>
          </cell>
          <cell r="M170" t="e">
            <v>#N/A</v>
          </cell>
        </row>
        <row r="171">
          <cell r="H171" t="e">
            <v>#N/A</v>
          </cell>
          <cell r="J171" t="e">
            <v>#N/A</v>
          </cell>
          <cell r="K171">
            <v>0</v>
          </cell>
          <cell r="L171" t="str">
            <v/>
          </cell>
          <cell r="M171" t="e">
            <v>#N/A</v>
          </cell>
        </row>
        <row r="172">
          <cell r="H172" t="e">
            <v>#N/A</v>
          </cell>
          <cell r="J172" t="e">
            <v>#N/A</v>
          </cell>
          <cell r="K172">
            <v>0</v>
          </cell>
          <cell r="L172" t="str">
            <v/>
          </cell>
          <cell r="M172" t="e">
            <v>#N/A</v>
          </cell>
        </row>
        <row r="173">
          <cell r="H173" t="e">
            <v>#N/A</v>
          </cell>
          <cell r="J173" t="e">
            <v>#N/A</v>
          </cell>
          <cell r="K173">
            <v>0</v>
          </cell>
          <cell r="L173" t="str">
            <v/>
          </cell>
          <cell r="M173" t="e">
            <v>#N/A</v>
          </cell>
        </row>
        <row r="174">
          <cell r="H174" t="e">
            <v>#N/A</v>
          </cell>
          <cell r="J174" t="e">
            <v>#N/A</v>
          </cell>
          <cell r="K174">
            <v>0</v>
          </cell>
          <cell r="L174" t="str">
            <v/>
          </cell>
          <cell r="M174" t="e">
            <v>#N/A</v>
          </cell>
        </row>
        <row r="175">
          <cell r="H175" t="e">
            <v>#N/A</v>
          </cell>
          <cell r="J175" t="e">
            <v>#N/A</v>
          </cell>
          <cell r="K175">
            <v>0</v>
          </cell>
          <cell r="L175" t="str">
            <v/>
          </cell>
          <cell r="M175" t="e">
            <v>#N/A</v>
          </cell>
        </row>
        <row r="176">
          <cell r="H176" t="e">
            <v>#N/A</v>
          </cell>
          <cell r="J176" t="e">
            <v>#N/A</v>
          </cell>
          <cell r="K176">
            <v>0</v>
          </cell>
          <cell r="L176" t="str">
            <v/>
          </cell>
          <cell r="M176" t="e">
            <v>#N/A</v>
          </cell>
        </row>
        <row r="177">
          <cell r="H177" t="e">
            <v>#N/A</v>
          </cell>
          <cell r="J177" t="e">
            <v>#N/A</v>
          </cell>
          <cell r="K177">
            <v>0</v>
          </cell>
          <cell r="L177" t="str">
            <v/>
          </cell>
          <cell r="M177" t="e">
            <v>#N/A</v>
          </cell>
        </row>
        <row r="178">
          <cell r="H178" t="e">
            <v>#N/A</v>
          </cell>
          <cell r="J178" t="e">
            <v>#N/A</v>
          </cell>
          <cell r="K178">
            <v>0</v>
          </cell>
          <cell r="L178" t="str">
            <v/>
          </cell>
          <cell r="M178" t="e">
            <v>#N/A</v>
          </cell>
        </row>
        <row r="179">
          <cell r="H179" t="e">
            <v>#N/A</v>
          </cell>
          <cell r="J179" t="e">
            <v>#N/A</v>
          </cell>
          <cell r="K179">
            <v>0</v>
          </cell>
          <cell r="L179" t="str">
            <v/>
          </cell>
          <cell r="M179" t="e">
            <v>#N/A</v>
          </cell>
        </row>
        <row r="180">
          <cell r="H180" t="e">
            <v>#N/A</v>
          </cell>
          <cell r="J180" t="e">
            <v>#N/A</v>
          </cell>
          <cell r="K180">
            <v>0</v>
          </cell>
          <cell r="L180" t="str">
            <v/>
          </cell>
          <cell r="M180" t="e">
            <v>#N/A</v>
          </cell>
        </row>
        <row r="181">
          <cell r="H181" t="e">
            <v>#N/A</v>
          </cell>
          <cell r="J181" t="e">
            <v>#N/A</v>
          </cell>
          <cell r="K181">
            <v>0</v>
          </cell>
          <cell r="L181" t="str">
            <v/>
          </cell>
          <cell r="M181" t="e">
            <v>#N/A</v>
          </cell>
        </row>
        <row r="182">
          <cell r="H182" t="e">
            <v>#N/A</v>
          </cell>
          <cell r="J182" t="e">
            <v>#N/A</v>
          </cell>
          <cell r="K182">
            <v>0</v>
          </cell>
          <cell r="L182" t="str">
            <v/>
          </cell>
          <cell r="M182" t="e">
            <v>#N/A</v>
          </cell>
        </row>
        <row r="183">
          <cell r="H183" t="e">
            <v>#N/A</v>
          </cell>
          <cell r="J183" t="e">
            <v>#N/A</v>
          </cell>
          <cell r="K183">
            <v>0</v>
          </cell>
          <cell r="L183" t="str">
            <v/>
          </cell>
          <cell r="M183" t="e">
            <v>#N/A</v>
          </cell>
        </row>
        <row r="184">
          <cell r="H184" t="e">
            <v>#N/A</v>
          </cell>
          <cell r="J184" t="e">
            <v>#N/A</v>
          </cell>
          <cell r="K184">
            <v>0</v>
          </cell>
          <cell r="L184" t="str">
            <v/>
          </cell>
          <cell r="M184" t="e">
            <v>#N/A</v>
          </cell>
        </row>
        <row r="185">
          <cell r="H185" t="e">
            <v>#N/A</v>
          </cell>
          <cell r="J185" t="e">
            <v>#N/A</v>
          </cell>
          <cell r="K185">
            <v>0</v>
          </cell>
          <cell r="L185" t="str">
            <v/>
          </cell>
          <cell r="M185" t="e">
            <v>#N/A</v>
          </cell>
        </row>
        <row r="186">
          <cell r="H186" t="e">
            <v>#N/A</v>
          </cell>
          <cell r="J186" t="e">
            <v>#N/A</v>
          </cell>
          <cell r="K186">
            <v>0</v>
          </cell>
          <cell r="L186" t="str">
            <v/>
          </cell>
          <cell r="M186" t="e">
            <v>#N/A</v>
          </cell>
        </row>
        <row r="187">
          <cell r="H187" t="e">
            <v>#N/A</v>
          </cell>
          <cell r="J187" t="e">
            <v>#N/A</v>
          </cell>
          <cell r="K187">
            <v>0</v>
          </cell>
          <cell r="L187" t="str">
            <v/>
          </cell>
          <cell r="M187" t="e">
            <v>#N/A</v>
          </cell>
        </row>
        <row r="188">
          <cell r="H188" t="e">
            <v>#N/A</v>
          </cell>
          <cell r="J188" t="e">
            <v>#N/A</v>
          </cell>
          <cell r="K188">
            <v>0</v>
          </cell>
          <cell r="L188" t="str">
            <v/>
          </cell>
          <cell r="M188" t="e">
            <v>#N/A</v>
          </cell>
        </row>
        <row r="189">
          <cell r="H189" t="e">
            <v>#N/A</v>
          </cell>
          <cell r="J189" t="e">
            <v>#N/A</v>
          </cell>
          <cell r="K189">
            <v>0</v>
          </cell>
          <cell r="L189" t="str">
            <v/>
          </cell>
          <cell r="M189" t="e">
            <v>#N/A</v>
          </cell>
        </row>
        <row r="190">
          <cell r="H190" t="e">
            <v>#N/A</v>
          </cell>
          <cell r="J190" t="e">
            <v>#N/A</v>
          </cell>
          <cell r="K190">
            <v>0</v>
          </cell>
          <cell r="L190" t="str">
            <v/>
          </cell>
          <cell r="M190" t="e">
            <v>#N/A</v>
          </cell>
        </row>
        <row r="191">
          <cell r="H191" t="e">
            <v>#N/A</v>
          </cell>
          <cell r="J191" t="e">
            <v>#N/A</v>
          </cell>
          <cell r="K191">
            <v>0</v>
          </cell>
          <cell r="L191" t="str">
            <v/>
          </cell>
          <cell r="M191" t="e">
            <v>#N/A</v>
          </cell>
        </row>
        <row r="192">
          <cell r="H192" t="e">
            <v>#N/A</v>
          </cell>
          <cell r="J192" t="e">
            <v>#N/A</v>
          </cell>
          <cell r="K192">
            <v>0</v>
          </cell>
          <cell r="L192" t="str">
            <v/>
          </cell>
          <cell r="M192" t="e">
            <v>#N/A</v>
          </cell>
        </row>
        <row r="193">
          <cell r="H193" t="e">
            <v>#N/A</v>
          </cell>
          <cell r="J193" t="e">
            <v>#N/A</v>
          </cell>
          <cell r="K193">
            <v>0</v>
          </cell>
          <cell r="L193" t="str">
            <v/>
          </cell>
          <cell r="M193" t="e">
            <v>#N/A</v>
          </cell>
        </row>
        <row r="194">
          <cell r="H194" t="e">
            <v>#N/A</v>
          </cell>
          <cell r="J194" t="e">
            <v>#N/A</v>
          </cell>
          <cell r="K194">
            <v>0</v>
          </cell>
          <cell r="L194" t="str">
            <v/>
          </cell>
          <cell r="M194" t="e">
            <v>#N/A</v>
          </cell>
        </row>
        <row r="195">
          <cell r="H195" t="e">
            <v>#N/A</v>
          </cell>
          <cell r="J195" t="e">
            <v>#N/A</v>
          </cell>
          <cell r="K195">
            <v>0</v>
          </cell>
          <cell r="L195" t="str">
            <v/>
          </cell>
          <cell r="M195" t="e">
            <v>#N/A</v>
          </cell>
        </row>
        <row r="196">
          <cell r="H196" t="e">
            <v>#N/A</v>
          </cell>
          <cell r="J196" t="e">
            <v>#N/A</v>
          </cell>
          <cell r="K196">
            <v>0</v>
          </cell>
          <cell r="L196" t="str">
            <v/>
          </cell>
          <cell r="M196" t="e">
            <v>#N/A</v>
          </cell>
        </row>
        <row r="197">
          <cell r="H197" t="e">
            <v>#N/A</v>
          </cell>
          <cell r="J197" t="e">
            <v>#N/A</v>
          </cell>
          <cell r="K197">
            <v>0</v>
          </cell>
          <cell r="L197" t="str">
            <v/>
          </cell>
          <cell r="M197" t="e">
            <v>#N/A</v>
          </cell>
        </row>
        <row r="198">
          <cell r="H198" t="e">
            <v>#N/A</v>
          </cell>
          <cell r="J198" t="e">
            <v>#N/A</v>
          </cell>
          <cell r="K198">
            <v>0</v>
          </cell>
          <cell r="L198" t="str">
            <v/>
          </cell>
          <cell r="M198" t="e">
            <v>#N/A</v>
          </cell>
        </row>
        <row r="199">
          <cell r="H199" t="e">
            <v>#N/A</v>
          </cell>
          <cell r="J199" t="e">
            <v>#N/A</v>
          </cell>
          <cell r="K199">
            <v>0</v>
          </cell>
          <cell r="L199" t="str">
            <v/>
          </cell>
          <cell r="M199" t="e">
            <v>#N/A</v>
          </cell>
        </row>
        <row r="200">
          <cell r="H200" t="e">
            <v>#N/A</v>
          </cell>
          <cell r="J200" t="e">
            <v>#N/A</v>
          </cell>
          <cell r="K200">
            <v>0</v>
          </cell>
          <cell r="L200" t="str">
            <v/>
          </cell>
          <cell r="M200" t="e">
            <v>#N/A</v>
          </cell>
        </row>
        <row r="201">
          <cell r="H201" t="e">
            <v>#N/A</v>
          </cell>
          <cell r="J201" t="e">
            <v>#N/A</v>
          </cell>
          <cell r="K201">
            <v>0</v>
          </cell>
          <cell r="L201" t="str">
            <v/>
          </cell>
          <cell r="M201" t="e">
            <v>#N/A</v>
          </cell>
        </row>
        <row r="202">
          <cell r="H202" t="e">
            <v>#N/A</v>
          </cell>
          <cell r="J202" t="e">
            <v>#N/A</v>
          </cell>
          <cell r="K202">
            <v>0</v>
          </cell>
          <cell r="L202" t="str">
            <v/>
          </cell>
          <cell r="M202" t="e">
            <v>#N/A</v>
          </cell>
        </row>
        <row r="203">
          <cell r="H203" t="e">
            <v>#N/A</v>
          </cell>
          <cell r="J203" t="e">
            <v>#N/A</v>
          </cell>
          <cell r="K203">
            <v>0</v>
          </cell>
          <cell r="L203" t="str">
            <v/>
          </cell>
          <cell r="M203" t="e">
            <v>#N/A</v>
          </cell>
        </row>
        <row r="204">
          <cell r="H204" t="e">
            <v>#N/A</v>
          </cell>
          <cell r="J204" t="e">
            <v>#N/A</v>
          </cell>
          <cell r="K204">
            <v>0</v>
          </cell>
          <cell r="L204" t="str">
            <v/>
          </cell>
          <cell r="M204" t="e">
            <v>#N/A</v>
          </cell>
        </row>
        <row r="205">
          <cell r="H205" t="e">
            <v>#N/A</v>
          </cell>
          <cell r="J205" t="e">
            <v>#N/A</v>
          </cell>
          <cell r="K205">
            <v>0</v>
          </cell>
          <cell r="L205" t="str">
            <v/>
          </cell>
          <cell r="M205" t="e">
            <v>#N/A</v>
          </cell>
        </row>
        <row r="206">
          <cell r="H206" t="e">
            <v>#N/A</v>
          </cell>
          <cell r="J206" t="e">
            <v>#N/A</v>
          </cell>
          <cell r="K206">
            <v>0</v>
          </cell>
          <cell r="L206" t="str">
            <v/>
          </cell>
          <cell r="M206" t="e">
            <v>#N/A</v>
          </cell>
        </row>
        <row r="207">
          <cell r="H207" t="e">
            <v>#N/A</v>
          </cell>
          <cell r="J207" t="e">
            <v>#N/A</v>
          </cell>
          <cell r="K207">
            <v>0</v>
          </cell>
          <cell r="L207" t="str">
            <v/>
          </cell>
          <cell r="M207" t="e">
            <v>#N/A</v>
          </cell>
        </row>
        <row r="208">
          <cell r="H208" t="e">
            <v>#N/A</v>
          </cell>
          <cell r="J208" t="e">
            <v>#N/A</v>
          </cell>
          <cell r="K208">
            <v>0</v>
          </cell>
          <cell r="L208" t="str">
            <v/>
          </cell>
          <cell r="M208" t="e">
            <v>#N/A</v>
          </cell>
        </row>
        <row r="209">
          <cell r="H209" t="e">
            <v>#N/A</v>
          </cell>
          <cell r="J209" t="e">
            <v>#N/A</v>
          </cell>
          <cell r="K209">
            <v>0</v>
          </cell>
          <cell r="L209" t="str">
            <v/>
          </cell>
          <cell r="M209" t="e">
            <v>#N/A</v>
          </cell>
        </row>
        <row r="210">
          <cell r="H210" t="e">
            <v>#N/A</v>
          </cell>
          <cell r="J210" t="e">
            <v>#N/A</v>
          </cell>
          <cell r="K210">
            <v>0</v>
          </cell>
          <cell r="L210" t="str">
            <v/>
          </cell>
          <cell r="M210" t="e">
            <v>#N/A</v>
          </cell>
        </row>
        <row r="211">
          <cell r="H211" t="e">
            <v>#N/A</v>
          </cell>
          <cell r="J211" t="e">
            <v>#N/A</v>
          </cell>
          <cell r="K211">
            <v>0</v>
          </cell>
          <cell r="L211" t="str">
            <v/>
          </cell>
          <cell r="M211" t="e">
            <v>#N/A</v>
          </cell>
        </row>
        <row r="212">
          <cell r="H212" t="e">
            <v>#N/A</v>
          </cell>
          <cell r="J212" t="e">
            <v>#N/A</v>
          </cell>
          <cell r="K212">
            <v>0</v>
          </cell>
          <cell r="L212" t="str">
            <v/>
          </cell>
          <cell r="M212" t="e">
            <v>#N/A</v>
          </cell>
        </row>
        <row r="213">
          <cell r="H213" t="e">
            <v>#N/A</v>
          </cell>
          <cell r="J213" t="e">
            <v>#N/A</v>
          </cell>
          <cell r="K213">
            <v>0</v>
          </cell>
          <cell r="L213" t="str">
            <v/>
          </cell>
          <cell r="M213" t="e">
            <v>#N/A</v>
          </cell>
        </row>
        <row r="214">
          <cell r="H214" t="e">
            <v>#N/A</v>
          </cell>
          <cell r="J214" t="e">
            <v>#N/A</v>
          </cell>
          <cell r="K214">
            <v>0</v>
          </cell>
          <cell r="L214" t="str">
            <v/>
          </cell>
          <cell r="M214" t="e">
            <v>#N/A</v>
          </cell>
        </row>
        <row r="215">
          <cell r="H215" t="e">
            <v>#N/A</v>
          </cell>
          <cell r="J215" t="e">
            <v>#N/A</v>
          </cell>
          <cell r="K215">
            <v>0</v>
          </cell>
          <cell r="L215" t="str">
            <v/>
          </cell>
          <cell r="M215" t="e">
            <v>#N/A</v>
          </cell>
        </row>
        <row r="216">
          <cell r="H216" t="e">
            <v>#N/A</v>
          </cell>
          <cell r="J216" t="e">
            <v>#N/A</v>
          </cell>
          <cell r="K216">
            <v>0</v>
          </cell>
          <cell r="L216" t="str">
            <v/>
          </cell>
          <cell r="M216" t="e">
            <v>#N/A</v>
          </cell>
        </row>
        <row r="217">
          <cell r="H217" t="e">
            <v>#N/A</v>
          </cell>
          <cell r="J217" t="e">
            <v>#N/A</v>
          </cell>
          <cell r="K217">
            <v>0</v>
          </cell>
          <cell r="L217" t="str">
            <v/>
          </cell>
          <cell r="M217" t="e">
            <v>#N/A</v>
          </cell>
        </row>
        <row r="218">
          <cell r="H218" t="e">
            <v>#N/A</v>
          </cell>
          <cell r="J218" t="e">
            <v>#N/A</v>
          </cell>
          <cell r="K218">
            <v>0</v>
          </cell>
          <cell r="L218" t="str">
            <v/>
          </cell>
          <cell r="M218" t="e">
            <v>#N/A</v>
          </cell>
        </row>
        <row r="219">
          <cell r="H219" t="e">
            <v>#N/A</v>
          </cell>
          <cell r="J219" t="e">
            <v>#N/A</v>
          </cell>
          <cell r="K219">
            <v>0</v>
          </cell>
          <cell r="L219" t="str">
            <v/>
          </cell>
          <cell r="M219" t="e">
            <v>#N/A</v>
          </cell>
        </row>
        <row r="220">
          <cell r="H220" t="e">
            <v>#N/A</v>
          </cell>
          <cell r="J220" t="e">
            <v>#N/A</v>
          </cell>
          <cell r="K220">
            <v>0</v>
          </cell>
          <cell r="L220" t="str">
            <v/>
          </cell>
          <cell r="M220" t="e">
            <v>#N/A</v>
          </cell>
        </row>
        <row r="221">
          <cell r="H221" t="e">
            <v>#N/A</v>
          </cell>
          <cell r="J221" t="e">
            <v>#N/A</v>
          </cell>
          <cell r="K221">
            <v>0</v>
          </cell>
          <cell r="L221" t="str">
            <v/>
          </cell>
          <cell r="M221" t="e">
            <v>#N/A</v>
          </cell>
        </row>
        <row r="222">
          <cell r="H222" t="e">
            <v>#N/A</v>
          </cell>
          <cell r="J222" t="e">
            <v>#N/A</v>
          </cell>
          <cell r="K222">
            <v>0</v>
          </cell>
          <cell r="L222" t="str">
            <v/>
          </cell>
          <cell r="M222" t="e">
            <v>#N/A</v>
          </cell>
        </row>
        <row r="223">
          <cell r="H223" t="e">
            <v>#N/A</v>
          </cell>
          <cell r="J223" t="e">
            <v>#N/A</v>
          </cell>
          <cell r="K223">
            <v>0</v>
          </cell>
          <cell r="L223" t="str">
            <v/>
          </cell>
          <cell r="M223" t="e">
            <v>#N/A</v>
          </cell>
        </row>
        <row r="224">
          <cell r="H224" t="e">
            <v>#N/A</v>
          </cell>
          <cell r="J224" t="e">
            <v>#N/A</v>
          </cell>
          <cell r="K224">
            <v>0</v>
          </cell>
          <cell r="L224" t="str">
            <v/>
          </cell>
          <cell r="M224" t="e">
            <v>#N/A</v>
          </cell>
        </row>
        <row r="225">
          <cell r="H225" t="e">
            <v>#N/A</v>
          </cell>
          <cell r="J225" t="e">
            <v>#N/A</v>
          </cell>
          <cell r="K225">
            <v>0</v>
          </cell>
          <cell r="L225" t="str">
            <v/>
          </cell>
          <cell r="M225" t="e">
            <v>#N/A</v>
          </cell>
        </row>
        <row r="226">
          <cell r="H226" t="e">
            <v>#N/A</v>
          </cell>
          <cell r="J226" t="e">
            <v>#N/A</v>
          </cell>
          <cell r="K226">
            <v>0</v>
          </cell>
          <cell r="L226" t="str">
            <v/>
          </cell>
          <cell r="M226" t="e">
            <v>#N/A</v>
          </cell>
        </row>
        <row r="227">
          <cell r="H227" t="e">
            <v>#N/A</v>
          </cell>
          <cell r="J227" t="e">
            <v>#N/A</v>
          </cell>
          <cell r="K227">
            <v>0</v>
          </cell>
          <cell r="L227" t="str">
            <v/>
          </cell>
          <cell r="M227" t="e">
            <v>#N/A</v>
          </cell>
        </row>
        <row r="228">
          <cell r="H228" t="e">
            <v>#N/A</v>
          </cell>
          <cell r="J228" t="e">
            <v>#N/A</v>
          </cell>
          <cell r="K228">
            <v>0</v>
          </cell>
          <cell r="L228" t="str">
            <v/>
          </cell>
          <cell r="M228" t="e">
            <v>#N/A</v>
          </cell>
        </row>
        <row r="229">
          <cell r="H229" t="e">
            <v>#N/A</v>
          </cell>
          <cell r="J229" t="e">
            <v>#N/A</v>
          </cell>
          <cell r="K229">
            <v>0</v>
          </cell>
          <cell r="L229" t="str">
            <v/>
          </cell>
          <cell r="M229" t="e">
            <v>#N/A</v>
          </cell>
        </row>
        <row r="230">
          <cell r="H230" t="e">
            <v>#N/A</v>
          </cell>
          <cell r="J230" t="e">
            <v>#N/A</v>
          </cell>
          <cell r="K230">
            <v>0</v>
          </cell>
          <cell r="L230" t="str">
            <v/>
          </cell>
          <cell r="M230" t="e">
            <v>#N/A</v>
          </cell>
        </row>
        <row r="231">
          <cell r="H231" t="e">
            <v>#N/A</v>
          </cell>
          <cell r="J231" t="e">
            <v>#N/A</v>
          </cell>
          <cell r="K231">
            <v>0</v>
          </cell>
          <cell r="L231" t="str">
            <v/>
          </cell>
          <cell r="M231" t="e">
            <v>#N/A</v>
          </cell>
        </row>
        <row r="232">
          <cell r="H232" t="e">
            <v>#N/A</v>
          </cell>
          <cell r="J232" t="e">
            <v>#N/A</v>
          </cell>
          <cell r="K232">
            <v>0</v>
          </cell>
          <cell r="L232" t="str">
            <v/>
          </cell>
          <cell r="M232" t="e">
            <v>#N/A</v>
          </cell>
        </row>
        <row r="233">
          <cell r="H233" t="e">
            <v>#N/A</v>
          </cell>
          <cell r="J233" t="e">
            <v>#N/A</v>
          </cell>
          <cell r="K233">
            <v>0</v>
          </cell>
          <cell r="L233" t="str">
            <v/>
          </cell>
          <cell r="M233" t="e">
            <v>#N/A</v>
          </cell>
        </row>
        <row r="234">
          <cell r="H234" t="e">
            <v>#N/A</v>
          </cell>
          <cell r="J234" t="e">
            <v>#N/A</v>
          </cell>
          <cell r="K234">
            <v>0</v>
          </cell>
          <cell r="L234" t="str">
            <v/>
          </cell>
          <cell r="M234" t="e">
            <v>#N/A</v>
          </cell>
        </row>
        <row r="235">
          <cell r="H235" t="e">
            <v>#N/A</v>
          </cell>
          <cell r="J235" t="e">
            <v>#N/A</v>
          </cell>
          <cell r="K235">
            <v>0</v>
          </cell>
          <cell r="L235" t="str">
            <v/>
          </cell>
          <cell r="M235" t="e">
            <v>#N/A</v>
          </cell>
        </row>
        <row r="236">
          <cell r="H236" t="e">
            <v>#N/A</v>
          </cell>
          <cell r="J236" t="e">
            <v>#N/A</v>
          </cell>
          <cell r="K236">
            <v>0</v>
          </cell>
          <cell r="L236" t="str">
            <v/>
          </cell>
          <cell r="M236" t="e">
            <v>#N/A</v>
          </cell>
        </row>
        <row r="237">
          <cell r="H237" t="e">
            <v>#N/A</v>
          </cell>
          <cell r="J237" t="e">
            <v>#N/A</v>
          </cell>
          <cell r="K237">
            <v>0</v>
          </cell>
          <cell r="L237" t="str">
            <v/>
          </cell>
          <cell r="M237" t="e">
            <v>#N/A</v>
          </cell>
        </row>
        <row r="238">
          <cell r="H238" t="e">
            <v>#N/A</v>
          </cell>
          <cell r="J238" t="e">
            <v>#N/A</v>
          </cell>
          <cell r="K238">
            <v>0</v>
          </cell>
          <cell r="L238" t="str">
            <v/>
          </cell>
          <cell r="M238" t="e">
            <v>#N/A</v>
          </cell>
        </row>
        <row r="239">
          <cell r="H239" t="e">
            <v>#N/A</v>
          </cell>
          <cell r="J239" t="e">
            <v>#N/A</v>
          </cell>
          <cell r="K239">
            <v>0</v>
          </cell>
          <cell r="L239" t="str">
            <v/>
          </cell>
          <cell r="M239" t="e">
            <v>#N/A</v>
          </cell>
        </row>
        <row r="240">
          <cell r="H240" t="e">
            <v>#N/A</v>
          </cell>
          <cell r="J240" t="e">
            <v>#N/A</v>
          </cell>
          <cell r="K240">
            <v>0</v>
          </cell>
          <cell r="L240" t="str">
            <v/>
          </cell>
          <cell r="M240" t="e">
            <v>#N/A</v>
          </cell>
        </row>
        <row r="241">
          <cell r="H241" t="e">
            <v>#N/A</v>
          </cell>
          <cell r="J241" t="e">
            <v>#N/A</v>
          </cell>
          <cell r="K241">
            <v>0</v>
          </cell>
          <cell r="L241" t="str">
            <v/>
          </cell>
          <cell r="M241" t="e">
            <v>#N/A</v>
          </cell>
        </row>
        <row r="242">
          <cell r="H242" t="e">
            <v>#N/A</v>
          </cell>
          <cell r="J242" t="e">
            <v>#N/A</v>
          </cell>
          <cell r="K242">
            <v>0</v>
          </cell>
          <cell r="L242" t="str">
            <v/>
          </cell>
          <cell r="M242" t="e">
            <v>#N/A</v>
          </cell>
        </row>
        <row r="243">
          <cell r="H243" t="e">
            <v>#N/A</v>
          </cell>
          <cell r="J243" t="e">
            <v>#N/A</v>
          </cell>
          <cell r="K243">
            <v>0</v>
          </cell>
          <cell r="L243" t="str">
            <v/>
          </cell>
          <cell r="M243" t="e">
            <v>#N/A</v>
          </cell>
        </row>
        <row r="244">
          <cell r="H244" t="e">
            <v>#N/A</v>
          </cell>
          <cell r="J244" t="e">
            <v>#N/A</v>
          </cell>
          <cell r="K244">
            <v>0</v>
          </cell>
          <cell r="L244" t="str">
            <v/>
          </cell>
          <cell r="M244" t="e">
            <v>#N/A</v>
          </cell>
        </row>
        <row r="245">
          <cell r="H245" t="e">
            <v>#N/A</v>
          </cell>
          <cell r="J245" t="e">
            <v>#N/A</v>
          </cell>
          <cell r="K245">
            <v>0</v>
          </cell>
          <cell r="L245" t="str">
            <v/>
          </cell>
          <cell r="M245" t="e">
            <v>#N/A</v>
          </cell>
        </row>
        <row r="246">
          <cell r="H246" t="e">
            <v>#N/A</v>
          </cell>
          <cell r="J246" t="e">
            <v>#N/A</v>
          </cell>
          <cell r="K246">
            <v>0</v>
          </cell>
          <cell r="L246" t="str">
            <v/>
          </cell>
          <cell r="M246" t="e">
            <v>#N/A</v>
          </cell>
        </row>
        <row r="247">
          <cell r="H247" t="e">
            <v>#N/A</v>
          </cell>
          <cell r="J247" t="e">
            <v>#N/A</v>
          </cell>
          <cell r="K247">
            <v>0</v>
          </cell>
          <cell r="L247" t="str">
            <v/>
          </cell>
          <cell r="M247" t="e">
            <v>#N/A</v>
          </cell>
        </row>
        <row r="248">
          <cell r="H248" t="e">
            <v>#N/A</v>
          </cell>
          <cell r="J248" t="e">
            <v>#N/A</v>
          </cell>
          <cell r="K248">
            <v>0</v>
          </cell>
          <cell r="L248" t="str">
            <v/>
          </cell>
          <cell r="M248" t="e">
            <v>#N/A</v>
          </cell>
        </row>
        <row r="249">
          <cell r="H249" t="e">
            <v>#N/A</v>
          </cell>
          <cell r="J249" t="e">
            <v>#N/A</v>
          </cell>
          <cell r="K249">
            <v>0</v>
          </cell>
          <cell r="L249" t="str">
            <v/>
          </cell>
          <cell r="M249" t="e">
            <v>#N/A</v>
          </cell>
        </row>
        <row r="250">
          <cell r="H250" t="e">
            <v>#N/A</v>
          </cell>
          <cell r="J250" t="e">
            <v>#N/A</v>
          </cell>
          <cell r="K250">
            <v>0</v>
          </cell>
          <cell r="L250" t="str">
            <v/>
          </cell>
          <cell r="M250" t="e">
            <v>#N/A</v>
          </cell>
        </row>
        <row r="251">
          <cell r="H251" t="e">
            <v>#N/A</v>
          </cell>
          <cell r="J251" t="e">
            <v>#N/A</v>
          </cell>
          <cell r="K251">
            <v>0</v>
          </cell>
          <cell r="L251" t="str">
            <v/>
          </cell>
          <cell r="M251" t="e">
            <v>#N/A</v>
          </cell>
        </row>
        <row r="252">
          <cell r="H252" t="e">
            <v>#N/A</v>
          </cell>
          <cell r="J252" t="e">
            <v>#N/A</v>
          </cell>
          <cell r="K252">
            <v>0</v>
          </cell>
          <cell r="L252" t="str">
            <v/>
          </cell>
          <cell r="M252" t="e">
            <v>#N/A</v>
          </cell>
        </row>
        <row r="253">
          <cell r="H253" t="e">
            <v>#N/A</v>
          </cell>
          <cell r="J253" t="e">
            <v>#N/A</v>
          </cell>
          <cell r="K253">
            <v>0</v>
          </cell>
          <cell r="L253" t="str">
            <v/>
          </cell>
          <cell r="M253" t="e">
            <v>#N/A</v>
          </cell>
        </row>
        <row r="254">
          <cell r="H254" t="e">
            <v>#N/A</v>
          </cell>
          <cell r="J254" t="e">
            <v>#N/A</v>
          </cell>
          <cell r="K254">
            <v>0</v>
          </cell>
          <cell r="L254" t="str">
            <v/>
          </cell>
          <cell r="M254" t="e">
            <v>#N/A</v>
          </cell>
        </row>
        <row r="255">
          <cell r="H255" t="e">
            <v>#N/A</v>
          </cell>
          <cell r="J255" t="e">
            <v>#N/A</v>
          </cell>
          <cell r="K255">
            <v>0</v>
          </cell>
          <cell r="L255" t="str">
            <v/>
          </cell>
          <cell r="M255" t="e">
            <v>#N/A</v>
          </cell>
        </row>
        <row r="256">
          <cell r="H256" t="e">
            <v>#N/A</v>
          </cell>
          <cell r="J256" t="e">
            <v>#N/A</v>
          </cell>
          <cell r="K256">
            <v>0</v>
          </cell>
          <cell r="L256" t="str">
            <v/>
          </cell>
          <cell r="M256" t="e">
            <v>#N/A</v>
          </cell>
        </row>
        <row r="257">
          <cell r="H257" t="e">
            <v>#N/A</v>
          </cell>
          <cell r="J257" t="e">
            <v>#N/A</v>
          </cell>
          <cell r="K257">
            <v>0</v>
          </cell>
          <cell r="L257" t="str">
            <v/>
          </cell>
          <cell r="M257" t="e">
            <v>#N/A</v>
          </cell>
        </row>
        <row r="258">
          <cell r="H258" t="e">
            <v>#N/A</v>
          </cell>
          <cell r="J258" t="e">
            <v>#N/A</v>
          </cell>
          <cell r="K258">
            <v>0</v>
          </cell>
          <cell r="L258" t="str">
            <v/>
          </cell>
          <cell r="M258" t="e">
            <v>#N/A</v>
          </cell>
        </row>
        <row r="259">
          <cell r="H259" t="e">
            <v>#N/A</v>
          </cell>
          <cell r="J259" t="e">
            <v>#N/A</v>
          </cell>
          <cell r="K259">
            <v>0</v>
          </cell>
          <cell r="L259" t="str">
            <v/>
          </cell>
          <cell r="M259" t="e">
            <v>#N/A</v>
          </cell>
        </row>
        <row r="260">
          <cell r="H260" t="e">
            <v>#N/A</v>
          </cell>
          <cell r="J260" t="e">
            <v>#N/A</v>
          </cell>
          <cell r="K260">
            <v>0</v>
          </cell>
          <cell r="L260" t="str">
            <v/>
          </cell>
          <cell r="M260" t="e">
            <v>#N/A</v>
          </cell>
        </row>
        <row r="261">
          <cell r="H261" t="e">
            <v>#N/A</v>
          </cell>
          <cell r="J261" t="e">
            <v>#N/A</v>
          </cell>
          <cell r="K261">
            <v>0</v>
          </cell>
          <cell r="L261" t="str">
            <v/>
          </cell>
          <cell r="M261" t="e">
            <v>#N/A</v>
          </cell>
        </row>
        <row r="262">
          <cell r="H262" t="e">
            <v>#N/A</v>
          </cell>
          <cell r="J262" t="e">
            <v>#N/A</v>
          </cell>
          <cell r="K262">
            <v>0</v>
          </cell>
          <cell r="L262" t="str">
            <v/>
          </cell>
          <cell r="M262" t="e">
            <v>#N/A</v>
          </cell>
        </row>
        <row r="263">
          <cell r="H263" t="e">
            <v>#N/A</v>
          </cell>
          <cell r="J263" t="e">
            <v>#N/A</v>
          </cell>
          <cell r="K263">
            <v>0</v>
          </cell>
          <cell r="L263" t="str">
            <v/>
          </cell>
          <cell r="M263" t="e">
            <v>#N/A</v>
          </cell>
        </row>
        <row r="264">
          <cell r="H264" t="e">
            <v>#N/A</v>
          </cell>
          <cell r="J264" t="e">
            <v>#N/A</v>
          </cell>
          <cell r="K264">
            <v>0</v>
          </cell>
          <cell r="L264" t="str">
            <v/>
          </cell>
          <cell r="M264" t="e">
            <v>#N/A</v>
          </cell>
        </row>
        <row r="265">
          <cell r="H265" t="e">
            <v>#N/A</v>
          </cell>
          <cell r="J265" t="e">
            <v>#N/A</v>
          </cell>
          <cell r="K265">
            <v>0</v>
          </cell>
          <cell r="L265" t="str">
            <v/>
          </cell>
          <cell r="M265" t="e">
            <v>#N/A</v>
          </cell>
        </row>
        <row r="266">
          <cell r="H266" t="e">
            <v>#N/A</v>
          </cell>
          <cell r="J266" t="e">
            <v>#N/A</v>
          </cell>
          <cell r="K266">
            <v>0</v>
          </cell>
          <cell r="L266" t="str">
            <v/>
          </cell>
          <cell r="M266" t="e">
            <v>#N/A</v>
          </cell>
        </row>
        <row r="267">
          <cell r="H267" t="e">
            <v>#N/A</v>
          </cell>
          <cell r="J267" t="e">
            <v>#N/A</v>
          </cell>
          <cell r="K267">
            <v>0</v>
          </cell>
          <cell r="L267" t="str">
            <v/>
          </cell>
          <cell r="M267" t="e">
            <v>#N/A</v>
          </cell>
        </row>
        <row r="268">
          <cell r="H268" t="e">
            <v>#N/A</v>
          </cell>
          <cell r="J268" t="e">
            <v>#N/A</v>
          </cell>
          <cell r="K268">
            <v>0</v>
          </cell>
          <cell r="L268" t="str">
            <v/>
          </cell>
          <cell r="M268" t="e">
            <v>#N/A</v>
          </cell>
        </row>
        <row r="269">
          <cell r="H269" t="e">
            <v>#N/A</v>
          </cell>
          <cell r="J269" t="e">
            <v>#N/A</v>
          </cell>
          <cell r="K269">
            <v>0</v>
          </cell>
          <cell r="L269" t="str">
            <v/>
          </cell>
          <cell r="M269" t="e">
            <v>#N/A</v>
          </cell>
        </row>
        <row r="270">
          <cell r="H270" t="e">
            <v>#N/A</v>
          </cell>
          <cell r="J270" t="e">
            <v>#N/A</v>
          </cell>
          <cell r="K270">
            <v>0</v>
          </cell>
          <cell r="L270" t="str">
            <v/>
          </cell>
          <cell r="M270" t="e">
            <v>#N/A</v>
          </cell>
        </row>
        <row r="271">
          <cell r="H271" t="e">
            <v>#N/A</v>
          </cell>
          <cell r="J271" t="e">
            <v>#N/A</v>
          </cell>
          <cell r="K271">
            <v>0</v>
          </cell>
          <cell r="L271" t="str">
            <v/>
          </cell>
          <cell r="M271" t="e">
            <v>#N/A</v>
          </cell>
        </row>
        <row r="272">
          <cell r="H272" t="e">
            <v>#N/A</v>
          </cell>
          <cell r="J272" t="e">
            <v>#N/A</v>
          </cell>
          <cell r="K272">
            <v>0</v>
          </cell>
          <cell r="L272" t="str">
            <v/>
          </cell>
          <cell r="M272" t="e">
            <v>#N/A</v>
          </cell>
        </row>
        <row r="273">
          <cell r="H273" t="e">
            <v>#N/A</v>
          </cell>
          <cell r="J273" t="e">
            <v>#N/A</v>
          </cell>
          <cell r="K273">
            <v>0</v>
          </cell>
          <cell r="L273" t="str">
            <v/>
          </cell>
          <cell r="M273" t="e">
            <v>#N/A</v>
          </cell>
        </row>
        <row r="274">
          <cell r="H274" t="e">
            <v>#N/A</v>
          </cell>
          <cell r="J274" t="e">
            <v>#N/A</v>
          </cell>
          <cell r="K274">
            <v>0</v>
          </cell>
          <cell r="L274" t="str">
            <v/>
          </cell>
          <cell r="M274" t="e">
            <v>#N/A</v>
          </cell>
        </row>
        <row r="275">
          <cell r="H275" t="e">
            <v>#N/A</v>
          </cell>
          <cell r="J275" t="e">
            <v>#N/A</v>
          </cell>
          <cell r="K275">
            <v>0</v>
          </cell>
          <cell r="L275" t="str">
            <v/>
          </cell>
          <cell r="M275" t="e">
            <v>#N/A</v>
          </cell>
        </row>
        <row r="276">
          <cell r="H276" t="e">
            <v>#N/A</v>
          </cell>
          <cell r="J276" t="e">
            <v>#N/A</v>
          </cell>
          <cell r="K276">
            <v>0</v>
          </cell>
          <cell r="L276" t="str">
            <v/>
          </cell>
          <cell r="M276" t="e">
            <v>#N/A</v>
          </cell>
        </row>
        <row r="277">
          <cell r="H277" t="e">
            <v>#N/A</v>
          </cell>
          <cell r="J277" t="e">
            <v>#N/A</v>
          </cell>
          <cell r="K277">
            <v>0</v>
          </cell>
          <cell r="L277" t="str">
            <v/>
          </cell>
          <cell r="M277" t="e">
            <v>#N/A</v>
          </cell>
        </row>
        <row r="278">
          <cell r="H278" t="e">
            <v>#N/A</v>
          </cell>
          <cell r="J278" t="e">
            <v>#N/A</v>
          </cell>
          <cell r="K278">
            <v>0</v>
          </cell>
          <cell r="L278" t="str">
            <v/>
          </cell>
          <cell r="M278" t="e">
            <v>#N/A</v>
          </cell>
        </row>
        <row r="279">
          <cell r="H279" t="e">
            <v>#N/A</v>
          </cell>
          <cell r="J279" t="e">
            <v>#N/A</v>
          </cell>
          <cell r="K279">
            <v>0</v>
          </cell>
          <cell r="L279" t="str">
            <v/>
          </cell>
          <cell r="M279" t="e">
            <v>#N/A</v>
          </cell>
        </row>
        <row r="280">
          <cell r="H280" t="e">
            <v>#N/A</v>
          </cell>
          <cell r="J280" t="e">
            <v>#N/A</v>
          </cell>
          <cell r="K280">
            <v>0</v>
          </cell>
          <cell r="L280" t="str">
            <v/>
          </cell>
          <cell r="M280" t="e">
            <v>#N/A</v>
          </cell>
        </row>
        <row r="281">
          <cell r="H281" t="e">
            <v>#N/A</v>
          </cell>
          <cell r="J281" t="e">
            <v>#N/A</v>
          </cell>
          <cell r="K281">
            <v>0</v>
          </cell>
          <cell r="L281" t="str">
            <v/>
          </cell>
          <cell r="M281" t="e">
            <v>#N/A</v>
          </cell>
        </row>
        <row r="282">
          <cell r="H282" t="e">
            <v>#N/A</v>
          </cell>
          <cell r="J282" t="e">
            <v>#N/A</v>
          </cell>
          <cell r="K282">
            <v>0</v>
          </cell>
          <cell r="L282" t="str">
            <v/>
          </cell>
          <cell r="M282" t="e">
            <v>#N/A</v>
          </cell>
        </row>
        <row r="283">
          <cell r="H283" t="e">
            <v>#N/A</v>
          </cell>
          <cell r="J283" t="e">
            <v>#N/A</v>
          </cell>
          <cell r="K283">
            <v>0</v>
          </cell>
          <cell r="L283" t="str">
            <v/>
          </cell>
          <cell r="M283" t="e">
            <v>#N/A</v>
          </cell>
        </row>
        <row r="284">
          <cell r="H284" t="e">
            <v>#N/A</v>
          </cell>
          <cell r="J284" t="e">
            <v>#N/A</v>
          </cell>
          <cell r="K284">
            <v>0</v>
          </cell>
          <cell r="L284" t="str">
            <v/>
          </cell>
          <cell r="M284" t="e">
            <v>#N/A</v>
          </cell>
        </row>
        <row r="285">
          <cell r="H285" t="e">
            <v>#N/A</v>
          </cell>
          <cell r="J285" t="e">
            <v>#N/A</v>
          </cell>
          <cell r="K285">
            <v>0</v>
          </cell>
          <cell r="L285" t="str">
            <v/>
          </cell>
          <cell r="M285" t="e">
            <v>#N/A</v>
          </cell>
        </row>
        <row r="286">
          <cell r="H286" t="e">
            <v>#N/A</v>
          </cell>
          <cell r="J286" t="e">
            <v>#N/A</v>
          </cell>
          <cell r="K286">
            <v>0</v>
          </cell>
          <cell r="L286" t="str">
            <v/>
          </cell>
          <cell r="M286" t="e">
            <v>#N/A</v>
          </cell>
        </row>
        <row r="287">
          <cell r="H287" t="e">
            <v>#N/A</v>
          </cell>
          <cell r="J287" t="e">
            <v>#N/A</v>
          </cell>
          <cell r="K287">
            <v>0</v>
          </cell>
          <cell r="L287" t="str">
            <v/>
          </cell>
          <cell r="M287" t="e">
            <v>#N/A</v>
          </cell>
        </row>
        <row r="288">
          <cell r="H288" t="e">
            <v>#N/A</v>
          </cell>
          <cell r="J288" t="e">
            <v>#N/A</v>
          </cell>
          <cell r="K288">
            <v>0</v>
          </cell>
          <cell r="L288" t="str">
            <v/>
          </cell>
          <cell r="M288" t="e">
            <v>#N/A</v>
          </cell>
        </row>
        <row r="289">
          <cell r="H289" t="e">
            <v>#N/A</v>
          </cell>
          <cell r="J289" t="e">
            <v>#N/A</v>
          </cell>
          <cell r="K289">
            <v>0</v>
          </cell>
          <cell r="L289" t="str">
            <v/>
          </cell>
          <cell r="M289" t="e">
            <v>#N/A</v>
          </cell>
        </row>
        <row r="290">
          <cell r="H290" t="e">
            <v>#N/A</v>
          </cell>
          <cell r="J290" t="e">
            <v>#N/A</v>
          </cell>
          <cell r="K290">
            <v>0</v>
          </cell>
          <cell r="L290" t="str">
            <v/>
          </cell>
          <cell r="M290" t="e">
            <v>#N/A</v>
          </cell>
        </row>
        <row r="291">
          <cell r="H291" t="e">
            <v>#N/A</v>
          </cell>
          <cell r="J291" t="e">
            <v>#N/A</v>
          </cell>
          <cell r="K291">
            <v>0</v>
          </cell>
          <cell r="L291" t="str">
            <v/>
          </cell>
          <cell r="M291" t="e">
            <v>#N/A</v>
          </cell>
        </row>
        <row r="292">
          <cell r="H292" t="e">
            <v>#N/A</v>
          </cell>
          <cell r="J292" t="e">
            <v>#N/A</v>
          </cell>
          <cell r="K292">
            <v>0</v>
          </cell>
          <cell r="L292" t="str">
            <v/>
          </cell>
          <cell r="M292" t="e">
            <v>#N/A</v>
          </cell>
        </row>
        <row r="293">
          <cell r="H293" t="e">
            <v>#N/A</v>
          </cell>
          <cell r="J293" t="e">
            <v>#N/A</v>
          </cell>
          <cell r="K293">
            <v>0</v>
          </cell>
          <cell r="L293" t="str">
            <v/>
          </cell>
          <cell r="M293" t="e">
            <v>#N/A</v>
          </cell>
        </row>
        <row r="294">
          <cell r="H294" t="e">
            <v>#N/A</v>
          </cell>
          <cell r="J294" t="e">
            <v>#N/A</v>
          </cell>
          <cell r="K294">
            <v>0</v>
          </cell>
          <cell r="L294" t="str">
            <v/>
          </cell>
          <cell r="M294" t="e">
            <v>#N/A</v>
          </cell>
        </row>
        <row r="295">
          <cell r="H295" t="e">
            <v>#N/A</v>
          </cell>
          <cell r="J295" t="e">
            <v>#N/A</v>
          </cell>
          <cell r="K295">
            <v>0</v>
          </cell>
          <cell r="L295" t="str">
            <v/>
          </cell>
          <cell r="M295" t="e">
            <v>#N/A</v>
          </cell>
        </row>
        <row r="296">
          <cell r="H296" t="e">
            <v>#N/A</v>
          </cell>
          <cell r="J296" t="e">
            <v>#N/A</v>
          </cell>
          <cell r="K296">
            <v>0</v>
          </cell>
          <cell r="L296" t="str">
            <v/>
          </cell>
          <cell r="M296" t="e">
            <v>#N/A</v>
          </cell>
        </row>
        <row r="297">
          <cell r="H297" t="e">
            <v>#N/A</v>
          </cell>
          <cell r="J297" t="e">
            <v>#N/A</v>
          </cell>
          <cell r="K297">
            <v>0</v>
          </cell>
          <cell r="L297" t="str">
            <v/>
          </cell>
          <cell r="M297" t="e">
            <v>#N/A</v>
          </cell>
        </row>
        <row r="298">
          <cell r="H298" t="e">
            <v>#N/A</v>
          </cell>
          <cell r="J298" t="e">
            <v>#N/A</v>
          </cell>
          <cell r="K298">
            <v>0</v>
          </cell>
          <cell r="L298" t="str">
            <v/>
          </cell>
          <cell r="M298" t="e">
            <v>#N/A</v>
          </cell>
        </row>
        <row r="299">
          <cell r="H299" t="e">
            <v>#N/A</v>
          </cell>
          <cell r="J299" t="e">
            <v>#N/A</v>
          </cell>
          <cell r="K299">
            <v>0</v>
          </cell>
          <cell r="L299" t="str">
            <v/>
          </cell>
          <cell r="M299" t="e">
            <v>#N/A</v>
          </cell>
        </row>
        <row r="300">
          <cell r="H300" t="e">
            <v>#N/A</v>
          </cell>
          <cell r="J300" t="e">
            <v>#N/A</v>
          </cell>
          <cell r="K300">
            <v>0</v>
          </cell>
          <cell r="L300" t="str">
            <v/>
          </cell>
          <cell r="M300" t="e">
            <v>#N/A</v>
          </cell>
        </row>
        <row r="301">
          <cell r="H301" t="e">
            <v>#N/A</v>
          </cell>
          <cell r="J301" t="e">
            <v>#N/A</v>
          </cell>
          <cell r="K301">
            <v>0</v>
          </cell>
          <cell r="L301" t="str">
            <v/>
          </cell>
          <cell r="M301" t="e">
            <v>#N/A</v>
          </cell>
        </row>
        <row r="302">
          <cell r="H302" t="e">
            <v>#N/A</v>
          </cell>
          <cell r="J302" t="e">
            <v>#N/A</v>
          </cell>
          <cell r="K302">
            <v>0</v>
          </cell>
          <cell r="L302" t="str">
            <v/>
          </cell>
          <cell r="M302" t="e">
            <v>#N/A</v>
          </cell>
        </row>
        <row r="303">
          <cell r="H303" t="e">
            <v>#N/A</v>
          </cell>
          <cell r="J303" t="e">
            <v>#N/A</v>
          </cell>
          <cell r="K303">
            <v>0</v>
          </cell>
          <cell r="L303" t="str">
            <v/>
          </cell>
          <cell r="M303" t="e">
            <v>#N/A</v>
          </cell>
        </row>
        <row r="304">
          <cell r="H304" t="e">
            <v>#N/A</v>
          </cell>
          <cell r="J304" t="e">
            <v>#N/A</v>
          </cell>
          <cell r="K304">
            <v>0</v>
          </cell>
          <cell r="L304" t="str">
            <v/>
          </cell>
          <cell r="M304" t="e">
            <v>#N/A</v>
          </cell>
        </row>
        <row r="305">
          <cell r="H305" t="e">
            <v>#N/A</v>
          </cell>
          <cell r="J305" t="e">
            <v>#N/A</v>
          </cell>
          <cell r="K305">
            <v>0</v>
          </cell>
          <cell r="L305" t="str">
            <v/>
          </cell>
          <cell r="M305" t="e">
            <v>#N/A</v>
          </cell>
        </row>
        <row r="306">
          <cell r="H306" t="e">
            <v>#N/A</v>
          </cell>
          <cell r="J306" t="e">
            <v>#N/A</v>
          </cell>
          <cell r="K306">
            <v>0</v>
          </cell>
          <cell r="L306" t="str">
            <v/>
          </cell>
          <cell r="M306" t="e">
            <v>#N/A</v>
          </cell>
        </row>
        <row r="307">
          <cell r="H307" t="e">
            <v>#N/A</v>
          </cell>
          <cell r="J307" t="e">
            <v>#N/A</v>
          </cell>
          <cell r="K307">
            <v>0</v>
          </cell>
          <cell r="L307" t="str">
            <v/>
          </cell>
          <cell r="M307" t="e">
            <v>#N/A</v>
          </cell>
        </row>
        <row r="308">
          <cell r="H308" t="e">
            <v>#N/A</v>
          </cell>
          <cell r="J308" t="e">
            <v>#N/A</v>
          </cell>
          <cell r="K308">
            <v>0</v>
          </cell>
          <cell r="L308" t="str">
            <v/>
          </cell>
          <cell r="M308" t="e">
            <v>#N/A</v>
          </cell>
        </row>
        <row r="309">
          <cell r="H309" t="e">
            <v>#N/A</v>
          </cell>
          <cell r="J309" t="e">
            <v>#N/A</v>
          </cell>
          <cell r="K309">
            <v>0</v>
          </cell>
          <cell r="L309" t="str">
            <v/>
          </cell>
          <cell r="M309" t="e">
            <v>#N/A</v>
          </cell>
        </row>
        <row r="310">
          <cell r="H310" t="e">
            <v>#N/A</v>
          </cell>
          <cell r="J310" t="e">
            <v>#N/A</v>
          </cell>
          <cell r="K310">
            <v>0</v>
          </cell>
          <cell r="L310" t="str">
            <v/>
          </cell>
          <cell r="M310" t="e">
            <v>#N/A</v>
          </cell>
        </row>
        <row r="311">
          <cell r="H311" t="e">
            <v>#N/A</v>
          </cell>
          <cell r="J311" t="e">
            <v>#N/A</v>
          </cell>
          <cell r="K311">
            <v>0</v>
          </cell>
          <cell r="L311" t="str">
            <v/>
          </cell>
          <cell r="M311" t="e">
            <v>#N/A</v>
          </cell>
        </row>
        <row r="312">
          <cell r="H312" t="e">
            <v>#N/A</v>
          </cell>
          <cell r="J312" t="e">
            <v>#N/A</v>
          </cell>
          <cell r="K312">
            <v>0</v>
          </cell>
          <cell r="L312" t="str">
            <v/>
          </cell>
          <cell r="M312" t="e">
            <v>#N/A</v>
          </cell>
        </row>
        <row r="313">
          <cell r="H313" t="e">
            <v>#N/A</v>
          </cell>
          <cell r="J313" t="e">
            <v>#N/A</v>
          </cell>
          <cell r="K313">
            <v>0</v>
          </cell>
          <cell r="L313" t="str">
            <v/>
          </cell>
          <cell r="M313" t="e">
            <v>#N/A</v>
          </cell>
        </row>
        <row r="314">
          <cell r="H314" t="e">
            <v>#N/A</v>
          </cell>
          <cell r="J314" t="e">
            <v>#N/A</v>
          </cell>
          <cell r="K314">
            <v>0</v>
          </cell>
          <cell r="L314" t="str">
            <v/>
          </cell>
          <cell r="M314" t="e">
            <v>#N/A</v>
          </cell>
        </row>
        <row r="315">
          <cell r="G315">
            <v>335</v>
          </cell>
          <cell r="H315" t="e">
            <v>#N/A</v>
          </cell>
          <cell r="J315" t="e">
            <v>#N/A</v>
          </cell>
          <cell r="K315">
            <v>0</v>
          </cell>
          <cell r="L315" t="str">
            <v/>
          </cell>
          <cell r="M315" t="e">
            <v>#N/A</v>
          </cell>
        </row>
        <row r="316">
          <cell r="G316">
            <v>336</v>
          </cell>
          <cell r="H316" t="e">
            <v>#N/A</v>
          </cell>
          <cell r="J316" t="e">
            <v>#N/A</v>
          </cell>
          <cell r="K316">
            <v>0</v>
          </cell>
          <cell r="L316" t="str">
            <v/>
          </cell>
          <cell r="M316" t="e">
            <v>#N/A</v>
          </cell>
        </row>
        <row r="317">
          <cell r="G317">
            <v>337</v>
          </cell>
          <cell r="H317" t="e">
            <v>#N/A</v>
          </cell>
          <cell r="J317" t="e">
            <v>#N/A</v>
          </cell>
          <cell r="K317">
            <v>0</v>
          </cell>
          <cell r="L317" t="str">
            <v/>
          </cell>
          <cell r="M317" t="e">
            <v>#N/A</v>
          </cell>
        </row>
        <row r="318">
          <cell r="G318">
            <v>338</v>
          </cell>
          <cell r="H318" t="e">
            <v>#N/A</v>
          </cell>
          <cell r="J318" t="e">
            <v>#N/A</v>
          </cell>
          <cell r="K318">
            <v>0</v>
          </cell>
          <cell r="L318" t="str">
            <v/>
          </cell>
          <cell r="M318" t="e">
            <v>#N/A</v>
          </cell>
        </row>
        <row r="319">
          <cell r="G319">
            <v>339</v>
          </cell>
          <cell r="H319" t="e">
            <v>#N/A</v>
          </cell>
          <cell r="J319" t="e">
            <v>#N/A</v>
          </cell>
          <cell r="K319">
            <v>0</v>
          </cell>
          <cell r="L319" t="str">
            <v/>
          </cell>
          <cell r="M319" t="e">
            <v>#N/A</v>
          </cell>
        </row>
        <row r="320">
          <cell r="G320">
            <v>340</v>
          </cell>
          <cell r="H320" t="e">
            <v>#N/A</v>
          </cell>
          <cell r="J320" t="e">
            <v>#N/A</v>
          </cell>
          <cell r="K320">
            <v>0</v>
          </cell>
          <cell r="L320" t="str">
            <v/>
          </cell>
          <cell r="M320" t="e">
            <v>#N/A</v>
          </cell>
        </row>
        <row r="321">
          <cell r="G321">
            <v>341</v>
          </cell>
          <cell r="H321" t="e">
            <v>#N/A</v>
          </cell>
          <cell r="J321" t="e">
            <v>#N/A</v>
          </cell>
          <cell r="K321">
            <v>0</v>
          </cell>
          <cell r="L321" t="str">
            <v/>
          </cell>
          <cell r="M321" t="e">
            <v>#N/A</v>
          </cell>
        </row>
        <row r="322">
          <cell r="G322">
            <v>342</v>
          </cell>
          <cell r="H322" t="e">
            <v>#N/A</v>
          </cell>
          <cell r="J322" t="e">
            <v>#N/A</v>
          </cell>
          <cell r="K322">
            <v>0</v>
          </cell>
          <cell r="L322" t="str">
            <v/>
          </cell>
          <cell r="M322" t="e">
            <v>#N/A</v>
          </cell>
        </row>
        <row r="323">
          <cell r="G323">
            <v>343</v>
          </cell>
          <cell r="H323" t="e">
            <v>#N/A</v>
          </cell>
          <cell r="J323" t="e">
            <v>#N/A</v>
          </cell>
          <cell r="K323">
            <v>0</v>
          </cell>
          <cell r="L323" t="str">
            <v/>
          </cell>
          <cell r="M323" t="e">
            <v>#N/A</v>
          </cell>
        </row>
        <row r="324">
          <cell r="G324">
            <v>344</v>
          </cell>
          <cell r="H324" t="e">
            <v>#N/A</v>
          </cell>
          <cell r="J324" t="e">
            <v>#N/A</v>
          </cell>
          <cell r="K324">
            <v>0</v>
          </cell>
          <cell r="L324" t="str">
            <v/>
          </cell>
          <cell r="M324" t="e">
            <v>#N/A</v>
          </cell>
        </row>
        <row r="325">
          <cell r="G325">
            <v>345</v>
          </cell>
          <cell r="H325" t="e">
            <v>#N/A</v>
          </cell>
          <cell r="J325" t="e">
            <v>#N/A</v>
          </cell>
          <cell r="K325">
            <v>0</v>
          </cell>
          <cell r="L325" t="str">
            <v/>
          </cell>
          <cell r="M325" t="e">
            <v>#N/A</v>
          </cell>
        </row>
        <row r="326">
          <cell r="G326">
            <v>346</v>
          </cell>
          <cell r="H326" t="e">
            <v>#N/A</v>
          </cell>
          <cell r="J326" t="e">
            <v>#N/A</v>
          </cell>
          <cell r="K326">
            <v>0</v>
          </cell>
          <cell r="L326" t="str">
            <v/>
          </cell>
          <cell r="M326" t="e">
            <v>#N/A</v>
          </cell>
        </row>
        <row r="327">
          <cell r="G327">
            <v>347</v>
          </cell>
          <cell r="H327" t="e">
            <v>#N/A</v>
          </cell>
          <cell r="J327" t="e">
            <v>#N/A</v>
          </cell>
          <cell r="K327">
            <v>0</v>
          </cell>
          <cell r="L327" t="str">
            <v/>
          </cell>
          <cell r="M327" t="e">
            <v>#N/A</v>
          </cell>
        </row>
        <row r="328">
          <cell r="G328">
            <v>348</v>
          </cell>
          <cell r="H328" t="e">
            <v>#N/A</v>
          </cell>
          <cell r="J328" t="e">
            <v>#N/A</v>
          </cell>
          <cell r="K328">
            <v>0</v>
          </cell>
          <cell r="L328" t="str">
            <v/>
          </cell>
          <cell r="M328" t="e">
            <v>#N/A</v>
          </cell>
        </row>
        <row r="329">
          <cell r="G329">
            <v>349</v>
          </cell>
          <cell r="H329" t="e">
            <v>#N/A</v>
          </cell>
          <cell r="J329" t="e">
            <v>#N/A</v>
          </cell>
          <cell r="K329">
            <v>0</v>
          </cell>
          <cell r="L329" t="str">
            <v/>
          </cell>
          <cell r="M329" t="e">
            <v>#N/A</v>
          </cell>
        </row>
        <row r="330">
          <cell r="G330">
            <v>350</v>
          </cell>
          <cell r="H330" t="e">
            <v>#N/A</v>
          </cell>
          <cell r="J330" t="e">
            <v>#N/A</v>
          </cell>
          <cell r="K330">
            <v>0</v>
          </cell>
          <cell r="L330" t="str">
            <v/>
          </cell>
          <cell r="M330" t="e">
            <v>#N/A</v>
          </cell>
        </row>
        <row r="331">
          <cell r="G331">
            <v>351</v>
          </cell>
          <cell r="H331" t="e">
            <v>#N/A</v>
          </cell>
          <cell r="J331" t="e">
            <v>#N/A</v>
          </cell>
          <cell r="K331">
            <v>0</v>
          </cell>
          <cell r="L331" t="str">
            <v/>
          </cell>
          <cell r="M331" t="e">
            <v>#N/A</v>
          </cell>
        </row>
        <row r="332">
          <cell r="G332">
            <v>352</v>
          </cell>
          <cell r="H332" t="e">
            <v>#N/A</v>
          </cell>
          <cell r="J332" t="e">
            <v>#N/A</v>
          </cell>
          <cell r="K332">
            <v>0</v>
          </cell>
          <cell r="L332" t="str">
            <v/>
          </cell>
          <cell r="M332" t="e">
            <v>#N/A</v>
          </cell>
        </row>
        <row r="333">
          <cell r="G333">
            <v>353</v>
          </cell>
          <cell r="H333" t="e">
            <v>#N/A</v>
          </cell>
          <cell r="J333" t="e">
            <v>#N/A</v>
          </cell>
          <cell r="K333">
            <v>0</v>
          </cell>
          <cell r="L333" t="str">
            <v/>
          </cell>
          <cell r="M333" t="e">
            <v>#N/A</v>
          </cell>
        </row>
        <row r="334">
          <cell r="G334">
            <v>354</v>
          </cell>
          <cell r="H334" t="e">
            <v>#N/A</v>
          </cell>
          <cell r="J334" t="e">
            <v>#N/A</v>
          </cell>
          <cell r="K334">
            <v>0</v>
          </cell>
          <cell r="L334" t="str">
            <v/>
          </cell>
          <cell r="M334" t="e">
            <v>#N/A</v>
          </cell>
        </row>
        <row r="335">
          <cell r="G335">
            <v>355</v>
          </cell>
          <cell r="H335" t="e">
            <v>#N/A</v>
          </cell>
          <cell r="J335" t="e">
            <v>#N/A</v>
          </cell>
          <cell r="K335">
            <v>0</v>
          </cell>
          <cell r="L335" t="str">
            <v/>
          </cell>
          <cell r="M335" t="e">
            <v>#N/A</v>
          </cell>
        </row>
        <row r="336">
          <cell r="G336">
            <v>356</v>
          </cell>
          <cell r="H336" t="e">
            <v>#N/A</v>
          </cell>
          <cell r="J336" t="e">
            <v>#N/A</v>
          </cell>
          <cell r="K336">
            <v>0</v>
          </cell>
          <cell r="L336" t="str">
            <v/>
          </cell>
          <cell r="M336" t="e">
            <v>#N/A</v>
          </cell>
        </row>
        <row r="337">
          <cell r="G337">
            <v>357</v>
          </cell>
          <cell r="H337" t="e">
            <v>#N/A</v>
          </cell>
          <cell r="J337" t="e">
            <v>#N/A</v>
          </cell>
          <cell r="K337">
            <v>0</v>
          </cell>
          <cell r="L337" t="str">
            <v/>
          </cell>
          <cell r="M337" t="e">
            <v>#N/A</v>
          </cell>
        </row>
        <row r="338">
          <cell r="G338">
            <v>358</v>
          </cell>
          <cell r="H338" t="e">
            <v>#N/A</v>
          </cell>
          <cell r="J338" t="e">
            <v>#N/A</v>
          </cell>
          <cell r="K338">
            <v>0</v>
          </cell>
          <cell r="L338" t="str">
            <v/>
          </cell>
          <cell r="M338" t="e">
            <v>#N/A</v>
          </cell>
        </row>
        <row r="339">
          <cell r="G339">
            <v>359</v>
          </cell>
          <cell r="H339" t="e">
            <v>#N/A</v>
          </cell>
          <cell r="J339" t="e">
            <v>#N/A</v>
          </cell>
          <cell r="K339">
            <v>0</v>
          </cell>
          <cell r="L339" t="str">
            <v/>
          </cell>
          <cell r="M339" t="e">
            <v>#N/A</v>
          </cell>
        </row>
        <row r="340">
          <cell r="G340">
            <v>360</v>
          </cell>
          <cell r="H340" t="e">
            <v>#N/A</v>
          </cell>
          <cell r="J340" t="e">
            <v>#N/A</v>
          </cell>
          <cell r="K340">
            <v>0</v>
          </cell>
          <cell r="L340" t="str">
            <v/>
          </cell>
          <cell r="M340" t="e">
            <v>#N/A</v>
          </cell>
        </row>
        <row r="341">
          <cell r="G341">
            <v>361</v>
          </cell>
          <cell r="H341" t="e">
            <v>#N/A</v>
          </cell>
          <cell r="J341" t="e">
            <v>#N/A</v>
          </cell>
          <cell r="K341">
            <v>0</v>
          </cell>
          <cell r="L341" t="str">
            <v/>
          </cell>
          <cell r="M341" t="e">
            <v>#N/A</v>
          </cell>
        </row>
        <row r="342">
          <cell r="G342">
            <v>362</v>
          </cell>
          <cell r="H342" t="e">
            <v>#N/A</v>
          </cell>
          <cell r="J342" t="e">
            <v>#N/A</v>
          </cell>
          <cell r="K342">
            <v>0</v>
          </cell>
          <cell r="L342" t="str">
            <v/>
          </cell>
          <cell r="M342" t="e">
            <v>#N/A</v>
          </cell>
        </row>
        <row r="343">
          <cell r="G343">
            <v>363</v>
          </cell>
          <cell r="H343" t="e">
            <v>#N/A</v>
          </cell>
          <cell r="J343" t="e">
            <v>#N/A</v>
          </cell>
          <cell r="K343">
            <v>0</v>
          </cell>
          <cell r="L343" t="str">
            <v/>
          </cell>
          <cell r="M343" t="e">
            <v>#N/A</v>
          </cell>
        </row>
        <row r="344">
          <cell r="G344">
            <v>364</v>
          </cell>
          <cell r="H344" t="e">
            <v>#N/A</v>
          </cell>
          <cell r="J344" t="e">
            <v>#N/A</v>
          </cell>
          <cell r="K344">
            <v>0</v>
          </cell>
          <cell r="L344" t="str">
            <v/>
          </cell>
          <cell r="M344" t="e">
            <v>#N/A</v>
          </cell>
        </row>
        <row r="345">
          <cell r="G345">
            <v>365</v>
          </cell>
          <cell r="H345" t="e">
            <v>#N/A</v>
          </cell>
          <cell r="J345" t="e">
            <v>#N/A</v>
          </cell>
          <cell r="K345">
            <v>0</v>
          </cell>
          <cell r="L345" t="str">
            <v/>
          </cell>
          <cell r="M345" t="e">
            <v>#N/A</v>
          </cell>
        </row>
        <row r="346">
          <cell r="G346">
            <v>366</v>
          </cell>
          <cell r="H346" t="e">
            <v>#N/A</v>
          </cell>
          <cell r="J346" t="e">
            <v>#N/A</v>
          </cell>
          <cell r="K346">
            <v>0</v>
          </cell>
          <cell r="L346" t="str">
            <v/>
          </cell>
          <cell r="M346" t="e">
            <v>#N/A</v>
          </cell>
        </row>
        <row r="347">
          <cell r="G347">
            <v>367</v>
          </cell>
          <cell r="H347" t="e">
            <v>#N/A</v>
          </cell>
          <cell r="J347" t="e">
            <v>#N/A</v>
          </cell>
          <cell r="K347">
            <v>0</v>
          </cell>
          <cell r="L347" t="str">
            <v/>
          </cell>
          <cell r="M347" t="e">
            <v>#N/A</v>
          </cell>
        </row>
        <row r="348">
          <cell r="G348">
            <v>368</v>
          </cell>
          <cell r="H348" t="e">
            <v>#N/A</v>
          </cell>
          <cell r="J348" t="e">
            <v>#N/A</v>
          </cell>
          <cell r="K348">
            <v>0</v>
          </cell>
          <cell r="L348" t="str">
            <v/>
          </cell>
          <cell r="M348" t="e">
            <v>#N/A</v>
          </cell>
        </row>
        <row r="349">
          <cell r="G349">
            <v>369</v>
          </cell>
          <cell r="H349" t="e">
            <v>#N/A</v>
          </cell>
          <cell r="J349" t="e">
            <v>#N/A</v>
          </cell>
          <cell r="K349">
            <v>0</v>
          </cell>
          <cell r="L349" t="str">
            <v/>
          </cell>
          <cell r="M349" t="e">
            <v>#N/A</v>
          </cell>
        </row>
        <row r="350">
          <cell r="G350">
            <v>370</v>
          </cell>
          <cell r="H350" t="e">
            <v>#N/A</v>
          </cell>
          <cell r="J350" t="e">
            <v>#N/A</v>
          </cell>
          <cell r="K350">
            <v>0</v>
          </cell>
          <cell r="L350" t="str">
            <v/>
          </cell>
          <cell r="M350" t="e">
            <v>#N/A</v>
          </cell>
        </row>
        <row r="351">
          <cell r="G351">
            <v>371</v>
          </cell>
          <cell r="H351" t="e">
            <v>#N/A</v>
          </cell>
          <cell r="J351" t="e">
            <v>#N/A</v>
          </cell>
          <cell r="K351">
            <v>0</v>
          </cell>
          <cell r="L351" t="str">
            <v/>
          </cell>
          <cell r="M351" t="e">
            <v>#N/A</v>
          </cell>
        </row>
        <row r="352">
          <cell r="G352">
            <v>372</v>
          </cell>
          <cell r="H352" t="e">
            <v>#N/A</v>
          </cell>
          <cell r="J352" t="e">
            <v>#N/A</v>
          </cell>
          <cell r="K352">
            <v>0</v>
          </cell>
          <cell r="L352" t="str">
            <v/>
          </cell>
          <cell r="M352" t="e">
            <v>#N/A</v>
          </cell>
        </row>
        <row r="353">
          <cell r="G353">
            <v>373</v>
          </cell>
          <cell r="H353" t="e">
            <v>#N/A</v>
          </cell>
          <cell r="J353" t="e">
            <v>#N/A</v>
          </cell>
          <cell r="K353">
            <v>0</v>
          </cell>
          <cell r="L353" t="str">
            <v/>
          </cell>
          <cell r="M353" t="e">
            <v>#N/A</v>
          </cell>
        </row>
        <row r="354">
          <cell r="G354">
            <v>374</v>
          </cell>
          <cell r="H354" t="e">
            <v>#N/A</v>
          </cell>
          <cell r="J354" t="e">
            <v>#N/A</v>
          </cell>
          <cell r="K354">
            <v>0</v>
          </cell>
          <cell r="L354" t="str">
            <v/>
          </cell>
          <cell r="M354" t="e">
            <v>#N/A</v>
          </cell>
        </row>
        <row r="355">
          <cell r="G355">
            <v>375</v>
          </cell>
          <cell r="H355" t="e">
            <v>#N/A</v>
          </cell>
          <cell r="J355" t="e">
            <v>#N/A</v>
          </cell>
          <cell r="K355">
            <v>0</v>
          </cell>
          <cell r="L355" t="str">
            <v/>
          </cell>
          <cell r="M355" t="e">
            <v>#N/A</v>
          </cell>
        </row>
        <row r="356">
          <cell r="G356">
            <v>376</v>
          </cell>
          <cell r="H356" t="e">
            <v>#N/A</v>
          </cell>
          <cell r="J356" t="e">
            <v>#N/A</v>
          </cell>
          <cell r="K356">
            <v>0</v>
          </cell>
          <cell r="L356" t="str">
            <v/>
          </cell>
          <cell r="M356" t="e">
            <v>#N/A</v>
          </cell>
        </row>
        <row r="357">
          <cell r="G357">
            <v>377</v>
          </cell>
          <cell r="H357" t="e">
            <v>#N/A</v>
          </cell>
          <cell r="J357" t="e">
            <v>#N/A</v>
          </cell>
          <cell r="K357">
            <v>0</v>
          </cell>
          <cell r="L357" t="str">
            <v/>
          </cell>
          <cell r="M357" t="e">
            <v>#N/A</v>
          </cell>
        </row>
        <row r="358">
          <cell r="G358">
            <v>378</v>
          </cell>
          <cell r="H358" t="e">
            <v>#N/A</v>
          </cell>
          <cell r="J358" t="e">
            <v>#N/A</v>
          </cell>
          <cell r="K358">
            <v>0</v>
          </cell>
          <cell r="L358" t="str">
            <v/>
          </cell>
          <cell r="M358" t="e">
            <v>#N/A</v>
          </cell>
        </row>
        <row r="359">
          <cell r="G359">
            <v>379</v>
          </cell>
          <cell r="H359" t="e">
            <v>#N/A</v>
          </cell>
          <cell r="J359" t="e">
            <v>#N/A</v>
          </cell>
          <cell r="K359">
            <v>0</v>
          </cell>
          <cell r="L359" t="str">
            <v/>
          </cell>
          <cell r="M359" t="e">
            <v>#N/A</v>
          </cell>
        </row>
        <row r="360">
          <cell r="G360">
            <v>380</v>
          </cell>
          <cell r="H360" t="e">
            <v>#N/A</v>
          </cell>
          <cell r="J360" t="e">
            <v>#N/A</v>
          </cell>
          <cell r="K360">
            <v>0</v>
          </cell>
          <cell r="L360" t="str">
            <v/>
          </cell>
          <cell r="M360" t="e">
            <v>#N/A</v>
          </cell>
        </row>
        <row r="361">
          <cell r="G361">
            <v>381</v>
          </cell>
          <cell r="H361" t="e">
            <v>#N/A</v>
          </cell>
          <cell r="J361" t="e">
            <v>#N/A</v>
          </cell>
          <cell r="K361">
            <v>0</v>
          </cell>
          <cell r="L361" t="str">
            <v/>
          </cell>
          <cell r="M361" t="e">
            <v>#N/A</v>
          </cell>
        </row>
        <row r="362">
          <cell r="G362">
            <v>382</v>
          </cell>
          <cell r="H362" t="e">
            <v>#N/A</v>
          </cell>
          <cell r="J362" t="e">
            <v>#N/A</v>
          </cell>
          <cell r="K362">
            <v>0</v>
          </cell>
          <cell r="L362" t="str">
            <v/>
          </cell>
          <cell r="M362" t="e">
            <v>#N/A</v>
          </cell>
        </row>
        <row r="363">
          <cell r="G363">
            <v>383</v>
          </cell>
          <cell r="H363" t="e">
            <v>#N/A</v>
          </cell>
          <cell r="J363" t="e">
            <v>#N/A</v>
          </cell>
          <cell r="K363">
            <v>0</v>
          </cell>
          <cell r="L363" t="str">
            <v/>
          </cell>
          <cell r="M363" t="e">
            <v>#N/A</v>
          </cell>
        </row>
        <row r="364">
          <cell r="G364">
            <v>384</v>
          </cell>
          <cell r="H364" t="e">
            <v>#N/A</v>
          </cell>
          <cell r="J364" t="e">
            <v>#N/A</v>
          </cell>
          <cell r="K364">
            <v>0</v>
          </cell>
          <cell r="L364" t="str">
            <v/>
          </cell>
          <cell r="M364" t="e">
            <v>#N/A</v>
          </cell>
        </row>
        <row r="365">
          <cell r="G365">
            <v>385</v>
          </cell>
          <cell r="H365" t="e">
            <v>#N/A</v>
          </cell>
          <cell r="J365" t="e">
            <v>#N/A</v>
          </cell>
          <cell r="K365">
            <v>0</v>
          </cell>
          <cell r="L365" t="str">
            <v/>
          </cell>
          <cell r="M365" t="e">
            <v>#N/A</v>
          </cell>
        </row>
        <row r="366">
          <cell r="G366">
            <v>386</v>
          </cell>
          <cell r="H366" t="e">
            <v>#N/A</v>
          </cell>
          <cell r="J366" t="e">
            <v>#N/A</v>
          </cell>
          <cell r="K366">
            <v>0</v>
          </cell>
          <cell r="L366" t="str">
            <v/>
          </cell>
          <cell r="M366" t="e">
            <v>#N/A</v>
          </cell>
        </row>
        <row r="367">
          <cell r="G367">
            <v>387</v>
          </cell>
          <cell r="H367" t="e">
            <v>#N/A</v>
          </cell>
          <cell r="J367" t="e">
            <v>#N/A</v>
          </cell>
          <cell r="K367">
            <v>0</v>
          </cell>
          <cell r="L367" t="str">
            <v/>
          </cell>
          <cell r="M367" t="e">
            <v>#N/A</v>
          </cell>
        </row>
        <row r="368">
          <cell r="G368">
            <v>388</v>
          </cell>
          <cell r="H368" t="e">
            <v>#N/A</v>
          </cell>
          <cell r="J368" t="e">
            <v>#N/A</v>
          </cell>
          <cell r="K368">
            <v>0</v>
          </cell>
          <cell r="L368" t="str">
            <v/>
          </cell>
          <cell r="M368" t="e">
            <v>#N/A</v>
          </cell>
        </row>
        <row r="369">
          <cell r="G369">
            <v>389</v>
          </cell>
          <cell r="H369" t="e">
            <v>#N/A</v>
          </cell>
          <cell r="J369" t="e">
            <v>#N/A</v>
          </cell>
          <cell r="K369">
            <v>0</v>
          </cell>
          <cell r="L369" t="str">
            <v/>
          </cell>
          <cell r="M369" t="e">
            <v>#N/A</v>
          </cell>
        </row>
        <row r="370">
          <cell r="G370">
            <v>390</v>
          </cell>
          <cell r="H370" t="e">
            <v>#N/A</v>
          </cell>
          <cell r="J370" t="e">
            <v>#N/A</v>
          </cell>
          <cell r="K370">
            <v>0</v>
          </cell>
          <cell r="L370" t="str">
            <v/>
          </cell>
          <cell r="M370" t="e">
            <v>#N/A</v>
          </cell>
        </row>
        <row r="371">
          <cell r="G371">
            <v>391</v>
          </cell>
          <cell r="H371" t="e">
            <v>#N/A</v>
          </cell>
          <cell r="J371" t="e">
            <v>#N/A</v>
          </cell>
          <cell r="K371">
            <v>0</v>
          </cell>
          <cell r="L371" t="str">
            <v/>
          </cell>
          <cell r="M371" t="e">
            <v>#N/A</v>
          </cell>
        </row>
        <row r="372">
          <cell r="G372">
            <v>392</v>
          </cell>
          <cell r="H372" t="e">
            <v>#N/A</v>
          </cell>
          <cell r="J372" t="e">
            <v>#N/A</v>
          </cell>
          <cell r="K372">
            <v>0</v>
          </cell>
          <cell r="L372" t="str">
            <v/>
          </cell>
          <cell r="M372" t="e">
            <v>#N/A</v>
          </cell>
        </row>
        <row r="373">
          <cell r="G373">
            <v>393</v>
          </cell>
          <cell r="H373" t="e">
            <v>#N/A</v>
          </cell>
          <cell r="J373" t="e">
            <v>#N/A</v>
          </cell>
          <cell r="K373">
            <v>0</v>
          </cell>
          <cell r="L373" t="str">
            <v/>
          </cell>
          <cell r="M373" t="e">
            <v>#N/A</v>
          </cell>
        </row>
        <row r="374">
          <cell r="G374">
            <v>394</v>
          </cell>
          <cell r="H374" t="e">
            <v>#N/A</v>
          </cell>
          <cell r="J374" t="e">
            <v>#N/A</v>
          </cell>
          <cell r="K374">
            <v>0</v>
          </cell>
          <cell r="L374" t="str">
            <v/>
          </cell>
          <cell r="M374" t="e">
            <v>#N/A</v>
          </cell>
        </row>
        <row r="375">
          <cell r="G375">
            <v>395</v>
          </cell>
          <cell r="H375" t="e">
            <v>#N/A</v>
          </cell>
          <cell r="J375" t="e">
            <v>#N/A</v>
          </cell>
          <cell r="K375">
            <v>0</v>
          </cell>
          <cell r="L375" t="str">
            <v/>
          </cell>
          <cell r="M375" t="e">
            <v>#N/A</v>
          </cell>
        </row>
        <row r="376">
          <cell r="G376">
            <v>396</v>
          </cell>
          <cell r="H376" t="e">
            <v>#N/A</v>
          </cell>
          <cell r="J376" t="e">
            <v>#N/A</v>
          </cell>
          <cell r="K376">
            <v>0</v>
          </cell>
          <cell r="L376" t="str">
            <v/>
          </cell>
          <cell r="M376" t="e">
            <v>#N/A</v>
          </cell>
        </row>
        <row r="377">
          <cell r="G377">
            <v>397</v>
          </cell>
          <cell r="H377" t="e">
            <v>#N/A</v>
          </cell>
          <cell r="J377" t="e">
            <v>#N/A</v>
          </cell>
          <cell r="K377">
            <v>0</v>
          </cell>
          <cell r="L377" t="str">
            <v/>
          </cell>
          <cell r="M377" t="e">
            <v>#N/A</v>
          </cell>
        </row>
        <row r="378">
          <cell r="G378">
            <v>398</v>
          </cell>
          <cell r="H378" t="e">
            <v>#N/A</v>
          </cell>
          <cell r="J378" t="e">
            <v>#N/A</v>
          </cell>
          <cell r="K378">
            <v>0</v>
          </cell>
          <cell r="L378" t="str">
            <v/>
          </cell>
          <cell r="M378" t="e">
            <v>#N/A</v>
          </cell>
        </row>
        <row r="379">
          <cell r="G379">
            <v>399</v>
          </cell>
          <cell r="H379" t="e">
            <v>#N/A</v>
          </cell>
          <cell r="J379" t="e">
            <v>#N/A</v>
          </cell>
          <cell r="K379">
            <v>0</v>
          </cell>
          <cell r="L379" t="str">
            <v/>
          </cell>
          <cell r="M379" t="e">
            <v>#N/A</v>
          </cell>
        </row>
        <row r="380">
          <cell r="G380">
            <v>400</v>
          </cell>
          <cell r="H380" t="e">
            <v>#N/A</v>
          </cell>
          <cell r="J380" t="e">
            <v>#N/A</v>
          </cell>
          <cell r="K380">
            <v>0</v>
          </cell>
          <cell r="L380" t="str">
            <v/>
          </cell>
          <cell r="M380" t="e">
            <v>#N/A</v>
          </cell>
        </row>
        <row r="381">
          <cell r="G381">
            <v>401</v>
          </cell>
          <cell r="H381" t="e">
            <v>#N/A</v>
          </cell>
          <cell r="J381" t="e">
            <v>#N/A</v>
          </cell>
          <cell r="K381">
            <v>0</v>
          </cell>
          <cell r="L381" t="str">
            <v/>
          </cell>
          <cell r="M381" t="e">
            <v>#N/A</v>
          </cell>
        </row>
        <row r="382">
          <cell r="G382">
            <v>402</v>
          </cell>
          <cell r="H382" t="e">
            <v>#N/A</v>
          </cell>
          <cell r="J382" t="e">
            <v>#N/A</v>
          </cell>
          <cell r="K382">
            <v>0</v>
          </cell>
          <cell r="L382" t="str">
            <v/>
          </cell>
          <cell r="M382" t="e">
            <v>#N/A</v>
          </cell>
        </row>
        <row r="383">
          <cell r="G383">
            <v>403</v>
          </cell>
          <cell r="H383" t="e">
            <v>#N/A</v>
          </cell>
          <cell r="J383" t="e">
            <v>#N/A</v>
          </cell>
          <cell r="K383">
            <v>0</v>
          </cell>
          <cell r="L383" t="str">
            <v/>
          </cell>
          <cell r="M383" t="e">
            <v>#N/A</v>
          </cell>
        </row>
        <row r="384">
          <cell r="G384">
            <v>404</v>
          </cell>
          <cell r="H384" t="e">
            <v>#N/A</v>
          </cell>
          <cell r="J384" t="e">
            <v>#N/A</v>
          </cell>
          <cell r="K384">
            <v>0</v>
          </cell>
          <cell r="L384" t="str">
            <v/>
          </cell>
          <cell r="M384" t="e">
            <v>#N/A</v>
          </cell>
        </row>
        <row r="385">
          <cell r="G385">
            <v>405</v>
          </cell>
          <cell r="H385" t="e">
            <v>#N/A</v>
          </cell>
          <cell r="J385" t="e">
            <v>#N/A</v>
          </cell>
          <cell r="K385">
            <v>0</v>
          </cell>
          <cell r="L385" t="str">
            <v/>
          </cell>
          <cell r="M385" t="e">
            <v>#N/A</v>
          </cell>
        </row>
        <row r="386">
          <cell r="G386">
            <v>406</v>
          </cell>
          <cell r="H386" t="e">
            <v>#N/A</v>
          </cell>
          <cell r="J386" t="e">
            <v>#N/A</v>
          </cell>
          <cell r="K386">
            <v>0</v>
          </cell>
          <cell r="L386" t="str">
            <v/>
          </cell>
          <cell r="M386" t="e">
            <v>#N/A</v>
          </cell>
        </row>
        <row r="387">
          <cell r="G387">
            <v>407</v>
          </cell>
          <cell r="H387" t="e">
            <v>#N/A</v>
          </cell>
          <cell r="J387" t="e">
            <v>#N/A</v>
          </cell>
          <cell r="K387">
            <v>0</v>
          </cell>
          <cell r="L387" t="str">
            <v/>
          </cell>
          <cell r="M387" t="e">
            <v>#N/A</v>
          </cell>
        </row>
        <row r="388">
          <cell r="G388">
            <v>408</v>
          </cell>
          <cell r="H388" t="e">
            <v>#N/A</v>
          </cell>
          <cell r="J388" t="e">
            <v>#N/A</v>
          </cell>
          <cell r="K388">
            <v>0</v>
          </cell>
          <cell r="L388" t="str">
            <v/>
          </cell>
          <cell r="M388" t="e">
            <v>#N/A</v>
          </cell>
        </row>
        <row r="389">
          <cell r="G389">
            <v>409</v>
          </cell>
          <cell r="H389" t="e">
            <v>#N/A</v>
          </cell>
          <cell r="J389" t="e">
            <v>#N/A</v>
          </cell>
          <cell r="K389">
            <v>0</v>
          </cell>
          <cell r="L389" t="str">
            <v/>
          </cell>
          <cell r="M389" t="e">
            <v>#N/A</v>
          </cell>
        </row>
        <row r="390">
          <cell r="G390">
            <v>410</v>
          </cell>
          <cell r="H390" t="e">
            <v>#N/A</v>
          </cell>
          <cell r="J390" t="e">
            <v>#N/A</v>
          </cell>
          <cell r="K390">
            <v>0</v>
          </cell>
          <cell r="L390" t="str">
            <v/>
          </cell>
          <cell r="M390" t="e">
            <v>#N/A</v>
          </cell>
        </row>
        <row r="391">
          <cell r="G391">
            <v>411</v>
          </cell>
          <cell r="H391" t="e">
            <v>#N/A</v>
          </cell>
          <cell r="J391" t="e">
            <v>#N/A</v>
          </cell>
          <cell r="K391">
            <v>0</v>
          </cell>
          <cell r="L391" t="str">
            <v/>
          </cell>
          <cell r="M391" t="e">
            <v>#N/A</v>
          </cell>
        </row>
        <row r="392">
          <cell r="G392">
            <v>412</v>
          </cell>
          <cell r="H392" t="e">
            <v>#N/A</v>
          </cell>
          <cell r="J392" t="e">
            <v>#N/A</v>
          </cell>
          <cell r="K392">
            <v>0</v>
          </cell>
          <cell r="L392" t="str">
            <v/>
          </cell>
          <cell r="M392" t="e">
            <v>#N/A</v>
          </cell>
        </row>
        <row r="393">
          <cell r="G393">
            <v>413</v>
          </cell>
          <cell r="H393" t="e">
            <v>#N/A</v>
          </cell>
          <cell r="J393" t="e">
            <v>#N/A</v>
          </cell>
          <cell r="K393">
            <v>0</v>
          </cell>
          <cell r="L393" t="str">
            <v/>
          </cell>
          <cell r="M393" t="e">
            <v>#N/A</v>
          </cell>
        </row>
        <row r="394">
          <cell r="G394">
            <v>414</v>
          </cell>
          <cell r="H394" t="e">
            <v>#N/A</v>
          </cell>
          <cell r="J394" t="e">
            <v>#N/A</v>
          </cell>
          <cell r="K394">
            <v>0</v>
          </cell>
          <cell r="L394" t="str">
            <v/>
          </cell>
          <cell r="M394" t="e">
            <v>#N/A</v>
          </cell>
        </row>
        <row r="395">
          <cell r="G395">
            <v>415</v>
          </cell>
          <cell r="H395" t="e">
            <v>#N/A</v>
          </cell>
          <cell r="J395" t="e">
            <v>#N/A</v>
          </cell>
          <cell r="K395">
            <v>0</v>
          </cell>
          <cell r="L395" t="str">
            <v/>
          </cell>
          <cell r="M395" t="e">
            <v>#N/A</v>
          </cell>
        </row>
        <row r="396">
          <cell r="G396">
            <v>416</v>
          </cell>
          <cell r="H396" t="e">
            <v>#N/A</v>
          </cell>
          <cell r="J396" t="e">
            <v>#N/A</v>
          </cell>
          <cell r="K396">
            <v>0</v>
          </cell>
          <cell r="L396" t="str">
            <v/>
          </cell>
          <cell r="M396" t="e">
            <v>#N/A</v>
          </cell>
        </row>
        <row r="397">
          <cell r="G397">
            <v>417</v>
          </cell>
          <cell r="H397" t="e">
            <v>#N/A</v>
          </cell>
          <cell r="J397" t="e">
            <v>#N/A</v>
          </cell>
          <cell r="K397">
            <v>0</v>
          </cell>
          <cell r="L397" t="str">
            <v/>
          </cell>
          <cell r="M397" t="e">
            <v>#N/A</v>
          </cell>
        </row>
        <row r="398">
          <cell r="G398">
            <v>418</v>
          </cell>
          <cell r="H398" t="e">
            <v>#N/A</v>
          </cell>
          <cell r="J398" t="e">
            <v>#N/A</v>
          </cell>
          <cell r="K398">
            <v>0</v>
          </cell>
          <cell r="L398" t="str">
            <v/>
          </cell>
          <cell r="M398" t="e">
            <v>#N/A</v>
          </cell>
        </row>
        <row r="399">
          <cell r="G399">
            <v>419</v>
          </cell>
          <cell r="H399" t="e">
            <v>#N/A</v>
          </cell>
          <cell r="J399" t="e">
            <v>#N/A</v>
          </cell>
          <cell r="K399">
            <v>0</v>
          </cell>
          <cell r="L399" t="str">
            <v/>
          </cell>
          <cell r="M399" t="e">
            <v>#N/A</v>
          </cell>
        </row>
        <row r="400">
          <cell r="G400">
            <v>420</v>
          </cell>
          <cell r="H400" t="e">
            <v>#N/A</v>
          </cell>
          <cell r="J400" t="e">
            <v>#N/A</v>
          </cell>
          <cell r="K400">
            <v>0</v>
          </cell>
          <cell r="L400" t="str">
            <v/>
          </cell>
          <cell r="M400" t="e">
            <v>#N/A</v>
          </cell>
        </row>
        <row r="401">
          <cell r="G401">
            <v>421</v>
          </cell>
          <cell r="H401" t="e">
            <v>#N/A</v>
          </cell>
          <cell r="J401" t="e">
            <v>#N/A</v>
          </cell>
          <cell r="K401">
            <v>0</v>
          </cell>
          <cell r="L401" t="str">
            <v/>
          </cell>
          <cell r="M401" t="e">
            <v>#N/A</v>
          </cell>
        </row>
        <row r="402">
          <cell r="G402">
            <v>422</v>
          </cell>
          <cell r="H402" t="e">
            <v>#N/A</v>
          </cell>
          <cell r="J402" t="e">
            <v>#N/A</v>
          </cell>
          <cell r="K402">
            <v>0</v>
          </cell>
          <cell r="L402" t="str">
            <v/>
          </cell>
          <cell r="M402" t="e">
            <v>#N/A</v>
          </cell>
        </row>
        <row r="403">
          <cell r="G403">
            <v>423</v>
          </cell>
          <cell r="H403" t="e">
            <v>#N/A</v>
          </cell>
          <cell r="J403" t="e">
            <v>#N/A</v>
          </cell>
          <cell r="K403">
            <v>0</v>
          </cell>
          <cell r="L403" t="str">
            <v/>
          </cell>
          <cell r="M403" t="e">
            <v>#N/A</v>
          </cell>
        </row>
        <row r="404">
          <cell r="G404">
            <v>424</v>
          </cell>
          <cell r="H404" t="e">
            <v>#N/A</v>
          </cell>
          <cell r="J404" t="e">
            <v>#N/A</v>
          </cell>
          <cell r="K404">
            <v>0</v>
          </cell>
          <cell r="L404" t="str">
            <v/>
          </cell>
          <cell r="M404" t="e">
            <v>#N/A</v>
          </cell>
        </row>
        <row r="405">
          <cell r="G405">
            <v>425</v>
          </cell>
          <cell r="H405" t="e">
            <v>#N/A</v>
          </cell>
          <cell r="J405" t="e">
            <v>#N/A</v>
          </cell>
          <cell r="K405">
            <v>0</v>
          </cell>
          <cell r="L405" t="str">
            <v/>
          </cell>
          <cell r="M405" t="e">
            <v>#N/A</v>
          </cell>
        </row>
        <row r="406">
          <cell r="G406">
            <v>426</v>
          </cell>
          <cell r="H406" t="e">
            <v>#N/A</v>
          </cell>
          <cell r="J406" t="e">
            <v>#N/A</v>
          </cell>
          <cell r="K406">
            <v>0</v>
          </cell>
          <cell r="L406" t="str">
            <v/>
          </cell>
          <cell r="M406" t="e">
            <v>#N/A</v>
          </cell>
        </row>
        <row r="407">
          <cell r="G407">
            <v>427</v>
          </cell>
          <cell r="H407" t="e">
            <v>#N/A</v>
          </cell>
          <cell r="J407" t="e">
            <v>#N/A</v>
          </cell>
          <cell r="K407">
            <v>0</v>
          </cell>
          <cell r="L407" t="str">
            <v/>
          </cell>
          <cell r="M407" t="e">
            <v>#N/A</v>
          </cell>
        </row>
        <row r="408">
          <cell r="G408">
            <v>428</v>
          </cell>
          <cell r="H408" t="e">
            <v>#N/A</v>
          </cell>
          <cell r="J408" t="e">
            <v>#N/A</v>
          </cell>
          <cell r="K408">
            <v>0</v>
          </cell>
          <cell r="L408" t="str">
            <v/>
          </cell>
          <cell r="M408" t="e">
            <v>#N/A</v>
          </cell>
        </row>
        <row r="409">
          <cell r="G409">
            <v>429</v>
          </cell>
          <cell r="H409" t="e">
            <v>#N/A</v>
          </cell>
          <cell r="J409" t="e">
            <v>#N/A</v>
          </cell>
          <cell r="K409">
            <v>0</v>
          </cell>
          <cell r="L409" t="str">
            <v/>
          </cell>
          <cell r="M409" t="e">
            <v>#N/A</v>
          </cell>
        </row>
        <row r="410">
          <cell r="G410">
            <v>430</v>
          </cell>
          <cell r="H410" t="e">
            <v>#N/A</v>
          </cell>
          <cell r="J410" t="e">
            <v>#N/A</v>
          </cell>
          <cell r="K410">
            <v>0</v>
          </cell>
          <cell r="L410" t="str">
            <v/>
          </cell>
          <cell r="M410" t="e">
            <v>#N/A</v>
          </cell>
        </row>
        <row r="411">
          <cell r="G411">
            <v>431</v>
          </cell>
          <cell r="H411" t="e">
            <v>#N/A</v>
          </cell>
          <cell r="J411" t="e">
            <v>#N/A</v>
          </cell>
          <cell r="K411">
            <v>0</v>
          </cell>
          <cell r="L411" t="str">
            <v/>
          </cell>
          <cell r="M411" t="e">
            <v>#N/A</v>
          </cell>
        </row>
        <row r="412">
          <cell r="G412">
            <v>432</v>
          </cell>
          <cell r="H412" t="e">
            <v>#N/A</v>
          </cell>
          <cell r="J412" t="e">
            <v>#N/A</v>
          </cell>
          <cell r="K412">
            <v>0</v>
          </cell>
          <cell r="L412" t="str">
            <v/>
          </cell>
          <cell r="M412" t="e">
            <v>#N/A</v>
          </cell>
        </row>
        <row r="413">
          <cell r="G413">
            <v>433</v>
          </cell>
          <cell r="H413" t="e">
            <v>#N/A</v>
          </cell>
          <cell r="J413" t="e">
            <v>#N/A</v>
          </cell>
          <cell r="K413">
            <v>0</v>
          </cell>
          <cell r="L413" t="str">
            <v/>
          </cell>
          <cell r="M413" t="e">
            <v>#N/A</v>
          </cell>
        </row>
        <row r="414">
          <cell r="G414">
            <v>434</v>
          </cell>
          <cell r="H414" t="e">
            <v>#N/A</v>
          </cell>
          <cell r="J414" t="e">
            <v>#N/A</v>
          </cell>
          <cell r="K414">
            <v>0</v>
          </cell>
          <cell r="L414" t="str">
            <v/>
          </cell>
          <cell r="M414" t="e">
            <v>#N/A</v>
          </cell>
        </row>
        <row r="415">
          <cell r="G415">
            <v>435</v>
          </cell>
          <cell r="H415" t="e">
            <v>#N/A</v>
          </cell>
          <cell r="J415" t="e">
            <v>#N/A</v>
          </cell>
          <cell r="K415">
            <v>0</v>
          </cell>
          <cell r="L415" t="str">
            <v/>
          </cell>
          <cell r="M415" t="e">
            <v>#N/A</v>
          </cell>
        </row>
        <row r="416">
          <cell r="G416">
            <v>436</v>
          </cell>
          <cell r="H416" t="e">
            <v>#N/A</v>
          </cell>
          <cell r="J416" t="e">
            <v>#N/A</v>
          </cell>
          <cell r="K416">
            <v>0</v>
          </cell>
          <cell r="L416" t="str">
            <v/>
          </cell>
          <cell r="M416" t="e">
            <v>#N/A</v>
          </cell>
        </row>
        <row r="417">
          <cell r="G417">
            <v>437</v>
          </cell>
          <cell r="H417" t="e">
            <v>#N/A</v>
          </cell>
          <cell r="J417" t="e">
            <v>#N/A</v>
          </cell>
          <cell r="K417">
            <v>0</v>
          </cell>
          <cell r="L417" t="str">
            <v/>
          </cell>
          <cell r="M417" t="e">
            <v>#N/A</v>
          </cell>
        </row>
        <row r="418">
          <cell r="G418">
            <v>438</v>
          </cell>
          <cell r="H418" t="e">
            <v>#N/A</v>
          </cell>
          <cell r="J418" t="e">
            <v>#N/A</v>
          </cell>
          <cell r="K418">
            <v>0</v>
          </cell>
          <cell r="L418" t="str">
            <v/>
          </cell>
          <cell r="M418" t="e">
            <v>#N/A</v>
          </cell>
        </row>
        <row r="419">
          <cell r="G419">
            <v>439</v>
          </cell>
          <cell r="H419" t="e">
            <v>#N/A</v>
          </cell>
          <cell r="J419" t="e">
            <v>#N/A</v>
          </cell>
          <cell r="K419">
            <v>0</v>
          </cell>
          <cell r="L419" t="str">
            <v/>
          </cell>
          <cell r="M419" t="e">
            <v>#N/A</v>
          </cell>
        </row>
        <row r="420">
          <cell r="G420">
            <v>440</v>
          </cell>
          <cell r="H420" t="e">
            <v>#N/A</v>
          </cell>
          <cell r="J420" t="e">
            <v>#N/A</v>
          </cell>
          <cell r="K420">
            <v>0</v>
          </cell>
          <cell r="L420" t="str">
            <v/>
          </cell>
          <cell r="M420" t="e">
            <v>#N/A</v>
          </cell>
        </row>
        <row r="421">
          <cell r="G421">
            <v>441</v>
          </cell>
          <cell r="H421" t="e">
            <v>#N/A</v>
          </cell>
          <cell r="J421" t="e">
            <v>#N/A</v>
          </cell>
          <cell r="K421">
            <v>0</v>
          </cell>
          <cell r="L421" t="str">
            <v/>
          </cell>
          <cell r="M421" t="e">
            <v>#N/A</v>
          </cell>
        </row>
        <row r="422">
          <cell r="G422">
            <v>442</v>
          </cell>
          <cell r="H422" t="e">
            <v>#N/A</v>
          </cell>
          <cell r="J422" t="e">
            <v>#N/A</v>
          </cell>
          <cell r="K422">
            <v>0</v>
          </cell>
          <cell r="L422" t="str">
            <v/>
          </cell>
          <cell r="M422" t="e">
            <v>#N/A</v>
          </cell>
        </row>
        <row r="423">
          <cell r="G423">
            <v>443</v>
          </cell>
          <cell r="H423" t="e">
            <v>#N/A</v>
          </cell>
          <cell r="J423" t="e">
            <v>#N/A</v>
          </cell>
          <cell r="K423">
            <v>0</v>
          </cell>
          <cell r="L423" t="str">
            <v/>
          </cell>
          <cell r="M423" t="e">
            <v>#N/A</v>
          </cell>
        </row>
        <row r="424">
          <cell r="G424">
            <v>444</v>
          </cell>
          <cell r="H424" t="e">
            <v>#N/A</v>
          </cell>
          <cell r="J424" t="e">
            <v>#N/A</v>
          </cell>
          <cell r="K424">
            <v>0</v>
          </cell>
          <cell r="L424" t="str">
            <v/>
          </cell>
          <cell r="M424" t="e">
            <v>#N/A</v>
          </cell>
        </row>
        <row r="425">
          <cell r="G425">
            <v>445</v>
          </cell>
          <cell r="H425" t="e">
            <v>#N/A</v>
          </cell>
          <cell r="J425" t="e">
            <v>#N/A</v>
          </cell>
          <cell r="K425">
            <v>0</v>
          </cell>
          <cell r="L425" t="str">
            <v/>
          </cell>
          <cell r="M425" t="e">
            <v>#N/A</v>
          </cell>
        </row>
        <row r="426">
          <cell r="G426">
            <v>446</v>
          </cell>
          <cell r="H426" t="e">
            <v>#N/A</v>
          </cell>
          <cell r="J426" t="e">
            <v>#N/A</v>
          </cell>
          <cell r="K426">
            <v>0</v>
          </cell>
          <cell r="L426" t="str">
            <v/>
          </cell>
          <cell r="M426" t="e">
            <v>#N/A</v>
          </cell>
        </row>
        <row r="427">
          <cell r="G427">
            <v>447</v>
          </cell>
          <cell r="H427" t="e">
            <v>#N/A</v>
          </cell>
          <cell r="J427" t="e">
            <v>#N/A</v>
          </cell>
          <cell r="K427">
            <v>0</v>
          </cell>
          <cell r="L427" t="str">
            <v/>
          </cell>
          <cell r="M427" t="e">
            <v>#N/A</v>
          </cell>
        </row>
        <row r="428">
          <cell r="G428">
            <v>448</v>
          </cell>
          <cell r="H428" t="e">
            <v>#N/A</v>
          </cell>
          <cell r="J428" t="e">
            <v>#N/A</v>
          </cell>
          <cell r="K428">
            <v>0</v>
          </cell>
          <cell r="L428" t="str">
            <v/>
          </cell>
          <cell r="M428" t="e">
            <v>#N/A</v>
          </cell>
        </row>
        <row r="429">
          <cell r="G429">
            <v>449</v>
          </cell>
          <cell r="H429" t="e">
            <v>#N/A</v>
          </cell>
          <cell r="J429" t="e">
            <v>#N/A</v>
          </cell>
          <cell r="K429">
            <v>0</v>
          </cell>
          <cell r="L429" t="str">
            <v/>
          </cell>
          <cell r="M429" t="e">
            <v>#N/A</v>
          </cell>
        </row>
        <row r="430">
          <cell r="G430">
            <v>450</v>
          </cell>
          <cell r="H430" t="e">
            <v>#N/A</v>
          </cell>
          <cell r="J430" t="e">
            <v>#N/A</v>
          </cell>
          <cell r="K430">
            <v>0</v>
          </cell>
          <cell r="L430" t="str">
            <v/>
          </cell>
          <cell r="M430" t="e">
            <v>#N/A</v>
          </cell>
        </row>
        <row r="431">
          <cell r="G431">
            <v>451</v>
          </cell>
          <cell r="H431" t="e">
            <v>#N/A</v>
          </cell>
          <cell r="J431" t="e">
            <v>#N/A</v>
          </cell>
          <cell r="K431">
            <v>0</v>
          </cell>
          <cell r="L431" t="str">
            <v/>
          </cell>
          <cell r="M431" t="e">
            <v>#N/A</v>
          </cell>
        </row>
        <row r="432">
          <cell r="G432">
            <v>452</v>
          </cell>
          <cell r="H432" t="e">
            <v>#N/A</v>
          </cell>
          <cell r="J432" t="e">
            <v>#N/A</v>
          </cell>
          <cell r="K432">
            <v>0</v>
          </cell>
          <cell r="L432" t="str">
            <v/>
          </cell>
          <cell r="M432" t="e">
            <v>#N/A</v>
          </cell>
        </row>
        <row r="433">
          <cell r="G433">
            <v>453</v>
          </cell>
          <cell r="H433" t="e">
            <v>#N/A</v>
          </cell>
          <cell r="J433" t="e">
            <v>#N/A</v>
          </cell>
          <cell r="K433">
            <v>0</v>
          </cell>
          <cell r="L433" t="str">
            <v/>
          </cell>
          <cell r="M433" t="e">
            <v>#N/A</v>
          </cell>
        </row>
        <row r="434">
          <cell r="G434">
            <v>454</v>
          </cell>
          <cell r="H434" t="e">
            <v>#N/A</v>
          </cell>
          <cell r="J434" t="e">
            <v>#N/A</v>
          </cell>
          <cell r="K434">
            <v>0</v>
          </cell>
          <cell r="L434" t="str">
            <v/>
          </cell>
          <cell r="M434" t="e">
            <v>#N/A</v>
          </cell>
        </row>
        <row r="435">
          <cell r="G435">
            <v>455</v>
          </cell>
          <cell r="H435" t="e">
            <v>#N/A</v>
          </cell>
          <cell r="J435" t="e">
            <v>#N/A</v>
          </cell>
          <cell r="K435">
            <v>0</v>
          </cell>
          <cell r="L435" t="str">
            <v/>
          </cell>
          <cell r="M435" t="e">
            <v>#N/A</v>
          </cell>
        </row>
        <row r="436">
          <cell r="G436">
            <v>456</v>
          </cell>
          <cell r="H436" t="e">
            <v>#N/A</v>
          </cell>
          <cell r="J436" t="e">
            <v>#N/A</v>
          </cell>
          <cell r="K436">
            <v>0</v>
          </cell>
          <cell r="L436" t="str">
            <v/>
          </cell>
          <cell r="M436" t="e">
            <v>#N/A</v>
          </cell>
        </row>
        <row r="437">
          <cell r="G437">
            <v>457</v>
          </cell>
          <cell r="H437" t="e">
            <v>#N/A</v>
          </cell>
          <cell r="J437" t="e">
            <v>#N/A</v>
          </cell>
          <cell r="K437">
            <v>0</v>
          </cell>
          <cell r="L437" t="str">
            <v/>
          </cell>
          <cell r="M437" t="e">
            <v>#N/A</v>
          </cell>
        </row>
        <row r="438">
          <cell r="G438">
            <v>458</v>
          </cell>
          <cell r="H438" t="e">
            <v>#N/A</v>
          </cell>
          <cell r="J438" t="e">
            <v>#N/A</v>
          </cell>
          <cell r="K438">
            <v>0</v>
          </cell>
          <cell r="L438" t="str">
            <v/>
          </cell>
          <cell r="M438" t="e">
            <v>#N/A</v>
          </cell>
        </row>
        <row r="439">
          <cell r="G439">
            <v>459</v>
          </cell>
          <cell r="H439" t="e">
            <v>#N/A</v>
          </cell>
          <cell r="J439" t="e">
            <v>#N/A</v>
          </cell>
          <cell r="K439">
            <v>0</v>
          </cell>
          <cell r="L439" t="str">
            <v/>
          </cell>
          <cell r="M439" t="e">
            <v>#N/A</v>
          </cell>
        </row>
        <row r="440">
          <cell r="G440">
            <v>460</v>
          </cell>
          <cell r="H440" t="e">
            <v>#N/A</v>
          </cell>
          <cell r="J440" t="e">
            <v>#N/A</v>
          </cell>
          <cell r="K440">
            <v>0</v>
          </cell>
          <cell r="L440" t="str">
            <v/>
          </cell>
          <cell r="M440" t="e">
            <v>#N/A</v>
          </cell>
        </row>
        <row r="441">
          <cell r="G441">
            <v>461</v>
          </cell>
          <cell r="H441" t="e">
            <v>#N/A</v>
          </cell>
          <cell r="J441" t="e">
            <v>#N/A</v>
          </cell>
          <cell r="K441">
            <v>0</v>
          </cell>
          <cell r="L441" t="str">
            <v/>
          </cell>
          <cell r="M441" t="e">
            <v>#N/A</v>
          </cell>
        </row>
        <row r="442">
          <cell r="G442">
            <v>462</v>
          </cell>
          <cell r="H442" t="e">
            <v>#N/A</v>
          </cell>
          <cell r="J442" t="e">
            <v>#N/A</v>
          </cell>
          <cell r="K442">
            <v>0</v>
          </cell>
          <cell r="L442" t="str">
            <v/>
          </cell>
          <cell r="M442" t="e">
            <v>#N/A</v>
          </cell>
        </row>
        <row r="443">
          <cell r="G443">
            <v>463</v>
          </cell>
          <cell r="H443" t="e">
            <v>#N/A</v>
          </cell>
          <cell r="J443" t="e">
            <v>#N/A</v>
          </cell>
          <cell r="K443">
            <v>0</v>
          </cell>
          <cell r="L443" t="str">
            <v/>
          </cell>
          <cell r="M443" t="e">
            <v>#N/A</v>
          </cell>
        </row>
        <row r="444">
          <cell r="G444">
            <v>464</v>
          </cell>
          <cell r="H444" t="e">
            <v>#N/A</v>
          </cell>
          <cell r="J444" t="e">
            <v>#N/A</v>
          </cell>
          <cell r="K444">
            <v>0</v>
          </cell>
          <cell r="L444" t="str">
            <v/>
          </cell>
          <cell r="M444" t="e">
            <v>#N/A</v>
          </cell>
        </row>
        <row r="445">
          <cell r="G445">
            <v>465</v>
          </cell>
          <cell r="H445" t="e">
            <v>#N/A</v>
          </cell>
          <cell r="J445" t="e">
            <v>#N/A</v>
          </cell>
          <cell r="K445">
            <v>0</v>
          </cell>
          <cell r="L445" t="str">
            <v/>
          </cell>
          <cell r="M445" t="e">
            <v>#N/A</v>
          </cell>
        </row>
        <row r="446">
          <cell r="G446">
            <v>466</v>
          </cell>
          <cell r="H446" t="e">
            <v>#N/A</v>
          </cell>
          <cell r="J446" t="e">
            <v>#N/A</v>
          </cell>
          <cell r="K446">
            <v>0</v>
          </cell>
          <cell r="L446" t="str">
            <v/>
          </cell>
          <cell r="M446" t="e">
            <v>#N/A</v>
          </cell>
        </row>
        <row r="447">
          <cell r="G447">
            <v>467</v>
          </cell>
          <cell r="H447" t="e">
            <v>#N/A</v>
          </cell>
          <cell r="J447" t="e">
            <v>#N/A</v>
          </cell>
          <cell r="K447">
            <v>0</v>
          </cell>
          <cell r="L447" t="str">
            <v/>
          </cell>
          <cell r="M447" t="e">
            <v>#N/A</v>
          </cell>
        </row>
        <row r="448">
          <cell r="G448">
            <v>468</v>
          </cell>
          <cell r="H448" t="e">
            <v>#N/A</v>
          </cell>
          <cell r="J448" t="e">
            <v>#N/A</v>
          </cell>
          <cell r="K448">
            <v>0</v>
          </cell>
          <cell r="L448" t="str">
            <v/>
          </cell>
          <cell r="M448" t="e">
            <v>#N/A</v>
          </cell>
        </row>
        <row r="449">
          <cell r="G449">
            <v>469</v>
          </cell>
          <cell r="H449" t="e">
            <v>#N/A</v>
          </cell>
          <cell r="J449" t="e">
            <v>#N/A</v>
          </cell>
          <cell r="K449">
            <v>0</v>
          </cell>
          <cell r="L449" t="str">
            <v/>
          </cell>
          <cell r="M449" t="e">
            <v>#N/A</v>
          </cell>
        </row>
        <row r="450">
          <cell r="G450">
            <v>470</v>
          </cell>
          <cell r="H450" t="e">
            <v>#N/A</v>
          </cell>
          <cell r="J450" t="e">
            <v>#N/A</v>
          </cell>
          <cell r="K450">
            <v>0</v>
          </cell>
          <cell r="L450" t="str">
            <v/>
          </cell>
          <cell r="M450" t="e">
            <v>#N/A</v>
          </cell>
        </row>
        <row r="451">
          <cell r="G451">
            <v>471</v>
          </cell>
          <cell r="H451" t="e">
            <v>#N/A</v>
          </cell>
          <cell r="J451" t="e">
            <v>#N/A</v>
          </cell>
          <cell r="K451">
            <v>0</v>
          </cell>
          <cell r="L451" t="str">
            <v/>
          </cell>
          <cell r="M451" t="e">
            <v>#N/A</v>
          </cell>
        </row>
        <row r="452">
          <cell r="G452">
            <v>472</v>
          </cell>
          <cell r="H452" t="e">
            <v>#N/A</v>
          </cell>
          <cell r="J452" t="e">
            <v>#N/A</v>
          </cell>
          <cell r="K452">
            <v>0</v>
          </cell>
          <cell r="L452" t="str">
            <v/>
          </cell>
          <cell r="M452" t="e">
            <v>#N/A</v>
          </cell>
        </row>
        <row r="453">
          <cell r="G453">
            <v>473</v>
          </cell>
          <cell r="H453" t="e">
            <v>#N/A</v>
          </cell>
          <cell r="J453" t="e">
            <v>#N/A</v>
          </cell>
          <cell r="K453">
            <v>0</v>
          </cell>
          <cell r="L453" t="str">
            <v/>
          </cell>
          <cell r="M453" t="e">
            <v>#N/A</v>
          </cell>
        </row>
        <row r="454">
          <cell r="G454">
            <v>474</v>
          </cell>
          <cell r="H454" t="e">
            <v>#N/A</v>
          </cell>
          <cell r="J454" t="e">
            <v>#N/A</v>
          </cell>
          <cell r="K454">
            <v>0</v>
          </cell>
          <cell r="L454" t="str">
            <v/>
          </cell>
          <cell r="M454" t="e">
            <v>#N/A</v>
          </cell>
        </row>
        <row r="455">
          <cell r="G455">
            <v>475</v>
          </cell>
          <cell r="H455" t="e">
            <v>#N/A</v>
          </cell>
          <cell r="J455" t="e">
            <v>#N/A</v>
          </cell>
          <cell r="K455">
            <v>0</v>
          </cell>
          <cell r="L455" t="str">
            <v/>
          </cell>
          <cell r="M455" t="e">
            <v>#N/A</v>
          </cell>
        </row>
        <row r="456">
          <cell r="G456">
            <v>476</v>
          </cell>
          <cell r="H456" t="e">
            <v>#N/A</v>
          </cell>
          <cell r="J456" t="e">
            <v>#N/A</v>
          </cell>
          <cell r="K456">
            <v>0</v>
          </cell>
          <cell r="L456" t="str">
            <v/>
          </cell>
          <cell r="M456" t="e">
            <v>#N/A</v>
          </cell>
        </row>
        <row r="457">
          <cell r="G457">
            <v>477</v>
          </cell>
          <cell r="H457" t="e">
            <v>#N/A</v>
          </cell>
          <cell r="J457" t="e">
            <v>#N/A</v>
          </cell>
          <cell r="K457">
            <v>0</v>
          </cell>
          <cell r="L457" t="str">
            <v/>
          </cell>
          <cell r="M457" t="e">
            <v>#N/A</v>
          </cell>
        </row>
        <row r="458">
          <cell r="G458">
            <v>478</v>
          </cell>
          <cell r="H458" t="e">
            <v>#N/A</v>
          </cell>
          <cell r="J458" t="e">
            <v>#N/A</v>
          </cell>
          <cell r="K458">
            <v>0</v>
          </cell>
          <cell r="L458" t="str">
            <v/>
          </cell>
          <cell r="M458" t="e">
            <v>#N/A</v>
          </cell>
        </row>
        <row r="459">
          <cell r="G459">
            <v>479</v>
          </cell>
          <cell r="H459" t="e">
            <v>#N/A</v>
          </cell>
          <cell r="J459" t="e">
            <v>#N/A</v>
          </cell>
          <cell r="K459">
            <v>0</v>
          </cell>
          <cell r="L459" t="str">
            <v/>
          </cell>
          <cell r="M459" t="e">
            <v>#N/A</v>
          </cell>
        </row>
        <row r="460">
          <cell r="G460">
            <v>480</v>
          </cell>
          <cell r="H460" t="e">
            <v>#N/A</v>
          </cell>
          <cell r="J460" t="e">
            <v>#N/A</v>
          </cell>
          <cell r="K460">
            <v>0</v>
          </cell>
          <cell r="L460" t="str">
            <v/>
          </cell>
          <cell r="M460" t="e">
            <v>#N/A</v>
          </cell>
        </row>
        <row r="461">
          <cell r="G461">
            <v>481</v>
          </cell>
          <cell r="H461" t="e">
            <v>#N/A</v>
          </cell>
          <cell r="J461" t="e">
            <v>#N/A</v>
          </cell>
          <cell r="K461">
            <v>0</v>
          </cell>
          <cell r="L461" t="str">
            <v/>
          </cell>
          <cell r="M461" t="e">
            <v>#N/A</v>
          </cell>
        </row>
        <row r="462">
          <cell r="G462">
            <v>482</v>
          </cell>
          <cell r="H462" t="e">
            <v>#N/A</v>
          </cell>
          <cell r="J462" t="e">
            <v>#N/A</v>
          </cell>
          <cell r="K462">
            <v>0</v>
          </cell>
          <cell r="L462" t="str">
            <v/>
          </cell>
          <cell r="M462" t="e">
            <v>#N/A</v>
          </cell>
        </row>
        <row r="463">
          <cell r="G463">
            <v>483</v>
          </cell>
          <cell r="H463" t="e">
            <v>#N/A</v>
          </cell>
          <cell r="J463" t="e">
            <v>#N/A</v>
          </cell>
          <cell r="K463">
            <v>0</v>
          </cell>
          <cell r="L463" t="str">
            <v/>
          </cell>
          <cell r="M463" t="e">
            <v>#N/A</v>
          </cell>
        </row>
        <row r="464">
          <cell r="G464">
            <v>484</v>
          </cell>
          <cell r="H464" t="e">
            <v>#N/A</v>
          </cell>
          <cell r="J464" t="e">
            <v>#N/A</v>
          </cell>
          <cell r="K464">
            <v>0</v>
          </cell>
          <cell r="L464" t="str">
            <v/>
          </cell>
          <cell r="M464" t="e">
            <v>#N/A</v>
          </cell>
        </row>
        <row r="465">
          <cell r="G465">
            <v>485</v>
          </cell>
          <cell r="H465" t="e">
            <v>#N/A</v>
          </cell>
          <cell r="J465" t="e">
            <v>#N/A</v>
          </cell>
          <cell r="K465">
            <v>0</v>
          </cell>
          <cell r="L465" t="str">
            <v/>
          </cell>
          <cell r="M465" t="e">
            <v>#N/A</v>
          </cell>
        </row>
        <row r="466">
          <cell r="G466">
            <v>486</v>
          </cell>
          <cell r="H466" t="e">
            <v>#N/A</v>
          </cell>
          <cell r="J466" t="e">
            <v>#N/A</v>
          </cell>
          <cell r="K466">
            <v>0</v>
          </cell>
          <cell r="L466" t="str">
            <v/>
          </cell>
          <cell r="M466" t="e">
            <v>#N/A</v>
          </cell>
        </row>
        <row r="467">
          <cell r="G467">
            <v>487</v>
          </cell>
          <cell r="H467" t="e">
            <v>#N/A</v>
          </cell>
          <cell r="J467" t="e">
            <v>#N/A</v>
          </cell>
          <cell r="K467">
            <v>0</v>
          </cell>
          <cell r="L467" t="str">
            <v/>
          </cell>
          <cell r="M467" t="e">
            <v>#N/A</v>
          </cell>
        </row>
        <row r="468">
          <cell r="G468">
            <v>488</v>
          </cell>
          <cell r="H468" t="e">
            <v>#N/A</v>
          </cell>
          <cell r="J468" t="e">
            <v>#N/A</v>
          </cell>
          <cell r="K468">
            <v>0</v>
          </cell>
          <cell r="L468" t="str">
            <v/>
          </cell>
          <cell r="M468" t="e">
            <v>#N/A</v>
          </cell>
        </row>
        <row r="469">
          <cell r="G469">
            <v>489</v>
          </cell>
          <cell r="H469" t="e">
            <v>#N/A</v>
          </cell>
          <cell r="J469" t="e">
            <v>#N/A</v>
          </cell>
          <cell r="K469">
            <v>0</v>
          </cell>
          <cell r="L469" t="str">
            <v/>
          </cell>
          <cell r="M469" t="e">
            <v>#N/A</v>
          </cell>
        </row>
        <row r="470">
          <cell r="G470">
            <v>490</v>
          </cell>
          <cell r="H470" t="e">
            <v>#N/A</v>
          </cell>
          <cell r="J470" t="e">
            <v>#N/A</v>
          </cell>
          <cell r="K470">
            <v>0</v>
          </cell>
          <cell r="L470" t="str">
            <v/>
          </cell>
          <cell r="M470" t="e">
            <v>#N/A</v>
          </cell>
        </row>
        <row r="471">
          <cell r="G471">
            <v>491</v>
          </cell>
          <cell r="H471" t="e">
            <v>#N/A</v>
          </cell>
          <cell r="J471" t="e">
            <v>#N/A</v>
          </cell>
          <cell r="K471">
            <v>0</v>
          </cell>
          <cell r="L471" t="str">
            <v/>
          </cell>
          <cell r="M471" t="e">
            <v>#N/A</v>
          </cell>
        </row>
        <row r="472">
          <cell r="G472">
            <v>492</v>
          </cell>
          <cell r="H472" t="e">
            <v>#N/A</v>
          </cell>
          <cell r="J472" t="e">
            <v>#N/A</v>
          </cell>
          <cell r="K472">
            <v>0</v>
          </cell>
          <cell r="L472" t="str">
            <v/>
          </cell>
          <cell r="M472" t="e">
            <v>#N/A</v>
          </cell>
        </row>
        <row r="473">
          <cell r="G473">
            <v>493</v>
          </cell>
          <cell r="H473" t="e">
            <v>#N/A</v>
          </cell>
          <cell r="J473" t="e">
            <v>#N/A</v>
          </cell>
          <cell r="K473">
            <v>0</v>
          </cell>
          <cell r="L473" t="str">
            <v/>
          </cell>
          <cell r="M473" t="e">
            <v>#N/A</v>
          </cell>
        </row>
        <row r="474">
          <cell r="G474">
            <v>494</v>
          </cell>
          <cell r="H474" t="e">
            <v>#N/A</v>
          </cell>
          <cell r="J474" t="e">
            <v>#N/A</v>
          </cell>
          <cell r="K474">
            <v>0</v>
          </cell>
          <cell r="L474" t="str">
            <v/>
          </cell>
          <cell r="M474" t="e">
            <v>#N/A</v>
          </cell>
        </row>
        <row r="475">
          <cell r="G475">
            <v>495</v>
          </cell>
          <cell r="H475" t="e">
            <v>#N/A</v>
          </cell>
          <cell r="J475" t="e">
            <v>#N/A</v>
          </cell>
          <cell r="K475">
            <v>0</v>
          </cell>
          <cell r="L475" t="str">
            <v/>
          </cell>
          <cell r="M475" t="e">
            <v>#N/A</v>
          </cell>
        </row>
        <row r="476">
          <cell r="G476">
            <v>496</v>
          </cell>
          <cell r="H476" t="e">
            <v>#N/A</v>
          </cell>
          <cell r="J476" t="e">
            <v>#N/A</v>
          </cell>
          <cell r="K476">
            <v>0</v>
          </cell>
          <cell r="L476" t="str">
            <v/>
          </cell>
          <cell r="M476" t="e">
            <v>#N/A</v>
          </cell>
        </row>
        <row r="477">
          <cell r="G477">
            <v>497</v>
          </cell>
          <cell r="H477" t="e">
            <v>#N/A</v>
          </cell>
          <cell r="J477" t="e">
            <v>#N/A</v>
          </cell>
          <cell r="K477">
            <v>0</v>
          </cell>
          <cell r="L477" t="str">
            <v/>
          </cell>
          <cell r="M477" t="e">
            <v>#N/A</v>
          </cell>
        </row>
        <row r="478">
          <cell r="G478">
            <v>498</v>
          </cell>
          <cell r="H478" t="e">
            <v>#N/A</v>
          </cell>
          <cell r="J478" t="e">
            <v>#N/A</v>
          </cell>
          <cell r="K478">
            <v>0</v>
          </cell>
          <cell r="L478" t="str">
            <v/>
          </cell>
          <cell r="M478" t="e">
            <v>#N/A</v>
          </cell>
        </row>
        <row r="479">
          <cell r="G479">
            <v>499</v>
          </cell>
          <cell r="H479" t="e">
            <v>#N/A</v>
          </cell>
          <cell r="J479" t="e">
            <v>#N/A</v>
          </cell>
          <cell r="K479">
            <v>0</v>
          </cell>
          <cell r="L479" t="str">
            <v/>
          </cell>
          <cell r="M479" t="e">
            <v>#N/A</v>
          </cell>
        </row>
        <row r="480">
          <cell r="G480">
            <v>500</v>
          </cell>
          <cell r="H480" t="e">
            <v>#N/A</v>
          </cell>
          <cell r="J480" t="e">
            <v>#N/A</v>
          </cell>
          <cell r="K480">
            <v>0</v>
          </cell>
          <cell r="L480" t="str">
            <v/>
          </cell>
          <cell r="M480" t="e">
            <v>#N/A</v>
          </cell>
        </row>
        <row r="481">
          <cell r="G481">
            <v>501</v>
          </cell>
          <cell r="H481" t="e">
            <v>#N/A</v>
          </cell>
          <cell r="J481" t="e">
            <v>#N/A</v>
          </cell>
          <cell r="K481">
            <v>0</v>
          </cell>
          <cell r="L481" t="str">
            <v/>
          </cell>
          <cell r="M481" t="e">
            <v>#N/A</v>
          </cell>
        </row>
        <row r="482">
          <cell r="G482">
            <v>502</v>
          </cell>
          <cell r="H482" t="e">
            <v>#N/A</v>
          </cell>
          <cell r="J482" t="e">
            <v>#N/A</v>
          </cell>
          <cell r="K482">
            <v>0</v>
          </cell>
          <cell r="L482" t="str">
            <v/>
          </cell>
          <cell r="M482" t="e">
            <v>#N/A</v>
          </cell>
        </row>
        <row r="483">
          <cell r="G483">
            <v>503</v>
          </cell>
          <cell r="H483" t="e">
            <v>#N/A</v>
          </cell>
          <cell r="J483" t="e">
            <v>#N/A</v>
          </cell>
          <cell r="K483">
            <v>0</v>
          </cell>
          <cell r="L483" t="str">
            <v/>
          </cell>
          <cell r="M483" t="e">
            <v>#N/A</v>
          </cell>
        </row>
        <row r="484">
          <cell r="G484">
            <v>504</v>
          </cell>
          <cell r="H484" t="e">
            <v>#N/A</v>
          </cell>
          <cell r="J484" t="e">
            <v>#N/A</v>
          </cell>
          <cell r="K484">
            <v>0</v>
          </cell>
          <cell r="L484" t="str">
            <v/>
          </cell>
          <cell r="M484" t="e">
            <v>#N/A</v>
          </cell>
        </row>
        <row r="485">
          <cell r="G485">
            <v>505</v>
          </cell>
          <cell r="H485" t="e">
            <v>#N/A</v>
          </cell>
          <cell r="J485" t="e">
            <v>#N/A</v>
          </cell>
          <cell r="K485">
            <v>0</v>
          </cell>
          <cell r="L485" t="str">
            <v/>
          </cell>
          <cell r="M485" t="e">
            <v>#N/A</v>
          </cell>
        </row>
        <row r="486">
          <cell r="G486">
            <v>506</v>
          </cell>
          <cell r="H486" t="e">
            <v>#N/A</v>
          </cell>
          <cell r="J486" t="e">
            <v>#N/A</v>
          </cell>
          <cell r="K486">
            <v>0</v>
          </cell>
          <cell r="L486" t="str">
            <v/>
          </cell>
          <cell r="M486" t="e">
            <v>#N/A</v>
          </cell>
        </row>
        <row r="487">
          <cell r="G487">
            <v>507</v>
          </cell>
          <cell r="H487" t="e">
            <v>#N/A</v>
          </cell>
          <cell r="J487" t="e">
            <v>#N/A</v>
          </cell>
          <cell r="K487">
            <v>0</v>
          </cell>
          <cell r="L487" t="str">
            <v/>
          </cell>
          <cell r="M487" t="e">
            <v>#N/A</v>
          </cell>
        </row>
        <row r="488">
          <cell r="G488">
            <v>508</v>
          </cell>
          <cell r="H488" t="e">
            <v>#N/A</v>
          </cell>
          <cell r="J488" t="e">
            <v>#N/A</v>
          </cell>
          <cell r="K488">
            <v>0</v>
          </cell>
          <cell r="L488" t="str">
            <v/>
          </cell>
          <cell r="M488" t="e">
            <v>#N/A</v>
          </cell>
        </row>
        <row r="489">
          <cell r="G489">
            <v>509</v>
          </cell>
          <cell r="H489" t="e">
            <v>#N/A</v>
          </cell>
          <cell r="J489" t="e">
            <v>#N/A</v>
          </cell>
          <cell r="K489">
            <v>0</v>
          </cell>
          <cell r="L489" t="str">
            <v/>
          </cell>
          <cell r="M489" t="e">
            <v>#N/A</v>
          </cell>
        </row>
        <row r="490">
          <cell r="G490">
            <v>510</v>
          </cell>
          <cell r="H490" t="e">
            <v>#N/A</v>
          </cell>
          <cell r="J490" t="e">
            <v>#N/A</v>
          </cell>
          <cell r="K490">
            <v>0</v>
          </cell>
          <cell r="L490" t="str">
            <v/>
          </cell>
          <cell r="M490" t="e">
            <v>#N/A</v>
          </cell>
        </row>
        <row r="491">
          <cell r="G491">
            <v>511</v>
          </cell>
          <cell r="H491" t="e">
            <v>#N/A</v>
          </cell>
          <cell r="J491" t="e">
            <v>#N/A</v>
          </cell>
          <cell r="K491">
            <v>0</v>
          </cell>
          <cell r="L491" t="str">
            <v/>
          </cell>
          <cell r="M491" t="e">
            <v>#N/A</v>
          </cell>
        </row>
        <row r="492">
          <cell r="G492">
            <v>512</v>
          </cell>
          <cell r="H492" t="e">
            <v>#N/A</v>
          </cell>
          <cell r="J492" t="e">
            <v>#N/A</v>
          </cell>
          <cell r="K492">
            <v>0</v>
          </cell>
          <cell r="L492" t="str">
            <v/>
          </cell>
          <cell r="M492" t="e">
            <v>#N/A</v>
          </cell>
        </row>
        <row r="493">
          <cell r="G493">
            <v>513</v>
          </cell>
          <cell r="H493" t="e">
            <v>#N/A</v>
          </cell>
          <cell r="J493" t="e">
            <v>#N/A</v>
          </cell>
          <cell r="K493">
            <v>0</v>
          </cell>
          <cell r="L493" t="str">
            <v/>
          </cell>
          <cell r="M493" t="e">
            <v>#N/A</v>
          </cell>
        </row>
        <row r="494">
          <cell r="G494">
            <v>514</v>
          </cell>
          <cell r="H494" t="e">
            <v>#N/A</v>
          </cell>
          <cell r="J494" t="e">
            <v>#N/A</v>
          </cell>
          <cell r="K494">
            <v>0</v>
          </cell>
          <cell r="L494" t="str">
            <v/>
          </cell>
          <cell r="M494" t="e">
            <v>#N/A</v>
          </cell>
        </row>
        <row r="495">
          <cell r="G495">
            <v>515</v>
          </cell>
          <cell r="H495" t="e">
            <v>#N/A</v>
          </cell>
          <cell r="J495" t="e">
            <v>#N/A</v>
          </cell>
          <cell r="K495">
            <v>0</v>
          </cell>
          <cell r="L495" t="str">
            <v/>
          </cell>
          <cell r="M495" t="e">
            <v>#N/A</v>
          </cell>
        </row>
        <row r="496">
          <cell r="G496">
            <v>516</v>
          </cell>
          <cell r="H496" t="e">
            <v>#N/A</v>
          </cell>
          <cell r="J496" t="e">
            <v>#N/A</v>
          </cell>
          <cell r="K496">
            <v>0</v>
          </cell>
          <cell r="L496" t="str">
            <v/>
          </cell>
          <cell r="M496" t="e">
            <v>#N/A</v>
          </cell>
        </row>
        <row r="497">
          <cell r="G497">
            <v>517</v>
          </cell>
          <cell r="H497" t="e">
            <v>#N/A</v>
          </cell>
          <cell r="J497" t="e">
            <v>#N/A</v>
          </cell>
          <cell r="K497">
            <v>0</v>
          </cell>
          <cell r="L497" t="str">
            <v/>
          </cell>
          <cell r="M497" t="e">
            <v>#N/A</v>
          </cell>
        </row>
        <row r="498">
          <cell r="G498">
            <v>518</v>
          </cell>
          <cell r="H498" t="e">
            <v>#N/A</v>
          </cell>
          <cell r="J498" t="e">
            <v>#N/A</v>
          </cell>
          <cell r="K498">
            <v>0</v>
          </cell>
          <cell r="L498" t="str">
            <v/>
          </cell>
          <cell r="M498" t="e">
            <v>#N/A</v>
          </cell>
        </row>
        <row r="499">
          <cell r="G499">
            <v>519</v>
          </cell>
          <cell r="H499" t="e">
            <v>#N/A</v>
          </cell>
          <cell r="J499" t="e">
            <v>#N/A</v>
          </cell>
          <cell r="K499">
            <v>0</v>
          </cell>
          <cell r="L499" t="str">
            <v/>
          </cell>
          <cell r="M499" t="e">
            <v>#N/A</v>
          </cell>
        </row>
        <row r="500">
          <cell r="G500">
            <v>520</v>
          </cell>
          <cell r="H500" t="e">
            <v>#N/A</v>
          </cell>
          <cell r="J500" t="e">
            <v>#N/A</v>
          </cell>
          <cell r="K500">
            <v>0</v>
          </cell>
          <cell r="L500" t="str">
            <v/>
          </cell>
          <cell r="M500" t="e">
            <v>#N/A</v>
          </cell>
        </row>
        <row r="501">
          <cell r="G501">
            <v>521</v>
          </cell>
          <cell r="H501" t="e">
            <v>#N/A</v>
          </cell>
          <cell r="J501" t="e">
            <v>#N/A</v>
          </cell>
          <cell r="K501">
            <v>0</v>
          </cell>
          <cell r="L501" t="str">
            <v/>
          </cell>
          <cell r="M501" t="e">
            <v>#N/A</v>
          </cell>
        </row>
        <row r="502">
          <cell r="G502">
            <v>522</v>
          </cell>
          <cell r="H502" t="e">
            <v>#N/A</v>
          </cell>
          <cell r="J502" t="e">
            <v>#N/A</v>
          </cell>
          <cell r="K502">
            <v>0</v>
          </cell>
          <cell r="L502" t="str">
            <v/>
          </cell>
          <cell r="M502" t="e">
            <v>#N/A</v>
          </cell>
        </row>
        <row r="503">
          <cell r="G503">
            <v>523</v>
          </cell>
          <cell r="H503" t="e">
            <v>#N/A</v>
          </cell>
          <cell r="J503" t="e">
            <v>#N/A</v>
          </cell>
          <cell r="K503">
            <v>0</v>
          </cell>
          <cell r="L503" t="str">
            <v/>
          </cell>
          <cell r="M503" t="e">
            <v>#N/A</v>
          </cell>
        </row>
        <row r="504">
          <cell r="G504">
            <v>524</v>
          </cell>
          <cell r="H504" t="e">
            <v>#N/A</v>
          </cell>
          <cell r="J504" t="e">
            <v>#N/A</v>
          </cell>
          <cell r="K504">
            <v>0</v>
          </cell>
          <cell r="L504" t="str">
            <v/>
          </cell>
          <cell r="M504" t="e">
            <v>#N/A</v>
          </cell>
        </row>
        <row r="505">
          <cell r="G505">
            <v>525</v>
          </cell>
          <cell r="H505" t="e">
            <v>#N/A</v>
          </cell>
          <cell r="J505" t="e">
            <v>#N/A</v>
          </cell>
          <cell r="K505">
            <v>0</v>
          </cell>
          <cell r="L505" t="str">
            <v/>
          </cell>
          <cell r="M505" t="e">
            <v>#N/A</v>
          </cell>
        </row>
        <row r="506">
          <cell r="G506">
            <v>526</v>
          </cell>
          <cell r="H506" t="e">
            <v>#N/A</v>
          </cell>
          <cell r="J506" t="e">
            <v>#N/A</v>
          </cell>
          <cell r="K506">
            <v>0</v>
          </cell>
          <cell r="L506" t="str">
            <v/>
          </cell>
          <cell r="M506" t="e">
            <v>#N/A</v>
          </cell>
        </row>
        <row r="507">
          <cell r="G507">
            <v>527</v>
          </cell>
          <cell r="H507" t="e">
            <v>#N/A</v>
          </cell>
          <cell r="J507" t="e">
            <v>#N/A</v>
          </cell>
          <cell r="K507">
            <v>0</v>
          </cell>
          <cell r="L507" t="str">
            <v/>
          </cell>
          <cell r="M507" t="e">
            <v>#N/A</v>
          </cell>
        </row>
        <row r="508">
          <cell r="G508">
            <v>528</v>
          </cell>
          <cell r="H508" t="e">
            <v>#N/A</v>
          </cell>
          <cell r="J508" t="e">
            <v>#N/A</v>
          </cell>
          <cell r="K508">
            <v>0</v>
          </cell>
          <cell r="L508" t="str">
            <v/>
          </cell>
          <cell r="M508" t="e">
            <v>#N/A</v>
          </cell>
        </row>
        <row r="509">
          <cell r="G509">
            <v>529</v>
          </cell>
          <cell r="H509" t="e">
            <v>#N/A</v>
          </cell>
          <cell r="J509" t="e">
            <v>#N/A</v>
          </cell>
          <cell r="K509">
            <v>0</v>
          </cell>
          <cell r="L509" t="str">
            <v/>
          </cell>
          <cell r="M509" t="e">
            <v>#N/A</v>
          </cell>
        </row>
        <row r="510">
          <cell r="G510">
            <v>530</v>
          </cell>
          <cell r="H510" t="e">
            <v>#N/A</v>
          </cell>
          <cell r="J510" t="e">
            <v>#N/A</v>
          </cell>
          <cell r="K510">
            <v>0</v>
          </cell>
          <cell r="L510" t="str">
            <v/>
          </cell>
          <cell r="M510" t="e">
            <v>#N/A</v>
          </cell>
        </row>
        <row r="511">
          <cell r="G511">
            <v>531</v>
          </cell>
          <cell r="H511" t="e">
            <v>#N/A</v>
          </cell>
          <cell r="J511" t="e">
            <v>#N/A</v>
          </cell>
          <cell r="K511">
            <v>0</v>
          </cell>
          <cell r="L511" t="str">
            <v/>
          </cell>
          <cell r="M511" t="e">
            <v>#N/A</v>
          </cell>
        </row>
        <row r="512">
          <cell r="G512">
            <v>532</v>
          </cell>
          <cell r="H512" t="e">
            <v>#N/A</v>
          </cell>
          <cell r="J512" t="e">
            <v>#N/A</v>
          </cell>
          <cell r="K512">
            <v>0</v>
          </cell>
          <cell r="L512" t="str">
            <v/>
          </cell>
          <cell r="M512" t="e">
            <v>#N/A</v>
          </cell>
        </row>
        <row r="513">
          <cell r="G513">
            <v>533</v>
          </cell>
          <cell r="H513" t="e">
            <v>#N/A</v>
          </cell>
          <cell r="J513" t="e">
            <v>#N/A</v>
          </cell>
          <cell r="K513">
            <v>0</v>
          </cell>
          <cell r="L513" t="str">
            <v/>
          </cell>
          <cell r="M513" t="e">
            <v>#N/A</v>
          </cell>
        </row>
        <row r="514">
          <cell r="G514">
            <v>534</v>
          </cell>
          <cell r="H514" t="e">
            <v>#N/A</v>
          </cell>
          <cell r="J514" t="e">
            <v>#N/A</v>
          </cell>
          <cell r="K514">
            <v>0</v>
          </cell>
          <cell r="L514" t="str">
            <v/>
          </cell>
          <cell r="M514" t="e">
            <v>#N/A</v>
          </cell>
        </row>
        <row r="515">
          <cell r="G515">
            <v>535</v>
          </cell>
          <cell r="H515" t="e">
            <v>#N/A</v>
          </cell>
          <cell r="J515" t="e">
            <v>#N/A</v>
          </cell>
          <cell r="K515">
            <v>0</v>
          </cell>
          <cell r="L515" t="str">
            <v/>
          </cell>
          <cell r="M515" t="e">
            <v>#N/A</v>
          </cell>
        </row>
        <row r="516">
          <cell r="G516">
            <v>536</v>
          </cell>
          <cell r="H516" t="e">
            <v>#N/A</v>
          </cell>
          <cell r="J516" t="e">
            <v>#N/A</v>
          </cell>
          <cell r="K516">
            <v>0</v>
          </cell>
          <cell r="L516" t="str">
            <v/>
          </cell>
          <cell r="M516" t="e">
            <v>#N/A</v>
          </cell>
        </row>
        <row r="517">
          <cell r="G517">
            <v>537</v>
          </cell>
          <cell r="H517" t="e">
            <v>#N/A</v>
          </cell>
          <cell r="J517" t="e">
            <v>#N/A</v>
          </cell>
          <cell r="K517">
            <v>0</v>
          </cell>
          <cell r="L517" t="str">
            <v/>
          </cell>
          <cell r="M517" t="e">
            <v>#N/A</v>
          </cell>
        </row>
        <row r="518">
          <cell r="G518">
            <v>538</v>
          </cell>
          <cell r="H518" t="e">
            <v>#N/A</v>
          </cell>
          <cell r="J518" t="e">
            <v>#N/A</v>
          </cell>
          <cell r="K518">
            <v>0</v>
          </cell>
          <cell r="L518" t="str">
            <v/>
          </cell>
          <cell r="M518" t="e">
            <v>#N/A</v>
          </cell>
        </row>
        <row r="519">
          <cell r="G519">
            <v>539</v>
          </cell>
          <cell r="H519" t="e">
            <v>#N/A</v>
          </cell>
          <cell r="J519" t="e">
            <v>#N/A</v>
          </cell>
          <cell r="K519">
            <v>0</v>
          </cell>
          <cell r="L519" t="str">
            <v/>
          </cell>
          <cell r="M519" t="e">
            <v>#N/A</v>
          </cell>
        </row>
        <row r="520">
          <cell r="G520">
            <v>540</v>
          </cell>
          <cell r="H520" t="e">
            <v>#N/A</v>
          </cell>
          <cell r="J520" t="e">
            <v>#N/A</v>
          </cell>
          <cell r="K520">
            <v>0</v>
          </cell>
          <cell r="L520" t="str">
            <v/>
          </cell>
          <cell r="M520" t="e">
            <v>#N/A</v>
          </cell>
        </row>
        <row r="521">
          <cell r="G521">
            <v>541</v>
          </cell>
          <cell r="H521" t="e">
            <v>#N/A</v>
          </cell>
          <cell r="J521" t="e">
            <v>#N/A</v>
          </cell>
          <cell r="K521">
            <v>0</v>
          </cell>
          <cell r="L521" t="str">
            <v/>
          </cell>
          <cell r="M521" t="e">
            <v>#N/A</v>
          </cell>
        </row>
        <row r="522">
          <cell r="G522">
            <v>542</v>
          </cell>
          <cell r="H522" t="e">
            <v>#N/A</v>
          </cell>
          <cell r="J522" t="e">
            <v>#N/A</v>
          </cell>
          <cell r="K522">
            <v>0</v>
          </cell>
          <cell r="L522" t="str">
            <v/>
          </cell>
          <cell r="M522" t="e">
            <v>#N/A</v>
          </cell>
        </row>
        <row r="523">
          <cell r="G523">
            <v>543</v>
          </cell>
          <cell r="H523" t="e">
            <v>#N/A</v>
          </cell>
          <cell r="J523" t="e">
            <v>#N/A</v>
          </cell>
          <cell r="K523">
            <v>0</v>
          </cell>
          <cell r="L523" t="str">
            <v/>
          </cell>
          <cell r="M523" t="e">
            <v>#N/A</v>
          </cell>
        </row>
        <row r="524">
          <cell r="G524">
            <v>544</v>
          </cell>
          <cell r="H524" t="e">
            <v>#N/A</v>
          </cell>
          <cell r="J524" t="e">
            <v>#N/A</v>
          </cell>
          <cell r="K524">
            <v>0</v>
          </cell>
          <cell r="L524" t="str">
            <v/>
          </cell>
          <cell r="M524" t="e">
            <v>#N/A</v>
          </cell>
        </row>
        <row r="525">
          <cell r="G525">
            <v>545</v>
          </cell>
          <cell r="H525" t="e">
            <v>#N/A</v>
          </cell>
          <cell r="J525" t="e">
            <v>#N/A</v>
          </cell>
          <cell r="K525">
            <v>0</v>
          </cell>
          <cell r="L525" t="str">
            <v/>
          </cell>
          <cell r="M525" t="e">
            <v>#N/A</v>
          </cell>
        </row>
        <row r="526">
          <cell r="G526">
            <v>546</v>
          </cell>
          <cell r="H526" t="e">
            <v>#N/A</v>
          </cell>
          <cell r="J526" t="e">
            <v>#N/A</v>
          </cell>
          <cell r="K526">
            <v>0</v>
          </cell>
          <cell r="L526" t="str">
            <v/>
          </cell>
          <cell r="M526" t="e">
            <v>#N/A</v>
          </cell>
        </row>
        <row r="527">
          <cell r="G527">
            <v>547</v>
          </cell>
          <cell r="H527" t="e">
            <v>#N/A</v>
          </cell>
          <cell r="J527" t="e">
            <v>#N/A</v>
          </cell>
          <cell r="K527">
            <v>0</v>
          </cell>
          <cell r="L527" t="str">
            <v/>
          </cell>
          <cell r="M527" t="e">
            <v>#N/A</v>
          </cell>
        </row>
        <row r="528">
          <cell r="G528">
            <v>548</v>
          </cell>
          <cell r="H528" t="e">
            <v>#N/A</v>
          </cell>
          <cell r="J528" t="e">
            <v>#N/A</v>
          </cell>
          <cell r="K528">
            <v>0</v>
          </cell>
          <cell r="L528" t="str">
            <v/>
          </cell>
          <cell r="M528" t="e">
            <v>#N/A</v>
          </cell>
        </row>
        <row r="529">
          <cell r="G529">
            <v>549</v>
          </cell>
          <cell r="H529" t="e">
            <v>#N/A</v>
          </cell>
          <cell r="J529" t="e">
            <v>#N/A</v>
          </cell>
          <cell r="K529">
            <v>0</v>
          </cell>
          <cell r="L529" t="str">
            <v/>
          </cell>
          <cell r="M529" t="e">
            <v>#N/A</v>
          </cell>
        </row>
        <row r="530">
          <cell r="G530">
            <v>550</v>
          </cell>
          <cell r="H530" t="e">
            <v>#N/A</v>
          </cell>
          <cell r="J530" t="e">
            <v>#N/A</v>
          </cell>
          <cell r="K530">
            <v>0</v>
          </cell>
          <cell r="L530" t="str">
            <v/>
          </cell>
          <cell r="M530" t="e">
            <v>#N/A</v>
          </cell>
        </row>
        <row r="531">
          <cell r="G531">
            <v>551</v>
          </cell>
          <cell r="H531" t="e">
            <v>#N/A</v>
          </cell>
          <cell r="J531" t="e">
            <v>#N/A</v>
          </cell>
          <cell r="K531">
            <v>0</v>
          </cell>
          <cell r="L531" t="str">
            <v/>
          </cell>
          <cell r="M531" t="e">
            <v>#N/A</v>
          </cell>
        </row>
        <row r="532">
          <cell r="G532">
            <v>552</v>
          </cell>
          <cell r="H532" t="e">
            <v>#N/A</v>
          </cell>
          <cell r="J532" t="e">
            <v>#N/A</v>
          </cell>
          <cell r="K532">
            <v>0</v>
          </cell>
          <cell r="L532" t="str">
            <v/>
          </cell>
          <cell r="M532" t="e">
            <v>#N/A</v>
          </cell>
        </row>
        <row r="533">
          <cell r="G533">
            <v>553</v>
          </cell>
          <cell r="H533" t="e">
            <v>#N/A</v>
          </cell>
          <cell r="J533" t="e">
            <v>#N/A</v>
          </cell>
          <cell r="K533">
            <v>0</v>
          </cell>
          <cell r="L533" t="str">
            <v/>
          </cell>
          <cell r="M533" t="e">
            <v>#N/A</v>
          </cell>
        </row>
        <row r="534">
          <cell r="G534">
            <v>554</v>
          </cell>
          <cell r="H534" t="e">
            <v>#N/A</v>
          </cell>
          <cell r="J534" t="e">
            <v>#N/A</v>
          </cell>
          <cell r="K534">
            <v>0</v>
          </cell>
          <cell r="L534" t="str">
            <v/>
          </cell>
          <cell r="M534" t="e">
            <v>#N/A</v>
          </cell>
        </row>
        <row r="535">
          <cell r="G535">
            <v>555</v>
          </cell>
          <cell r="H535" t="e">
            <v>#N/A</v>
          </cell>
          <cell r="J535" t="e">
            <v>#N/A</v>
          </cell>
          <cell r="K535">
            <v>0</v>
          </cell>
          <cell r="L535" t="str">
            <v/>
          </cell>
          <cell r="M535" t="e">
            <v>#N/A</v>
          </cell>
        </row>
        <row r="536">
          <cell r="G536">
            <v>556</v>
          </cell>
          <cell r="H536" t="e">
            <v>#N/A</v>
          </cell>
          <cell r="J536" t="e">
            <v>#N/A</v>
          </cell>
          <cell r="K536">
            <v>0</v>
          </cell>
          <cell r="L536" t="str">
            <v/>
          </cell>
          <cell r="M536" t="e">
            <v>#N/A</v>
          </cell>
        </row>
        <row r="537">
          <cell r="G537">
            <v>557</v>
          </cell>
          <cell r="H537" t="e">
            <v>#N/A</v>
          </cell>
          <cell r="J537" t="e">
            <v>#N/A</v>
          </cell>
          <cell r="K537">
            <v>0</v>
          </cell>
          <cell r="L537" t="str">
            <v/>
          </cell>
          <cell r="M537" t="e">
            <v>#N/A</v>
          </cell>
        </row>
        <row r="538">
          <cell r="G538">
            <v>558</v>
          </cell>
          <cell r="H538" t="e">
            <v>#N/A</v>
          </cell>
          <cell r="J538" t="e">
            <v>#N/A</v>
          </cell>
          <cell r="K538">
            <v>0</v>
          </cell>
          <cell r="L538" t="str">
            <v/>
          </cell>
          <cell r="M538" t="e">
            <v>#N/A</v>
          </cell>
        </row>
        <row r="539">
          <cell r="G539">
            <v>563</v>
          </cell>
          <cell r="H539" t="e">
            <v>#N/A</v>
          </cell>
          <cell r="J539" t="e">
            <v>#N/A</v>
          </cell>
          <cell r="K539">
            <v>0</v>
          </cell>
          <cell r="L539" t="str">
            <v/>
          </cell>
          <cell r="M539" t="e">
            <v>#N/A</v>
          </cell>
        </row>
        <row r="540">
          <cell r="G540">
            <v>564</v>
          </cell>
          <cell r="H540" t="e">
            <v>#N/A</v>
          </cell>
          <cell r="J540" t="e">
            <v>#N/A</v>
          </cell>
          <cell r="K540">
            <v>0</v>
          </cell>
          <cell r="L540" t="str">
            <v/>
          </cell>
          <cell r="M540" t="e">
            <v>#N/A</v>
          </cell>
        </row>
        <row r="541">
          <cell r="G541">
            <v>567</v>
          </cell>
          <cell r="H541" t="e">
            <v>#N/A</v>
          </cell>
          <cell r="J541" t="e">
            <v>#N/A</v>
          </cell>
          <cell r="K541">
            <v>0</v>
          </cell>
          <cell r="L541" t="str">
            <v/>
          </cell>
          <cell r="M541" t="e">
            <v>#N/A</v>
          </cell>
        </row>
        <row r="542">
          <cell r="G542">
            <v>568</v>
          </cell>
          <cell r="H542" t="e">
            <v>#N/A</v>
          </cell>
          <cell r="J542" t="e">
            <v>#N/A</v>
          </cell>
          <cell r="K542">
            <v>0</v>
          </cell>
          <cell r="L542" t="str">
            <v/>
          </cell>
          <cell r="M542" t="e">
            <v>#N/A</v>
          </cell>
        </row>
        <row r="543">
          <cell r="G543">
            <v>569</v>
          </cell>
          <cell r="H543" t="e">
            <v>#N/A</v>
          </cell>
          <cell r="J543" t="e">
            <v>#N/A</v>
          </cell>
          <cell r="K543">
            <v>0</v>
          </cell>
          <cell r="L543" t="str">
            <v/>
          </cell>
          <cell r="M543" t="e">
            <v>#N/A</v>
          </cell>
        </row>
        <row r="544">
          <cell r="G544">
            <v>572</v>
          </cell>
          <cell r="H544" t="e">
            <v>#N/A</v>
          </cell>
          <cell r="J544" t="e">
            <v>#N/A</v>
          </cell>
          <cell r="K544">
            <v>0</v>
          </cell>
          <cell r="L544" t="str">
            <v/>
          </cell>
          <cell r="M544" t="e">
            <v>#N/A</v>
          </cell>
        </row>
        <row r="545">
          <cell r="G545">
            <v>573</v>
          </cell>
          <cell r="H545" t="e">
            <v>#N/A</v>
          </cell>
          <cell r="J545" t="e">
            <v>#N/A</v>
          </cell>
          <cell r="K545">
            <v>0</v>
          </cell>
          <cell r="L545" t="str">
            <v/>
          </cell>
          <cell r="M545" t="e">
            <v>#N/A</v>
          </cell>
        </row>
        <row r="546">
          <cell r="G546">
            <v>574</v>
          </cell>
          <cell r="H546" t="e">
            <v>#N/A</v>
          </cell>
          <cell r="J546" t="e">
            <v>#N/A</v>
          </cell>
          <cell r="K546">
            <v>0</v>
          </cell>
          <cell r="L546" t="str">
            <v/>
          </cell>
          <cell r="M546" t="e">
            <v>#N/A</v>
          </cell>
        </row>
        <row r="547">
          <cell r="G547">
            <v>575</v>
          </cell>
          <cell r="H547" t="e">
            <v>#N/A</v>
          </cell>
          <cell r="J547" t="e">
            <v>#N/A</v>
          </cell>
          <cell r="K547">
            <v>0</v>
          </cell>
          <cell r="L547" t="str">
            <v/>
          </cell>
          <cell r="M547" t="e">
            <v>#N/A</v>
          </cell>
        </row>
        <row r="548">
          <cell r="G548">
            <v>576</v>
          </cell>
          <cell r="H548" t="e">
            <v>#N/A</v>
          </cell>
          <cell r="J548" t="e">
            <v>#N/A</v>
          </cell>
          <cell r="K548">
            <v>0</v>
          </cell>
          <cell r="L548" t="str">
            <v/>
          </cell>
          <cell r="M548" t="e">
            <v>#N/A</v>
          </cell>
        </row>
        <row r="549">
          <cell r="G549">
            <v>577</v>
          </cell>
          <cell r="H549" t="e">
            <v>#N/A</v>
          </cell>
          <cell r="J549" t="e">
            <v>#N/A</v>
          </cell>
          <cell r="K549">
            <v>0</v>
          </cell>
          <cell r="L549" t="str">
            <v/>
          </cell>
          <cell r="M549" t="e">
            <v>#N/A</v>
          </cell>
        </row>
        <row r="550">
          <cell r="G550">
            <v>578</v>
          </cell>
          <cell r="H550" t="e">
            <v>#N/A</v>
          </cell>
          <cell r="J550" t="e">
            <v>#N/A</v>
          </cell>
          <cell r="K550">
            <v>0</v>
          </cell>
          <cell r="L550" t="str">
            <v/>
          </cell>
          <cell r="M550" t="e">
            <v>#N/A</v>
          </cell>
        </row>
        <row r="551">
          <cell r="G551">
            <v>579</v>
          </cell>
          <cell r="H551" t="e">
            <v>#N/A</v>
          </cell>
          <cell r="J551" t="e">
            <v>#N/A</v>
          </cell>
          <cell r="K551">
            <v>0</v>
          </cell>
          <cell r="L551" t="str">
            <v/>
          </cell>
          <cell r="M551" t="e">
            <v>#N/A</v>
          </cell>
        </row>
        <row r="552">
          <cell r="G552">
            <v>580</v>
          </cell>
          <cell r="H552" t="e">
            <v>#N/A</v>
          </cell>
          <cell r="J552" t="e">
            <v>#N/A</v>
          </cell>
          <cell r="K552">
            <v>0</v>
          </cell>
          <cell r="L552" t="str">
            <v/>
          </cell>
          <cell r="M552" t="e">
            <v>#N/A</v>
          </cell>
        </row>
        <row r="553">
          <cell r="G553">
            <v>581</v>
          </cell>
          <cell r="H553" t="e">
            <v>#N/A</v>
          </cell>
          <cell r="J553" t="e">
            <v>#N/A</v>
          </cell>
          <cell r="K553">
            <v>0</v>
          </cell>
          <cell r="L553" t="str">
            <v/>
          </cell>
          <cell r="M553" t="e">
            <v>#N/A</v>
          </cell>
        </row>
        <row r="554">
          <cell r="G554">
            <v>582</v>
          </cell>
          <cell r="H554" t="e">
            <v>#N/A</v>
          </cell>
          <cell r="J554" t="e">
            <v>#N/A</v>
          </cell>
          <cell r="K554">
            <v>0</v>
          </cell>
          <cell r="L554" t="str">
            <v/>
          </cell>
          <cell r="M554" t="e">
            <v>#N/A</v>
          </cell>
        </row>
        <row r="555">
          <cell r="G555">
            <v>583</v>
          </cell>
          <cell r="H555" t="e">
            <v>#N/A</v>
          </cell>
          <cell r="J555" t="e">
            <v>#N/A</v>
          </cell>
          <cell r="K555">
            <v>0</v>
          </cell>
          <cell r="L555" t="str">
            <v/>
          </cell>
          <cell r="M555" t="e">
            <v>#N/A</v>
          </cell>
        </row>
        <row r="556">
          <cell r="G556">
            <v>584</v>
          </cell>
          <cell r="H556" t="e">
            <v>#N/A</v>
          </cell>
          <cell r="J556" t="e">
            <v>#N/A</v>
          </cell>
          <cell r="K556">
            <v>0</v>
          </cell>
          <cell r="L556" t="str">
            <v/>
          </cell>
          <cell r="M556" t="e">
            <v>#N/A</v>
          </cell>
        </row>
        <row r="557">
          <cell r="G557">
            <v>585</v>
          </cell>
          <cell r="H557" t="e">
            <v>#N/A</v>
          </cell>
          <cell r="J557" t="e">
            <v>#N/A</v>
          </cell>
          <cell r="K557">
            <v>0</v>
          </cell>
          <cell r="L557" t="str">
            <v/>
          </cell>
          <cell r="M557" t="e">
            <v>#N/A</v>
          </cell>
        </row>
        <row r="558">
          <cell r="G558">
            <v>586</v>
          </cell>
          <cell r="H558" t="e">
            <v>#N/A</v>
          </cell>
          <cell r="J558" t="e">
            <v>#N/A</v>
          </cell>
          <cell r="K558">
            <v>0</v>
          </cell>
          <cell r="L558" t="str">
            <v/>
          </cell>
          <cell r="M558" t="e">
            <v>#N/A</v>
          </cell>
        </row>
        <row r="559">
          <cell r="G559">
            <v>587</v>
          </cell>
          <cell r="H559" t="e">
            <v>#N/A</v>
          </cell>
          <cell r="J559" t="e">
            <v>#N/A</v>
          </cell>
          <cell r="K559">
            <v>0</v>
          </cell>
          <cell r="L559" t="str">
            <v/>
          </cell>
          <cell r="M559" t="e">
            <v>#N/A</v>
          </cell>
        </row>
        <row r="560">
          <cell r="G560">
            <v>588</v>
          </cell>
          <cell r="H560" t="e">
            <v>#N/A</v>
          </cell>
          <cell r="J560" t="e">
            <v>#N/A</v>
          </cell>
          <cell r="K560">
            <v>0</v>
          </cell>
          <cell r="L560" t="str">
            <v/>
          </cell>
          <cell r="M560" t="e">
            <v>#N/A</v>
          </cell>
        </row>
        <row r="561">
          <cell r="G561">
            <v>589</v>
          </cell>
          <cell r="H561" t="e">
            <v>#N/A</v>
          </cell>
          <cell r="J561" t="e">
            <v>#N/A</v>
          </cell>
          <cell r="K561">
            <v>0</v>
          </cell>
          <cell r="L561" t="str">
            <v/>
          </cell>
          <cell r="M561" t="e">
            <v>#N/A</v>
          </cell>
        </row>
        <row r="562">
          <cell r="G562">
            <v>590</v>
          </cell>
          <cell r="H562" t="e">
            <v>#N/A</v>
          </cell>
          <cell r="J562" t="e">
            <v>#N/A</v>
          </cell>
          <cell r="K562">
            <v>0</v>
          </cell>
          <cell r="L562" t="str">
            <v/>
          </cell>
          <cell r="M562" t="e">
            <v>#N/A</v>
          </cell>
        </row>
        <row r="563">
          <cell r="G563">
            <v>592</v>
          </cell>
          <cell r="H563" t="e">
            <v>#N/A</v>
          </cell>
          <cell r="J563" t="e">
            <v>#N/A</v>
          </cell>
          <cell r="K563">
            <v>0</v>
          </cell>
          <cell r="L563" t="str">
            <v/>
          </cell>
          <cell r="M563" t="e">
            <v>#N/A</v>
          </cell>
        </row>
        <row r="564">
          <cell r="G564">
            <v>593</v>
          </cell>
          <cell r="H564" t="e">
            <v>#N/A</v>
          </cell>
          <cell r="J564" t="e">
            <v>#N/A</v>
          </cell>
          <cell r="K564">
            <v>0</v>
          </cell>
          <cell r="L564" t="str">
            <v/>
          </cell>
          <cell r="M564" t="e">
            <v>#N/A</v>
          </cell>
        </row>
        <row r="565">
          <cell r="G565">
            <v>594</v>
          </cell>
          <cell r="H565" t="e">
            <v>#N/A</v>
          </cell>
          <cell r="J565" t="e">
            <v>#N/A</v>
          </cell>
          <cell r="K565">
            <v>0</v>
          </cell>
          <cell r="L565" t="str">
            <v/>
          </cell>
          <cell r="M565" t="e">
            <v>#N/A</v>
          </cell>
        </row>
        <row r="566">
          <cell r="G566">
            <v>595</v>
          </cell>
          <cell r="H566" t="e">
            <v>#N/A</v>
          </cell>
          <cell r="J566" t="e">
            <v>#N/A</v>
          </cell>
          <cell r="K566">
            <v>0</v>
          </cell>
          <cell r="L566" t="str">
            <v/>
          </cell>
          <cell r="M566" t="e">
            <v>#N/A</v>
          </cell>
        </row>
        <row r="567">
          <cell r="G567">
            <v>596</v>
          </cell>
          <cell r="H567" t="e">
            <v>#N/A</v>
          </cell>
          <cell r="J567" t="e">
            <v>#N/A</v>
          </cell>
          <cell r="K567">
            <v>0</v>
          </cell>
          <cell r="L567" t="str">
            <v/>
          </cell>
          <cell r="M567" t="e">
            <v>#N/A</v>
          </cell>
        </row>
        <row r="568">
          <cell r="G568">
            <v>597</v>
          </cell>
          <cell r="H568" t="e">
            <v>#N/A</v>
          </cell>
          <cell r="J568" t="e">
            <v>#N/A</v>
          </cell>
          <cell r="K568">
            <v>0</v>
          </cell>
          <cell r="L568" t="str">
            <v/>
          </cell>
          <cell r="M568" t="e">
            <v>#N/A</v>
          </cell>
        </row>
        <row r="569">
          <cell r="G569">
            <v>598</v>
          </cell>
          <cell r="H569" t="e">
            <v>#N/A</v>
          </cell>
          <cell r="J569" t="e">
            <v>#N/A</v>
          </cell>
          <cell r="K569">
            <v>0</v>
          </cell>
          <cell r="L569" t="str">
            <v/>
          </cell>
          <cell r="M569" t="e">
            <v>#N/A</v>
          </cell>
        </row>
        <row r="570">
          <cell r="G570">
            <v>599</v>
          </cell>
          <cell r="H570" t="e">
            <v>#N/A</v>
          </cell>
          <cell r="J570" t="e">
            <v>#N/A</v>
          </cell>
          <cell r="K570">
            <v>0</v>
          </cell>
          <cell r="L570" t="str">
            <v/>
          </cell>
          <cell r="M570" t="e">
            <v>#N/A</v>
          </cell>
        </row>
        <row r="571">
          <cell r="G571">
            <v>600</v>
          </cell>
          <cell r="H571" t="e">
            <v>#N/A</v>
          </cell>
          <cell r="J571" t="e">
            <v>#N/A</v>
          </cell>
          <cell r="K571">
            <v>0</v>
          </cell>
          <cell r="L571" t="str">
            <v/>
          </cell>
          <cell r="M571" t="e">
            <v>#N/A</v>
          </cell>
        </row>
        <row r="572">
          <cell r="G572">
            <v>601</v>
          </cell>
          <cell r="H572" t="e">
            <v>#N/A</v>
          </cell>
          <cell r="J572" t="e">
            <v>#N/A</v>
          </cell>
          <cell r="K572">
            <v>0</v>
          </cell>
          <cell r="L572" t="str">
            <v/>
          </cell>
          <cell r="M572" t="e">
            <v>#N/A</v>
          </cell>
        </row>
        <row r="573">
          <cell r="G573">
            <v>602</v>
          </cell>
          <cell r="H573" t="e">
            <v>#N/A</v>
          </cell>
          <cell r="J573" t="e">
            <v>#N/A</v>
          </cell>
          <cell r="K573">
            <v>0</v>
          </cell>
          <cell r="L573" t="str">
            <v/>
          </cell>
          <cell r="M573" t="e">
            <v>#N/A</v>
          </cell>
        </row>
        <row r="574">
          <cell r="G574">
            <v>603</v>
          </cell>
          <cell r="H574" t="e">
            <v>#N/A</v>
          </cell>
          <cell r="J574" t="e">
            <v>#N/A</v>
          </cell>
          <cell r="K574">
            <v>0</v>
          </cell>
          <cell r="L574" t="str">
            <v/>
          </cell>
          <cell r="M574" t="e">
            <v>#N/A</v>
          </cell>
        </row>
        <row r="575">
          <cell r="G575">
            <v>604</v>
          </cell>
          <cell r="H575" t="e">
            <v>#N/A</v>
          </cell>
          <cell r="J575" t="e">
            <v>#N/A</v>
          </cell>
          <cell r="K575">
            <v>0</v>
          </cell>
          <cell r="L575" t="str">
            <v/>
          </cell>
          <cell r="M575" t="e">
            <v>#N/A</v>
          </cell>
        </row>
        <row r="576">
          <cell r="G576">
            <v>605</v>
          </cell>
          <cell r="H576" t="e">
            <v>#N/A</v>
          </cell>
          <cell r="J576" t="e">
            <v>#N/A</v>
          </cell>
          <cell r="K576">
            <v>0</v>
          </cell>
          <cell r="L576" t="str">
            <v/>
          </cell>
          <cell r="M576" t="e">
            <v>#N/A</v>
          </cell>
        </row>
        <row r="577">
          <cell r="G577">
            <v>606</v>
          </cell>
          <cell r="H577" t="e">
            <v>#N/A</v>
          </cell>
          <cell r="J577" t="e">
            <v>#N/A</v>
          </cell>
          <cell r="K577">
            <v>0</v>
          </cell>
          <cell r="L577" t="str">
            <v/>
          </cell>
          <cell r="M577" t="e">
            <v>#N/A</v>
          </cell>
        </row>
        <row r="578">
          <cell r="G578">
            <v>607</v>
          </cell>
          <cell r="H578" t="e">
            <v>#N/A</v>
          </cell>
          <cell r="J578" t="e">
            <v>#N/A</v>
          </cell>
          <cell r="K578">
            <v>0</v>
          </cell>
          <cell r="L578" t="str">
            <v/>
          </cell>
          <cell r="M578" t="e">
            <v>#N/A</v>
          </cell>
        </row>
        <row r="579">
          <cell r="G579">
            <v>608</v>
          </cell>
          <cell r="H579" t="e">
            <v>#N/A</v>
          </cell>
          <cell r="J579" t="e">
            <v>#N/A</v>
          </cell>
          <cell r="K579">
            <v>0</v>
          </cell>
          <cell r="L579" t="str">
            <v/>
          </cell>
          <cell r="M579" t="e">
            <v>#N/A</v>
          </cell>
        </row>
        <row r="580">
          <cell r="G580">
            <v>609</v>
          </cell>
          <cell r="H580" t="e">
            <v>#N/A</v>
          </cell>
          <cell r="J580" t="e">
            <v>#N/A</v>
          </cell>
          <cell r="K580">
            <v>0</v>
          </cell>
          <cell r="L580" t="str">
            <v/>
          </cell>
          <cell r="M580" t="e">
            <v>#N/A</v>
          </cell>
        </row>
        <row r="581">
          <cell r="G581">
            <v>610</v>
          </cell>
          <cell r="H581" t="e">
            <v>#N/A</v>
          </cell>
          <cell r="J581" t="e">
            <v>#N/A</v>
          </cell>
          <cell r="K581">
            <v>0</v>
          </cell>
          <cell r="L581" t="str">
            <v/>
          </cell>
          <cell r="M581" t="e">
            <v>#N/A</v>
          </cell>
        </row>
        <row r="582">
          <cell r="G582">
            <v>611</v>
          </cell>
          <cell r="H582" t="e">
            <v>#N/A</v>
          </cell>
          <cell r="J582" t="e">
            <v>#N/A</v>
          </cell>
          <cell r="K582">
            <v>0</v>
          </cell>
          <cell r="L582" t="str">
            <v/>
          </cell>
          <cell r="M582" t="e">
            <v>#N/A</v>
          </cell>
        </row>
        <row r="583">
          <cell r="G583">
            <v>612</v>
          </cell>
          <cell r="H583" t="e">
            <v>#N/A</v>
          </cell>
          <cell r="J583" t="e">
            <v>#N/A</v>
          </cell>
          <cell r="K583">
            <v>0</v>
          </cell>
          <cell r="L583" t="str">
            <v/>
          </cell>
          <cell r="M583" t="e">
            <v>#N/A</v>
          </cell>
        </row>
        <row r="584">
          <cell r="G584">
            <v>613</v>
          </cell>
          <cell r="H584" t="e">
            <v>#N/A</v>
          </cell>
          <cell r="J584" t="e">
            <v>#N/A</v>
          </cell>
          <cell r="K584">
            <v>0</v>
          </cell>
          <cell r="L584" t="str">
            <v/>
          </cell>
          <cell r="M584" t="e">
            <v>#N/A</v>
          </cell>
        </row>
        <row r="585">
          <cell r="G585">
            <v>614</v>
          </cell>
          <cell r="H585" t="e">
            <v>#N/A</v>
          </cell>
          <cell r="J585" t="e">
            <v>#N/A</v>
          </cell>
          <cell r="K585">
            <v>0</v>
          </cell>
          <cell r="L585" t="str">
            <v/>
          </cell>
          <cell r="M585" t="e">
            <v>#N/A</v>
          </cell>
        </row>
        <row r="586">
          <cell r="G586">
            <v>615</v>
          </cell>
          <cell r="H586" t="e">
            <v>#N/A</v>
          </cell>
          <cell r="J586" t="e">
            <v>#N/A</v>
          </cell>
          <cell r="K586">
            <v>0</v>
          </cell>
          <cell r="L586" t="str">
            <v/>
          </cell>
          <cell r="M586" t="e">
            <v>#N/A</v>
          </cell>
        </row>
        <row r="587">
          <cell r="G587">
            <v>616</v>
          </cell>
          <cell r="H587" t="e">
            <v>#N/A</v>
          </cell>
          <cell r="J587" t="e">
            <v>#N/A</v>
          </cell>
          <cell r="K587">
            <v>0</v>
          </cell>
          <cell r="L587" t="str">
            <v/>
          </cell>
          <cell r="M587" t="e">
            <v>#N/A</v>
          </cell>
        </row>
        <row r="588">
          <cell r="G588">
            <v>617</v>
          </cell>
          <cell r="H588" t="e">
            <v>#N/A</v>
          </cell>
          <cell r="J588" t="e">
            <v>#N/A</v>
          </cell>
          <cell r="K588">
            <v>0</v>
          </cell>
          <cell r="L588" t="str">
            <v/>
          </cell>
          <cell r="M588" t="e">
            <v>#N/A</v>
          </cell>
        </row>
        <row r="589">
          <cell r="G589">
            <v>618</v>
          </cell>
          <cell r="H589" t="e">
            <v>#N/A</v>
          </cell>
          <cell r="J589" t="e">
            <v>#N/A</v>
          </cell>
          <cell r="K589">
            <v>0</v>
          </cell>
          <cell r="L589" t="str">
            <v/>
          </cell>
          <cell r="M589" t="e">
            <v>#N/A</v>
          </cell>
        </row>
        <row r="590">
          <cell r="G590">
            <v>619</v>
          </cell>
          <cell r="H590" t="e">
            <v>#N/A</v>
          </cell>
          <cell r="J590" t="e">
            <v>#N/A</v>
          </cell>
          <cell r="K590">
            <v>0</v>
          </cell>
          <cell r="L590" t="str">
            <v/>
          </cell>
          <cell r="M590" t="e">
            <v>#N/A</v>
          </cell>
        </row>
        <row r="591">
          <cell r="G591">
            <v>620</v>
          </cell>
          <cell r="H591" t="e">
            <v>#N/A</v>
          </cell>
          <cell r="J591" t="e">
            <v>#N/A</v>
          </cell>
          <cell r="K591">
            <v>0</v>
          </cell>
          <cell r="L591" t="str">
            <v/>
          </cell>
          <cell r="M591" t="e">
            <v>#N/A</v>
          </cell>
        </row>
        <row r="592">
          <cell r="H592" t="e">
            <v>#N/A</v>
          </cell>
          <cell r="J592" t="e">
            <v>#N/A</v>
          </cell>
          <cell r="K592">
            <v>0</v>
          </cell>
          <cell r="L592" t="str">
            <v/>
          </cell>
          <cell r="M592" t="e">
            <v>#N/A</v>
          </cell>
        </row>
        <row r="593">
          <cell r="H593" t="e">
            <v>#N/A</v>
          </cell>
          <cell r="J593" t="e">
            <v>#N/A</v>
          </cell>
          <cell r="K593">
            <v>0</v>
          </cell>
          <cell r="L593" t="str">
            <v/>
          </cell>
          <cell r="M593" t="e">
            <v>#N/A</v>
          </cell>
        </row>
        <row r="594">
          <cell r="H594" t="e">
            <v>#N/A</v>
          </cell>
          <cell r="J594" t="e">
            <v>#N/A</v>
          </cell>
          <cell r="K594">
            <v>0</v>
          </cell>
          <cell r="L594" t="str">
            <v/>
          </cell>
          <cell r="M594" t="e">
            <v>#N/A</v>
          </cell>
        </row>
        <row r="595">
          <cell r="H595" t="e">
            <v>#N/A</v>
          </cell>
          <cell r="J595" t="e">
            <v>#N/A</v>
          </cell>
          <cell r="K595">
            <v>0</v>
          </cell>
          <cell r="L595" t="str">
            <v/>
          </cell>
          <cell r="M595" t="e">
            <v>#N/A</v>
          </cell>
        </row>
        <row r="596">
          <cell r="H596" t="e">
            <v>#N/A</v>
          </cell>
          <cell r="J596" t="e">
            <v>#N/A</v>
          </cell>
          <cell r="K596">
            <v>0</v>
          </cell>
          <cell r="L596" t="str">
            <v/>
          </cell>
          <cell r="M596" t="e">
            <v>#N/A</v>
          </cell>
        </row>
        <row r="597">
          <cell r="H597" t="e">
            <v>#N/A</v>
          </cell>
          <cell r="J597" t="e">
            <v>#N/A</v>
          </cell>
          <cell r="K597">
            <v>0</v>
          </cell>
          <cell r="L597" t="str">
            <v/>
          </cell>
          <cell r="M597" t="e">
            <v>#N/A</v>
          </cell>
        </row>
        <row r="598">
          <cell r="H598" t="e">
            <v>#N/A</v>
          </cell>
          <cell r="J598" t="e">
            <v>#N/A</v>
          </cell>
          <cell r="K598">
            <v>0</v>
          </cell>
          <cell r="L598" t="str">
            <v/>
          </cell>
          <cell r="M598" t="e">
            <v>#N/A</v>
          </cell>
        </row>
        <row r="599">
          <cell r="H599" t="e">
            <v>#N/A</v>
          </cell>
          <cell r="J599" t="e">
            <v>#N/A</v>
          </cell>
          <cell r="K599">
            <v>0</v>
          </cell>
          <cell r="L599" t="str">
            <v/>
          </cell>
          <cell r="M599" t="e">
            <v>#N/A</v>
          </cell>
        </row>
        <row r="600">
          <cell r="H600" t="e">
            <v>#N/A</v>
          </cell>
          <cell r="J600" t="e">
            <v>#N/A</v>
          </cell>
          <cell r="K600">
            <v>0</v>
          </cell>
          <cell r="L600" t="str">
            <v/>
          </cell>
          <cell r="M600" t="e">
            <v>#N/A</v>
          </cell>
        </row>
        <row r="601">
          <cell r="H601" t="e">
            <v>#N/A</v>
          </cell>
          <cell r="J601" t="e">
            <v>#N/A</v>
          </cell>
          <cell r="K601">
            <v>0</v>
          </cell>
          <cell r="L601" t="str">
            <v/>
          </cell>
          <cell r="M601" t="e">
            <v>#N/A</v>
          </cell>
        </row>
        <row r="602">
          <cell r="H602" t="e">
            <v>#N/A</v>
          </cell>
          <cell r="J602" t="e">
            <v>#N/A</v>
          </cell>
          <cell r="K602">
            <v>0</v>
          </cell>
          <cell r="L602" t="str">
            <v/>
          </cell>
          <cell r="M602" t="e">
            <v>#N/A</v>
          </cell>
        </row>
        <row r="603">
          <cell r="H603" t="e">
            <v>#N/A</v>
          </cell>
          <cell r="J603" t="e">
            <v>#N/A</v>
          </cell>
          <cell r="K603">
            <v>0</v>
          </cell>
          <cell r="L603" t="str">
            <v/>
          </cell>
          <cell r="M603" t="e">
            <v>#N/A</v>
          </cell>
        </row>
        <row r="604">
          <cell r="H604" t="e">
            <v>#N/A</v>
          </cell>
          <cell r="J604" t="e">
            <v>#N/A</v>
          </cell>
          <cell r="K604">
            <v>0</v>
          </cell>
          <cell r="L604" t="str">
            <v/>
          </cell>
          <cell r="M604" t="e">
            <v>#N/A</v>
          </cell>
        </row>
        <row r="605">
          <cell r="H605" t="e">
            <v>#N/A</v>
          </cell>
          <cell r="J605" t="e">
            <v>#N/A</v>
          </cell>
          <cell r="K605">
            <v>0</v>
          </cell>
          <cell r="L605" t="str">
            <v/>
          </cell>
          <cell r="M605" t="e">
            <v>#N/A</v>
          </cell>
        </row>
        <row r="606">
          <cell r="H606" t="e">
            <v>#N/A</v>
          </cell>
          <cell r="J606" t="e">
            <v>#N/A</v>
          </cell>
          <cell r="K606">
            <v>0</v>
          </cell>
          <cell r="L606" t="str">
            <v/>
          </cell>
          <cell r="M606" t="e">
            <v>#N/A</v>
          </cell>
        </row>
        <row r="607">
          <cell r="H607" t="e">
            <v>#N/A</v>
          </cell>
          <cell r="J607" t="e">
            <v>#N/A</v>
          </cell>
          <cell r="K607">
            <v>0</v>
          </cell>
          <cell r="L607" t="str">
            <v/>
          </cell>
          <cell r="M607" t="e">
            <v>#N/A</v>
          </cell>
        </row>
        <row r="608">
          <cell r="H608" t="e">
            <v>#N/A</v>
          </cell>
          <cell r="J608" t="e">
            <v>#N/A</v>
          </cell>
          <cell r="K608">
            <v>0</v>
          </cell>
          <cell r="L608" t="str">
            <v/>
          </cell>
          <cell r="M608" t="e">
            <v>#N/A</v>
          </cell>
        </row>
        <row r="609">
          <cell r="H609" t="e">
            <v>#N/A</v>
          </cell>
          <cell r="J609" t="e">
            <v>#N/A</v>
          </cell>
          <cell r="K609">
            <v>0</v>
          </cell>
          <cell r="L609" t="str">
            <v/>
          </cell>
          <cell r="M609" t="e">
            <v>#N/A</v>
          </cell>
        </row>
        <row r="610">
          <cell r="H610" t="e">
            <v>#N/A</v>
          </cell>
          <cell r="J610" t="e">
            <v>#N/A</v>
          </cell>
          <cell r="K610">
            <v>0</v>
          </cell>
          <cell r="L610" t="str">
            <v/>
          </cell>
          <cell r="M610" t="e">
            <v>#N/A</v>
          </cell>
        </row>
        <row r="611">
          <cell r="H611" t="e">
            <v>#N/A</v>
          </cell>
          <cell r="J611" t="e">
            <v>#N/A</v>
          </cell>
          <cell r="K611">
            <v>0</v>
          </cell>
          <cell r="L611" t="str">
            <v/>
          </cell>
          <cell r="M611" t="e">
            <v>#N/A</v>
          </cell>
        </row>
        <row r="612">
          <cell r="H612" t="e">
            <v>#N/A</v>
          </cell>
          <cell r="J612" t="e">
            <v>#N/A</v>
          </cell>
          <cell r="K612">
            <v>0</v>
          </cell>
          <cell r="L612" t="str">
            <v/>
          </cell>
          <cell r="M612" t="e">
            <v>#N/A</v>
          </cell>
        </row>
        <row r="613">
          <cell r="H613" t="e">
            <v>#N/A</v>
          </cell>
          <cell r="J613" t="e">
            <v>#N/A</v>
          </cell>
          <cell r="K613">
            <v>0</v>
          </cell>
          <cell r="L613" t="str">
            <v/>
          </cell>
          <cell r="M613" t="e">
            <v>#N/A</v>
          </cell>
        </row>
        <row r="614">
          <cell r="H614" t="e">
            <v>#N/A</v>
          </cell>
          <cell r="J614" t="e">
            <v>#N/A</v>
          </cell>
          <cell r="K614">
            <v>0</v>
          </cell>
          <cell r="L614" t="str">
            <v/>
          </cell>
          <cell r="M614" t="e">
            <v>#N/A</v>
          </cell>
        </row>
        <row r="615">
          <cell r="H615" t="e">
            <v>#N/A</v>
          </cell>
          <cell r="J615" t="e">
            <v>#N/A</v>
          </cell>
          <cell r="K615">
            <v>0</v>
          </cell>
          <cell r="L615" t="str">
            <v/>
          </cell>
          <cell r="M615" t="e">
            <v>#N/A</v>
          </cell>
        </row>
        <row r="616">
          <cell r="H616" t="e">
            <v>#N/A</v>
          </cell>
          <cell r="J616" t="e">
            <v>#N/A</v>
          </cell>
          <cell r="K616">
            <v>0</v>
          </cell>
          <cell r="L616" t="str">
            <v/>
          </cell>
          <cell r="M616" t="e">
            <v>#N/A</v>
          </cell>
        </row>
        <row r="617">
          <cell r="H617" t="e">
            <v>#N/A</v>
          </cell>
          <cell r="J617" t="e">
            <v>#N/A</v>
          </cell>
          <cell r="K617">
            <v>0</v>
          </cell>
          <cell r="L617" t="str">
            <v/>
          </cell>
          <cell r="M617" t="e">
            <v>#N/A</v>
          </cell>
        </row>
        <row r="618">
          <cell r="H618" t="e">
            <v>#N/A</v>
          </cell>
          <cell r="J618" t="e">
            <v>#N/A</v>
          </cell>
          <cell r="K618">
            <v>0</v>
          </cell>
          <cell r="L618" t="str">
            <v/>
          </cell>
          <cell r="M618" t="e">
            <v>#N/A</v>
          </cell>
        </row>
        <row r="619">
          <cell r="H619" t="e">
            <v>#N/A</v>
          </cell>
          <cell r="J619" t="e">
            <v>#N/A</v>
          </cell>
          <cell r="K619">
            <v>0</v>
          </cell>
          <cell r="L619" t="str">
            <v/>
          </cell>
          <cell r="M619" t="e">
            <v>#N/A</v>
          </cell>
        </row>
        <row r="620">
          <cell r="H620" t="e">
            <v>#N/A</v>
          </cell>
          <cell r="J620" t="e">
            <v>#N/A</v>
          </cell>
          <cell r="K620">
            <v>0</v>
          </cell>
          <cell r="L620" t="str">
            <v/>
          </cell>
          <cell r="M620" t="e">
            <v>#N/A</v>
          </cell>
        </row>
        <row r="621">
          <cell r="H621" t="e">
            <v>#N/A</v>
          </cell>
          <cell r="J621" t="e">
            <v>#N/A</v>
          </cell>
          <cell r="K621">
            <v>0</v>
          </cell>
          <cell r="L621" t="str">
            <v/>
          </cell>
          <cell r="M621" t="e">
            <v>#N/A</v>
          </cell>
        </row>
        <row r="622">
          <cell r="H622" t="e">
            <v>#N/A</v>
          </cell>
          <cell r="J622" t="e">
            <v>#N/A</v>
          </cell>
          <cell r="K622">
            <v>0</v>
          </cell>
          <cell r="L622" t="str">
            <v/>
          </cell>
          <cell r="M622" t="e">
            <v>#N/A</v>
          </cell>
        </row>
        <row r="623">
          <cell r="H623" t="e">
            <v>#N/A</v>
          </cell>
          <cell r="J623" t="e">
            <v>#N/A</v>
          </cell>
          <cell r="K623">
            <v>0</v>
          </cell>
          <cell r="L623" t="str">
            <v/>
          </cell>
          <cell r="M623" t="e">
            <v>#N/A</v>
          </cell>
        </row>
        <row r="624">
          <cell r="H624" t="e">
            <v>#N/A</v>
          </cell>
          <cell r="J624" t="e">
            <v>#N/A</v>
          </cell>
          <cell r="K624">
            <v>0</v>
          </cell>
          <cell r="L624" t="str">
            <v/>
          </cell>
          <cell r="M624" t="e">
            <v>#N/A</v>
          </cell>
        </row>
        <row r="625">
          <cell r="H625" t="e">
            <v>#N/A</v>
          </cell>
          <cell r="J625" t="e">
            <v>#N/A</v>
          </cell>
          <cell r="K625">
            <v>0</v>
          </cell>
          <cell r="L625" t="str">
            <v/>
          </cell>
          <cell r="M625" t="e">
            <v>#N/A</v>
          </cell>
        </row>
        <row r="626">
          <cell r="H626" t="e">
            <v>#N/A</v>
          </cell>
          <cell r="J626" t="e">
            <v>#N/A</v>
          </cell>
          <cell r="K626">
            <v>0</v>
          </cell>
          <cell r="L626" t="str">
            <v/>
          </cell>
          <cell r="M626" t="e">
            <v>#N/A</v>
          </cell>
        </row>
        <row r="627">
          <cell r="H627" t="e">
            <v>#N/A</v>
          </cell>
          <cell r="J627" t="e">
            <v>#N/A</v>
          </cell>
          <cell r="K627">
            <v>0</v>
          </cell>
          <cell r="L627" t="str">
            <v/>
          </cell>
          <cell r="M627" t="e">
            <v>#N/A</v>
          </cell>
        </row>
        <row r="628">
          <cell r="H628" t="e">
            <v>#N/A</v>
          </cell>
          <cell r="J628" t="e">
            <v>#N/A</v>
          </cell>
          <cell r="K628">
            <v>0</v>
          </cell>
          <cell r="L628" t="str">
            <v/>
          </cell>
          <cell r="M628" t="e">
            <v>#N/A</v>
          </cell>
        </row>
        <row r="629">
          <cell r="H629" t="e">
            <v>#N/A</v>
          </cell>
          <cell r="J629" t="e">
            <v>#N/A</v>
          </cell>
          <cell r="K629">
            <v>0</v>
          </cell>
          <cell r="L629" t="str">
            <v/>
          </cell>
          <cell r="M629" t="e">
            <v>#N/A</v>
          </cell>
        </row>
        <row r="630">
          <cell r="H630" t="e">
            <v>#N/A</v>
          </cell>
          <cell r="J630" t="e">
            <v>#N/A</v>
          </cell>
          <cell r="K630">
            <v>0</v>
          </cell>
          <cell r="L630" t="str">
            <v/>
          </cell>
          <cell r="M630" t="e">
            <v>#N/A</v>
          </cell>
        </row>
        <row r="631">
          <cell r="H631" t="e">
            <v>#N/A</v>
          </cell>
          <cell r="J631" t="e">
            <v>#N/A</v>
          </cell>
          <cell r="K631">
            <v>0</v>
          </cell>
          <cell r="L631" t="str">
            <v/>
          </cell>
          <cell r="M631" t="e">
            <v>#N/A</v>
          </cell>
        </row>
        <row r="632">
          <cell r="H632" t="e">
            <v>#N/A</v>
          </cell>
          <cell r="J632" t="e">
            <v>#N/A</v>
          </cell>
          <cell r="K632">
            <v>0</v>
          </cell>
          <cell r="L632" t="str">
            <v/>
          </cell>
          <cell r="M632" t="e">
            <v>#N/A</v>
          </cell>
        </row>
        <row r="633">
          <cell r="H633" t="e">
            <v>#N/A</v>
          </cell>
          <cell r="J633" t="e">
            <v>#N/A</v>
          </cell>
          <cell r="K633">
            <v>0</v>
          </cell>
          <cell r="L633" t="str">
            <v/>
          </cell>
          <cell r="M633" t="e">
            <v>#N/A</v>
          </cell>
        </row>
        <row r="634">
          <cell r="H634" t="e">
            <v>#N/A</v>
          </cell>
          <cell r="J634" t="e">
            <v>#N/A</v>
          </cell>
          <cell r="K634">
            <v>0</v>
          </cell>
          <cell r="L634" t="str">
            <v/>
          </cell>
          <cell r="M634" t="e">
            <v>#N/A</v>
          </cell>
        </row>
        <row r="635">
          <cell r="H635" t="e">
            <v>#N/A</v>
          </cell>
          <cell r="J635" t="e">
            <v>#N/A</v>
          </cell>
          <cell r="K635">
            <v>0</v>
          </cell>
          <cell r="L635" t="str">
            <v/>
          </cell>
          <cell r="M635" t="e">
            <v>#N/A</v>
          </cell>
        </row>
        <row r="636">
          <cell r="H636" t="e">
            <v>#N/A</v>
          </cell>
          <cell r="J636" t="e">
            <v>#N/A</v>
          </cell>
          <cell r="K636">
            <v>0</v>
          </cell>
          <cell r="L636" t="str">
            <v/>
          </cell>
          <cell r="M636" t="e">
            <v>#N/A</v>
          </cell>
        </row>
        <row r="637">
          <cell r="H637" t="e">
            <v>#N/A</v>
          </cell>
          <cell r="J637" t="e">
            <v>#N/A</v>
          </cell>
          <cell r="K637">
            <v>0</v>
          </cell>
          <cell r="L637" t="str">
            <v/>
          </cell>
          <cell r="M637" t="e">
            <v>#N/A</v>
          </cell>
        </row>
        <row r="638">
          <cell r="H638" t="e">
            <v>#N/A</v>
          </cell>
          <cell r="J638" t="e">
            <v>#N/A</v>
          </cell>
          <cell r="K638">
            <v>0</v>
          </cell>
          <cell r="L638" t="str">
            <v/>
          </cell>
          <cell r="M638" t="e">
            <v>#N/A</v>
          </cell>
        </row>
        <row r="639">
          <cell r="H639" t="e">
            <v>#N/A</v>
          </cell>
          <cell r="J639" t="e">
            <v>#N/A</v>
          </cell>
          <cell r="K639">
            <v>0</v>
          </cell>
          <cell r="L639" t="str">
            <v/>
          </cell>
          <cell r="M639" t="e">
            <v>#N/A</v>
          </cell>
        </row>
        <row r="640">
          <cell r="H640" t="e">
            <v>#N/A</v>
          </cell>
          <cell r="J640" t="e">
            <v>#N/A</v>
          </cell>
          <cell r="K640">
            <v>0</v>
          </cell>
          <cell r="L640" t="str">
            <v/>
          </cell>
          <cell r="M640" t="e">
            <v>#N/A</v>
          </cell>
        </row>
        <row r="641">
          <cell r="H641" t="e">
            <v>#N/A</v>
          </cell>
          <cell r="J641" t="e">
            <v>#N/A</v>
          </cell>
          <cell r="K641">
            <v>0</v>
          </cell>
          <cell r="L641" t="str">
            <v/>
          </cell>
          <cell r="M641" t="e">
            <v>#N/A</v>
          </cell>
        </row>
        <row r="642">
          <cell r="H642" t="e">
            <v>#N/A</v>
          </cell>
          <cell r="J642" t="e">
            <v>#N/A</v>
          </cell>
          <cell r="K642">
            <v>0</v>
          </cell>
          <cell r="L642" t="str">
            <v/>
          </cell>
          <cell r="M642" t="e">
            <v>#N/A</v>
          </cell>
        </row>
        <row r="643">
          <cell r="H643" t="e">
            <v>#N/A</v>
          </cell>
          <cell r="J643" t="e">
            <v>#N/A</v>
          </cell>
          <cell r="K643">
            <v>0</v>
          </cell>
          <cell r="L643" t="str">
            <v/>
          </cell>
          <cell r="M643" t="e">
            <v>#N/A</v>
          </cell>
        </row>
        <row r="644">
          <cell r="H644" t="e">
            <v>#N/A</v>
          </cell>
          <cell r="J644" t="e">
            <v>#N/A</v>
          </cell>
          <cell r="K644">
            <v>0</v>
          </cell>
          <cell r="L644" t="str">
            <v/>
          </cell>
          <cell r="M644" t="e">
            <v>#N/A</v>
          </cell>
        </row>
        <row r="645">
          <cell r="H645" t="e">
            <v>#N/A</v>
          </cell>
          <cell r="J645" t="e">
            <v>#N/A</v>
          </cell>
          <cell r="K645">
            <v>0</v>
          </cell>
          <cell r="L645" t="str">
            <v/>
          </cell>
          <cell r="M645" t="e">
            <v>#N/A</v>
          </cell>
        </row>
        <row r="646">
          <cell r="H646" t="e">
            <v>#N/A</v>
          </cell>
          <cell r="J646" t="e">
            <v>#N/A</v>
          </cell>
          <cell r="K646">
            <v>0</v>
          </cell>
          <cell r="L646" t="str">
            <v/>
          </cell>
          <cell r="M646" t="e">
            <v>#N/A</v>
          </cell>
        </row>
        <row r="647">
          <cell r="H647" t="e">
            <v>#N/A</v>
          </cell>
          <cell r="J647" t="e">
            <v>#N/A</v>
          </cell>
          <cell r="K647">
            <v>0</v>
          </cell>
          <cell r="L647" t="str">
            <v/>
          </cell>
          <cell r="M647" t="e">
            <v>#N/A</v>
          </cell>
        </row>
        <row r="648">
          <cell r="H648" t="e">
            <v>#N/A</v>
          </cell>
          <cell r="J648" t="e">
            <v>#N/A</v>
          </cell>
          <cell r="K648">
            <v>0</v>
          </cell>
          <cell r="L648" t="str">
            <v/>
          </cell>
          <cell r="M648" t="e">
            <v>#N/A</v>
          </cell>
        </row>
        <row r="649">
          <cell r="H649" t="e">
            <v>#N/A</v>
          </cell>
          <cell r="J649" t="e">
            <v>#N/A</v>
          </cell>
          <cell r="K649">
            <v>0</v>
          </cell>
          <cell r="L649" t="str">
            <v/>
          </cell>
          <cell r="M649" t="e">
            <v>#N/A</v>
          </cell>
        </row>
        <row r="650">
          <cell r="H650" t="e">
            <v>#N/A</v>
          </cell>
          <cell r="J650" t="e">
            <v>#N/A</v>
          </cell>
          <cell r="K650">
            <v>0</v>
          </cell>
          <cell r="L650" t="str">
            <v/>
          </cell>
          <cell r="M650" t="e">
            <v>#N/A</v>
          </cell>
        </row>
        <row r="651">
          <cell r="H651" t="e">
            <v>#N/A</v>
          </cell>
          <cell r="J651" t="e">
            <v>#N/A</v>
          </cell>
          <cell r="K651">
            <v>0</v>
          </cell>
          <cell r="L651" t="str">
            <v/>
          </cell>
          <cell r="M651" t="e">
            <v>#N/A</v>
          </cell>
        </row>
        <row r="652">
          <cell r="H652" t="e">
            <v>#N/A</v>
          </cell>
          <cell r="J652" t="e">
            <v>#N/A</v>
          </cell>
          <cell r="K652">
            <v>0</v>
          </cell>
          <cell r="L652" t="str">
            <v/>
          </cell>
          <cell r="M652" t="e">
            <v>#N/A</v>
          </cell>
        </row>
        <row r="653">
          <cell r="H653" t="e">
            <v>#N/A</v>
          </cell>
          <cell r="J653" t="e">
            <v>#N/A</v>
          </cell>
          <cell r="K653">
            <v>0</v>
          </cell>
          <cell r="L653" t="str">
            <v/>
          </cell>
          <cell r="M653" t="e">
            <v>#N/A</v>
          </cell>
        </row>
        <row r="654">
          <cell r="H654" t="e">
            <v>#N/A</v>
          </cell>
          <cell r="J654" t="e">
            <v>#N/A</v>
          </cell>
          <cell r="K654">
            <v>0</v>
          </cell>
          <cell r="L654" t="str">
            <v/>
          </cell>
          <cell r="M654" t="e">
            <v>#N/A</v>
          </cell>
        </row>
        <row r="655">
          <cell r="H655" t="e">
            <v>#N/A</v>
          </cell>
          <cell r="J655" t="e">
            <v>#N/A</v>
          </cell>
          <cell r="K655">
            <v>0</v>
          </cell>
          <cell r="L655" t="str">
            <v/>
          </cell>
          <cell r="M655" t="e">
            <v>#N/A</v>
          </cell>
        </row>
        <row r="656">
          <cell r="H656" t="e">
            <v>#N/A</v>
          </cell>
          <cell r="J656" t="e">
            <v>#N/A</v>
          </cell>
          <cell r="K656">
            <v>0</v>
          </cell>
          <cell r="L656" t="str">
            <v/>
          </cell>
          <cell r="M656" t="e">
            <v>#N/A</v>
          </cell>
        </row>
        <row r="657">
          <cell r="H657" t="e">
            <v>#N/A</v>
          </cell>
          <cell r="J657" t="e">
            <v>#N/A</v>
          </cell>
          <cell r="K657">
            <v>0</v>
          </cell>
          <cell r="L657" t="str">
            <v/>
          </cell>
          <cell r="M657" t="e">
            <v>#N/A</v>
          </cell>
        </row>
        <row r="658">
          <cell r="H658" t="e">
            <v>#N/A</v>
          </cell>
          <cell r="J658" t="e">
            <v>#N/A</v>
          </cell>
          <cell r="K658">
            <v>0</v>
          </cell>
          <cell r="L658" t="str">
            <v/>
          </cell>
          <cell r="M658" t="e">
            <v>#N/A</v>
          </cell>
        </row>
        <row r="659">
          <cell r="H659" t="e">
            <v>#N/A</v>
          </cell>
          <cell r="J659" t="e">
            <v>#N/A</v>
          </cell>
          <cell r="K659">
            <v>0</v>
          </cell>
          <cell r="L659" t="str">
            <v/>
          </cell>
          <cell r="M659" t="e">
            <v>#N/A</v>
          </cell>
        </row>
        <row r="660">
          <cell r="H660" t="e">
            <v>#N/A</v>
          </cell>
          <cell r="J660" t="e">
            <v>#N/A</v>
          </cell>
          <cell r="K660">
            <v>0</v>
          </cell>
          <cell r="L660" t="str">
            <v/>
          </cell>
          <cell r="M660" t="e">
            <v>#N/A</v>
          </cell>
        </row>
        <row r="661">
          <cell r="H661" t="e">
            <v>#N/A</v>
          </cell>
          <cell r="J661" t="e">
            <v>#N/A</v>
          </cell>
          <cell r="K661">
            <v>0</v>
          </cell>
          <cell r="L661" t="str">
            <v/>
          </cell>
          <cell r="M661" t="e">
            <v>#N/A</v>
          </cell>
        </row>
        <row r="662">
          <cell r="H662" t="e">
            <v>#N/A</v>
          </cell>
          <cell r="J662" t="e">
            <v>#N/A</v>
          </cell>
          <cell r="K662">
            <v>0</v>
          </cell>
          <cell r="L662" t="str">
            <v/>
          </cell>
          <cell r="M662" t="e">
            <v>#N/A</v>
          </cell>
        </row>
        <row r="663">
          <cell r="H663" t="e">
            <v>#N/A</v>
          </cell>
          <cell r="J663" t="e">
            <v>#N/A</v>
          </cell>
          <cell r="K663">
            <v>0</v>
          </cell>
          <cell r="L663" t="str">
            <v/>
          </cell>
          <cell r="M663" t="e">
            <v>#N/A</v>
          </cell>
        </row>
        <row r="664">
          <cell r="H664" t="e">
            <v>#N/A</v>
          </cell>
          <cell r="J664" t="e">
            <v>#N/A</v>
          </cell>
          <cell r="K664">
            <v>0</v>
          </cell>
          <cell r="L664" t="str">
            <v/>
          </cell>
          <cell r="M664" t="e">
            <v>#N/A</v>
          </cell>
        </row>
        <row r="665">
          <cell r="H665" t="e">
            <v>#N/A</v>
          </cell>
          <cell r="J665" t="e">
            <v>#N/A</v>
          </cell>
          <cell r="K665">
            <v>0</v>
          </cell>
          <cell r="L665" t="str">
            <v/>
          </cell>
          <cell r="M665" t="e">
            <v>#N/A</v>
          </cell>
        </row>
        <row r="666">
          <cell r="H666" t="e">
            <v>#N/A</v>
          </cell>
          <cell r="J666" t="e">
            <v>#N/A</v>
          </cell>
          <cell r="K666">
            <v>0</v>
          </cell>
          <cell r="L666" t="str">
            <v/>
          </cell>
          <cell r="M666" t="e">
            <v>#N/A</v>
          </cell>
        </row>
        <row r="667">
          <cell r="H667" t="e">
            <v>#N/A</v>
          </cell>
          <cell r="J667" t="e">
            <v>#N/A</v>
          </cell>
          <cell r="K667">
            <v>0</v>
          </cell>
          <cell r="L667" t="str">
            <v/>
          </cell>
          <cell r="M667" t="e">
            <v>#N/A</v>
          </cell>
        </row>
        <row r="668">
          <cell r="H668" t="e">
            <v>#N/A</v>
          </cell>
          <cell r="J668" t="e">
            <v>#N/A</v>
          </cell>
          <cell r="K668">
            <v>0</v>
          </cell>
          <cell r="L668" t="str">
            <v/>
          </cell>
          <cell r="M668" t="e">
            <v>#N/A</v>
          </cell>
        </row>
        <row r="669">
          <cell r="H669" t="e">
            <v>#N/A</v>
          </cell>
          <cell r="J669" t="e">
            <v>#N/A</v>
          </cell>
          <cell r="K669">
            <v>0</v>
          </cell>
          <cell r="L669" t="str">
            <v/>
          </cell>
          <cell r="M669" t="e">
            <v>#N/A</v>
          </cell>
        </row>
        <row r="670">
          <cell r="H670" t="e">
            <v>#N/A</v>
          </cell>
          <cell r="J670" t="e">
            <v>#N/A</v>
          </cell>
          <cell r="K670">
            <v>0</v>
          </cell>
          <cell r="L670" t="str">
            <v/>
          </cell>
          <cell r="M670" t="e">
            <v>#N/A</v>
          </cell>
        </row>
        <row r="671">
          <cell r="H671" t="e">
            <v>#N/A</v>
          </cell>
          <cell r="J671" t="e">
            <v>#N/A</v>
          </cell>
          <cell r="K671">
            <v>0</v>
          </cell>
          <cell r="L671" t="str">
            <v/>
          </cell>
          <cell r="M671" t="e">
            <v>#N/A</v>
          </cell>
        </row>
        <row r="672">
          <cell r="H672" t="e">
            <v>#N/A</v>
          </cell>
          <cell r="J672" t="e">
            <v>#N/A</v>
          </cell>
          <cell r="K672">
            <v>0</v>
          </cell>
          <cell r="L672" t="str">
            <v/>
          </cell>
          <cell r="M672" t="e">
            <v>#N/A</v>
          </cell>
        </row>
        <row r="673">
          <cell r="H673" t="e">
            <v>#N/A</v>
          </cell>
          <cell r="J673" t="e">
            <v>#N/A</v>
          </cell>
          <cell r="K673">
            <v>0</v>
          </cell>
          <cell r="L673" t="str">
            <v/>
          </cell>
          <cell r="M673" t="e">
            <v>#N/A</v>
          </cell>
        </row>
        <row r="674">
          <cell r="H674" t="e">
            <v>#N/A</v>
          </cell>
          <cell r="J674" t="e">
            <v>#N/A</v>
          </cell>
          <cell r="K674">
            <v>0</v>
          </cell>
          <cell r="L674" t="str">
            <v/>
          </cell>
          <cell r="M674" t="e">
            <v>#N/A</v>
          </cell>
        </row>
        <row r="675">
          <cell r="H675" t="e">
            <v>#N/A</v>
          </cell>
          <cell r="J675" t="e">
            <v>#N/A</v>
          </cell>
          <cell r="K675">
            <v>0</v>
          </cell>
          <cell r="L675" t="str">
            <v/>
          </cell>
          <cell r="M675" t="e">
            <v>#N/A</v>
          </cell>
        </row>
        <row r="676">
          <cell r="H676" t="e">
            <v>#N/A</v>
          </cell>
          <cell r="J676" t="e">
            <v>#N/A</v>
          </cell>
          <cell r="K676">
            <v>0</v>
          </cell>
          <cell r="L676" t="str">
            <v/>
          </cell>
          <cell r="M676" t="e">
            <v>#N/A</v>
          </cell>
        </row>
        <row r="677">
          <cell r="H677" t="e">
            <v>#N/A</v>
          </cell>
          <cell r="J677" t="e">
            <v>#N/A</v>
          </cell>
          <cell r="K677">
            <v>0</v>
          </cell>
          <cell r="L677" t="str">
            <v/>
          </cell>
          <cell r="M677" t="e">
            <v>#N/A</v>
          </cell>
        </row>
        <row r="678">
          <cell r="H678" t="e">
            <v>#N/A</v>
          </cell>
          <cell r="J678" t="e">
            <v>#N/A</v>
          </cell>
          <cell r="K678">
            <v>0</v>
          </cell>
          <cell r="L678" t="str">
            <v/>
          </cell>
          <cell r="M678" t="e">
            <v>#N/A</v>
          </cell>
        </row>
        <row r="679">
          <cell r="H679" t="e">
            <v>#N/A</v>
          </cell>
          <cell r="J679" t="e">
            <v>#N/A</v>
          </cell>
          <cell r="K679">
            <v>0</v>
          </cell>
          <cell r="L679" t="str">
            <v/>
          </cell>
          <cell r="M679" t="e">
            <v>#N/A</v>
          </cell>
        </row>
        <row r="680">
          <cell r="H680" t="e">
            <v>#N/A</v>
          </cell>
          <cell r="J680" t="e">
            <v>#N/A</v>
          </cell>
          <cell r="K680">
            <v>0</v>
          </cell>
          <cell r="L680" t="str">
            <v/>
          </cell>
          <cell r="M680" t="e">
            <v>#N/A</v>
          </cell>
        </row>
        <row r="681">
          <cell r="H681" t="e">
            <v>#N/A</v>
          </cell>
          <cell r="J681" t="e">
            <v>#N/A</v>
          </cell>
          <cell r="K681">
            <v>0</v>
          </cell>
          <cell r="L681" t="str">
            <v/>
          </cell>
          <cell r="M681" t="e">
            <v>#N/A</v>
          </cell>
        </row>
        <row r="682">
          <cell r="H682" t="e">
            <v>#N/A</v>
          </cell>
          <cell r="J682" t="e">
            <v>#N/A</v>
          </cell>
          <cell r="K682">
            <v>0</v>
          </cell>
          <cell r="L682" t="str">
            <v/>
          </cell>
          <cell r="M682" t="e">
            <v>#N/A</v>
          </cell>
        </row>
        <row r="683">
          <cell r="H683" t="e">
            <v>#N/A</v>
          </cell>
          <cell r="J683" t="e">
            <v>#N/A</v>
          </cell>
          <cell r="K683">
            <v>0</v>
          </cell>
          <cell r="L683" t="str">
            <v/>
          </cell>
          <cell r="M683" t="e">
            <v>#N/A</v>
          </cell>
        </row>
        <row r="684">
          <cell r="H684" t="e">
            <v>#N/A</v>
          </cell>
          <cell r="J684" t="e">
            <v>#N/A</v>
          </cell>
          <cell r="K684">
            <v>0</v>
          </cell>
          <cell r="L684" t="str">
            <v/>
          </cell>
          <cell r="M684" t="e">
            <v>#N/A</v>
          </cell>
        </row>
        <row r="685">
          <cell r="H685" t="e">
            <v>#N/A</v>
          </cell>
          <cell r="J685" t="e">
            <v>#N/A</v>
          </cell>
          <cell r="K685">
            <v>0</v>
          </cell>
          <cell r="L685" t="str">
            <v/>
          </cell>
          <cell r="M685" t="e">
            <v>#N/A</v>
          </cell>
        </row>
        <row r="686">
          <cell r="H686" t="e">
            <v>#N/A</v>
          </cell>
          <cell r="J686" t="e">
            <v>#N/A</v>
          </cell>
          <cell r="K686">
            <v>0</v>
          </cell>
          <cell r="L686" t="str">
            <v/>
          </cell>
          <cell r="M686" t="e">
            <v>#N/A</v>
          </cell>
        </row>
        <row r="687">
          <cell r="H687" t="e">
            <v>#N/A</v>
          </cell>
          <cell r="J687" t="e">
            <v>#N/A</v>
          </cell>
          <cell r="K687">
            <v>0</v>
          </cell>
          <cell r="L687" t="str">
            <v/>
          </cell>
          <cell r="M687" t="e">
            <v>#N/A</v>
          </cell>
        </row>
        <row r="688">
          <cell r="H688" t="e">
            <v>#N/A</v>
          </cell>
          <cell r="J688" t="e">
            <v>#N/A</v>
          </cell>
          <cell r="K688">
            <v>0</v>
          </cell>
          <cell r="L688" t="str">
            <v/>
          </cell>
          <cell r="M688" t="e">
            <v>#N/A</v>
          </cell>
        </row>
        <row r="689">
          <cell r="H689" t="e">
            <v>#N/A</v>
          </cell>
          <cell r="J689" t="e">
            <v>#N/A</v>
          </cell>
          <cell r="K689">
            <v>0</v>
          </cell>
          <cell r="L689" t="str">
            <v/>
          </cell>
          <cell r="M689" t="e">
            <v>#N/A</v>
          </cell>
        </row>
        <row r="690">
          <cell r="H690" t="e">
            <v>#N/A</v>
          </cell>
          <cell r="J690" t="e">
            <v>#N/A</v>
          </cell>
          <cell r="K690">
            <v>0</v>
          </cell>
          <cell r="L690" t="str">
            <v/>
          </cell>
          <cell r="M690" t="e">
            <v>#N/A</v>
          </cell>
        </row>
        <row r="691">
          <cell r="H691" t="e">
            <v>#N/A</v>
          </cell>
          <cell r="J691" t="e">
            <v>#N/A</v>
          </cell>
          <cell r="K691">
            <v>0</v>
          </cell>
          <cell r="L691" t="str">
            <v/>
          </cell>
          <cell r="M691" t="e">
            <v>#N/A</v>
          </cell>
        </row>
        <row r="692">
          <cell r="H692" t="e">
            <v>#N/A</v>
          </cell>
          <cell r="J692" t="e">
            <v>#N/A</v>
          </cell>
          <cell r="K692">
            <v>0</v>
          </cell>
          <cell r="L692" t="str">
            <v/>
          </cell>
          <cell r="M692" t="e">
            <v>#N/A</v>
          </cell>
        </row>
        <row r="693">
          <cell r="H693" t="e">
            <v>#N/A</v>
          </cell>
          <cell r="J693" t="e">
            <v>#N/A</v>
          </cell>
          <cell r="K693">
            <v>0</v>
          </cell>
          <cell r="L693" t="str">
            <v/>
          </cell>
          <cell r="M693" t="e">
            <v>#N/A</v>
          </cell>
        </row>
        <row r="694">
          <cell r="H694" t="e">
            <v>#N/A</v>
          </cell>
          <cell r="J694" t="e">
            <v>#N/A</v>
          </cell>
          <cell r="K694">
            <v>0</v>
          </cell>
          <cell r="L694" t="str">
            <v/>
          </cell>
          <cell r="M694" t="e">
            <v>#N/A</v>
          </cell>
        </row>
        <row r="695">
          <cell r="H695" t="e">
            <v>#N/A</v>
          </cell>
          <cell r="J695" t="e">
            <v>#N/A</v>
          </cell>
          <cell r="K695">
            <v>0</v>
          </cell>
          <cell r="L695" t="str">
            <v/>
          </cell>
          <cell r="M695" t="e">
            <v>#N/A</v>
          </cell>
        </row>
        <row r="696">
          <cell r="H696" t="e">
            <v>#N/A</v>
          </cell>
          <cell r="J696" t="e">
            <v>#N/A</v>
          </cell>
          <cell r="K696">
            <v>0</v>
          </cell>
          <cell r="L696" t="str">
            <v/>
          </cell>
          <cell r="M696" t="e">
            <v>#N/A</v>
          </cell>
        </row>
        <row r="697">
          <cell r="H697" t="e">
            <v>#N/A</v>
          </cell>
          <cell r="J697" t="e">
            <v>#N/A</v>
          </cell>
          <cell r="K697">
            <v>0</v>
          </cell>
          <cell r="L697" t="str">
            <v/>
          </cell>
          <cell r="M697" t="e">
            <v>#N/A</v>
          </cell>
        </row>
        <row r="698">
          <cell r="H698" t="e">
            <v>#N/A</v>
          </cell>
          <cell r="J698" t="e">
            <v>#N/A</v>
          </cell>
          <cell r="K698">
            <v>0</v>
          </cell>
          <cell r="L698" t="str">
            <v/>
          </cell>
          <cell r="M698" t="e">
            <v>#N/A</v>
          </cell>
        </row>
        <row r="699">
          <cell r="H699" t="e">
            <v>#N/A</v>
          </cell>
          <cell r="J699" t="e">
            <v>#N/A</v>
          </cell>
          <cell r="K699">
            <v>0</v>
          </cell>
          <cell r="L699" t="str">
            <v/>
          </cell>
          <cell r="M699" t="e">
            <v>#N/A</v>
          </cell>
        </row>
        <row r="700">
          <cell r="H700" t="e">
            <v>#N/A</v>
          </cell>
          <cell r="J700" t="e">
            <v>#N/A</v>
          </cell>
          <cell r="K700">
            <v>0</v>
          </cell>
          <cell r="L700" t="str">
            <v/>
          </cell>
          <cell r="M700" t="e">
            <v>#N/A</v>
          </cell>
        </row>
        <row r="701">
          <cell r="H701" t="e">
            <v>#N/A</v>
          </cell>
          <cell r="J701" t="e">
            <v>#N/A</v>
          </cell>
          <cell r="K701">
            <v>0</v>
          </cell>
          <cell r="L701" t="str">
            <v/>
          </cell>
          <cell r="M701" t="e">
            <v>#N/A</v>
          </cell>
        </row>
        <row r="702">
          <cell r="H702" t="e">
            <v>#N/A</v>
          </cell>
          <cell r="J702" t="e">
            <v>#N/A</v>
          </cell>
          <cell r="K702">
            <v>0</v>
          </cell>
          <cell r="L702" t="str">
            <v/>
          </cell>
          <cell r="M702" t="e">
            <v>#N/A</v>
          </cell>
        </row>
        <row r="703">
          <cell r="H703" t="e">
            <v>#N/A</v>
          </cell>
          <cell r="J703" t="e">
            <v>#N/A</v>
          </cell>
          <cell r="K703">
            <v>0</v>
          </cell>
          <cell r="L703" t="str">
            <v/>
          </cell>
          <cell r="M703" t="e">
            <v>#N/A</v>
          </cell>
        </row>
        <row r="704">
          <cell r="H704" t="e">
            <v>#N/A</v>
          </cell>
          <cell r="J704" t="e">
            <v>#N/A</v>
          </cell>
          <cell r="K704">
            <v>0</v>
          </cell>
          <cell r="L704" t="str">
            <v/>
          </cell>
          <cell r="M704" t="e">
            <v>#N/A</v>
          </cell>
        </row>
        <row r="705">
          <cell r="H705" t="e">
            <v>#N/A</v>
          </cell>
          <cell r="J705" t="e">
            <v>#N/A</v>
          </cell>
          <cell r="K705">
            <v>0</v>
          </cell>
          <cell r="L705" t="str">
            <v/>
          </cell>
          <cell r="M705" t="e">
            <v>#N/A</v>
          </cell>
        </row>
        <row r="706">
          <cell r="H706" t="e">
            <v>#N/A</v>
          </cell>
          <cell r="J706" t="e">
            <v>#N/A</v>
          </cell>
          <cell r="K706">
            <v>0</v>
          </cell>
          <cell r="L706" t="str">
            <v/>
          </cell>
          <cell r="M706" t="e">
            <v>#N/A</v>
          </cell>
        </row>
        <row r="707">
          <cell r="H707" t="e">
            <v>#N/A</v>
          </cell>
          <cell r="J707" t="e">
            <v>#N/A</v>
          </cell>
          <cell r="K707">
            <v>0</v>
          </cell>
          <cell r="L707" t="str">
            <v/>
          </cell>
          <cell r="M707" t="e">
            <v>#N/A</v>
          </cell>
        </row>
        <row r="708">
          <cell r="H708" t="e">
            <v>#N/A</v>
          </cell>
          <cell r="J708" t="e">
            <v>#N/A</v>
          </cell>
          <cell r="K708">
            <v>0</v>
          </cell>
          <cell r="L708" t="str">
            <v/>
          </cell>
          <cell r="M708" t="e">
            <v>#N/A</v>
          </cell>
        </row>
        <row r="709">
          <cell r="H709" t="e">
            <v>#N/A</v>
          </cell>
          <cell r="J709" t="e">
            <v>#N/A</v>
          </cell>
          <cell r="K709">
            <v>0</v>
          </cell>
          <cell r="L709" t="str">
            <v/>
          </cell>
          <cell r="M709" t="e">
            <v>#N/A</v>
          </cell>
        </row>
        <row r="710">
          <cell r="H710" t="e">
            <v>#N/A</v>
          </cell>
          <cell r="J710" t="e">
            <v>#N/A</v>
          </cell>
          <cell r="K710">
            <v>0</v>
          </cell>
          <cell r="L710" t="str">
            <v/>
          </cell>
          <cell r="M710" t="e">
            <v>#N/A</v>
          </cell>
        </row>
        <row r="711">
          <cell r="H711" t="e">
            <v>#N/A</v>
          </cell>
          <cell r="J711" t="e">
            <v>#N/A</v>
          </cell>
          <cell r="K711">
            <v>0</v>
          </cell>
          <cell r="L711" t="str">
            <v/>
          </cell>
          <cell r="M711" t="e">
            <v>#N/A</v>
          </cell>
        </row>
        <row r="712">
          <cell r="H712" t="e">
            <v>#N/A</v>
          </cell>
          <cell r="J712" t="e">
            <v>#N/A</v>
          </cell>
          <cell r="K712">
            <v>0</v>
          </cell>
          <cell r="L712" t="str">
            <v/>
          </cell>
          <cell r="M712" t="e">
            <v>#N/A</v>
          </cell>
        </row>
        <row r="713">
          <cell r="H713" t="e">
            <v>#N/A</v>
          </cell>
          <cell r="J713" t="e">
            <v>#N/A</v>
          </cell>
          <cell r="K713">
            <v>0</v>
          </cell>
          <cell r="L713" t="str">
            <v/>
          </cell>
          <cell r="M713" t="e">
            <v>#N/A</v>
          </cell>
        </row>
        <row r="714">
          <cell r="H714" t="e">
            <v>#N/A</v>
          </cell>
          <cell r="J714" t="e">
            <v>#N/A</v>
          </cell>
          <cell r="K714">
            <v>0</v>
          </cell>
          <cell r="L714" t="str">
            <v/>
          </cell>
          <cell r="M714" t="e">
            <v>#N/A</v>
          </cell>
        </row>
        <row r="715">
          <cell r="H715" t="e">
            <v>#N/A</v>
          </cell>
          <cell r="J715" t="e">
            <v>#N/A</v>
          </cell>
          <cell r="K715">
            <v>0</v>
          </cell>
          <cell r="L715" t="str">
            <v/>
          </cell>
          <cell r="M715" t="e">
            <v>#N/A</v>
          </cell>
        </row>
        <row r="716">
          <cell r="H716" t="e">
            <v>#N/A</v>
          </cell>
          <cell r="J716" t="e">
            <v>#N/A</v>
          </cell>
          <cell r="K716">
            <v>0</v>
          </cell>
          <cell r="L716" t="str">
            <v/>
          </cell>
          <cell r="M716" t="e">
            <v>#N/A</v>
          </cell>
        </row>
        <row r="717">
          <cell r="H717" t="e">
            <v>#N/A</v>
          </cell>
          <cell r="J717" t="e">
            <v>#N/A</v>
          </cell>
          <cell r="K717">
            <v>0</v>
          </cell>
          <cell r="L717" t="str">
            <v/>
          </cell>
          <cell r="M717" t="e">
            <v>#N/A</v>
          </cell>
        </row>
        <row r="718">
          <cell r="H718" t="e">
            <v>#N/A</v>
          </cell>
          <cell r="J718" t="e">
            <v>#N/A</v>
          </cell>
          <cell r="K718">
            <v>0</v>
          </cell>
          <cell r="L718" t="str">
            <v/>
          </cell>
          <cell r="M718" t="e">
            <v>#N/A</v>
          </cell>
        </row>
        <row r="719">
          <cell r="H719" t="e">
            <v>#N/A</v>
          </cell>
          <cell r="J719" t="e">
            <v>#N/A</v>
          </cell>
          <cell r="K719">
            <v>0</v>
          </cell>
          <cell r="L719" t="str">
            <v/>
          </cell>
          <cell r="M719" t="e">
            <v>#N/A</v>
          </cell>
        </row>
        <row r="720">
          <cell r="H720" t="e">
            <v>#N/A</v>
          </cell>
          <cell r="J720" t="e">
            <v>#N/A</v>
          </cell>
          <cell r="K720">
            <v>0</v>
          </cell>
          <cell r="L720" t="str">
            <v/>
          </cell>
          <cell r="M720" t="e">
            <v>#N/A</v>
          </cell>
        </row>
        <row r="721">
          <cell r="H721" t="e">
            <v>#N/A</v>
          </cell>
          <cell r="J721" t="e">
            <v>#N/A</v>
          </cell>
          <cell r="K721">
            <v>0</v>
          </cell>
          <cell r="L721" t="str">
            <v/>
          </cell>
          <cell r="M721" t="e">
            <v>#N/A</v>
          </cell>
        </row>
        <row r="722">
          <cell r="H722" t="e">
            <v>#N/A</v>
          </cell>
          <cell r="J722" t="e">
            <v>#N/A</v>
          </cell>
          <cell r="K722">
            <v>0</v>
          </cell>
          <cell r="L722" t="str">
            <v/>
          </cell>
          <cell r="M722" t="e">
            <v>#N/A</v>
          </cell>
        </row>
        <row r="723">
          <cell r="H723" t="e">
            <v>#N/A</v>
          </cell>
          <cell r="J723" t="e">
            <v>#N/A</v>
          </cell>
          <cell r="K723">
            <v>0</v>
          </cell>
          <cell r="L723" t="str">
            <v/>
          </cell>
          <cell r="M723" t="e">
            <v>#N/A</v>
          </cell>
        </row>
        <row r="724">
          <cell r="H724" t="e">
            <v>#N/A</v>
          </cell>
          <cell r="J724" t="e">
            <v>#N/A</v>
          </cell>
          <cell r="K724">
            <v>0</v>
          </cell>
          <cell r="L724" t="str">
            <v/>
          </cell>
          <cell r="M724" t="e">
            <v>#N/A</v>
          </cell>
        </row>
        <row r="725">
          <cell r="H725" t="e">
            <v>#N/A</v>
          </cell>
          <cell r="J725" t="e">
            <v>#N/A</v>
          </cell>
          <cell r="K725">
            <v>0</v>
          </cell>
          <cell r="L725" t="str">
            <v/>
          </cell>
          <cell r="M725" t="e">
            <v>#N/A</v>
          </cell>
        </row>
        <row r="726">
          <cell r="H726" t="e">
            <v>#N/A</v>
          </cell>
          <cell r="J726" t="e">
            <v>#N/A</v>
          </cell>
          <cell r="K726">
            <v>0</v>
          </cell>
          <cell r="L726" t="str">
            <v/>
          </cell>
          <cell r="M726" t="e">
            <v>#N/A</v>
          </cell>
        </row>
        <row r="727">
          <cell r="H727" t="e">
            <v>#N/A</v>
          </cell>
          <cell r="J727" t="e">
            <v>#N/A</v>
          </cell>
          <cell r="K727">
            <v>0</v>
          </cell>
          <cell r="L727" t="str">
            <v/>
          </cell>
          <cell r="M727" t="e">
            <v>#N/A</v>
          </cell>
        </row>
        <row r="728">
          <cell r="H728" t="e">
            <v>#N/A</v>
          </cell>
          <cell r="J728" t="e">
            <v>#N/A</v>
          </cell>
          <cell r="K728">
            <v>0</v>
          </cell>
          <cell r="L728" t="str">
            <v/>
          </cell>
          <cell r="M728" t="e">
            <v>#N/A</v>
          </cell>
        </row>
        <row r="729">
          <cell r="H729" t="e">
            <v>#N/A</v>
          </cell>
          <cell r="J729" t="e">
            <v>#N/A</v>
          </cell>
          <cell r="K729">
            <v>0</v>
          </cell>
          <cell r="L729" t="str">
            <v/>
          </cell>
          <cell r="M729" t="e">
            <v>#N/A</v>
          </cell>
        </row>
        <row r="730">
          <cell r="H730" t="e">
            <v>#N/A</v>
          </cell>
          <cell r="J730" t="e">
            <v>#N/A</v>
          </cell>
          <cell r="K730">
            <v>0</v>
          </cell>
          <cell r="L730" t="str">
            <v/>
          </cell>
          <cell r="M730" t="e">
            <v>#N/A</v>
          </cell>
        </row>
        <row r="731">
          <cell r="H731" t="e">
            <v>#N/A</v>
          </cell>
          <cell r="J731" t="e">
            <v>#N/A</v>
          </cell>
          <cell r="K731">
            <v>0</v>
          </cell>
          <cell r="L731" t="str">
            <v/>
          </cell>
          <cell r="M731" t="e">
            <v>#N/A</v>
          </cell>
        </row>
        <row r="732">
          <cell r="H732" t="e">
            <v>#N/A</v>
          </cell>
          <cell r="J732" t="e">
            <v>#N/A</v>
          </cell>
          <cell r="K732">
            <v>0</v>
          </cell>
          <cell r="L732" t="str">
            <v/>
          </cell>
          <cell r="M732" t="e">
            <v>#N/A</v>
          </cell>
        </row>
        <row r="733">
          <cell r="H733" t="e">
            <v>#N/A</v>
          </cell>
          <cell r="J733" t="e">
            <v>#N/A</v>
          </cell>
          <cell r="K733">
            <v>0</v>
          </cell>
          <cell r="L733" t="str">
            <v/>
          </cell>
          <cell r="M733" t="e">
            <v>#N/A</v>
          </cell>
        </row>
        <row r="734">
          <cell r="H734" t="e">
            <v>#N/A</v>
          </cell>
          <cell r="J734" t="e">
            <v>#N/A</v>
          </cell>
          <cell r="K734">
            <v>0</v>
          </cell>
          <cell r="L734" t="str">
            <v/>
          </cell>
          <cell r="M734" t="e">
            <v>#N/A</v>
          </cell>
        </row>
        <row r="735">
          <cell r="H735" t="e">
            <v>#N/A</v>
          </cell>
          <cell r="J735" t="e">
            <v>#N/A</v>
          </cell>
          <cell r="K735">
            <v>0</v>
          </cell>
          <cell r="L735" t="str">
            <v/>
          </cell>
          <cell r="M735" t="e">
            <v>#N/A</v>
          </cell>
        </row>
        <row r="736">
          <cell r="H736" t="e">
            <v>#N/A</v>
          </cell>
          <cell r="J736" t="e">
            <v>#N/A</v>
          </cell>
          <cell r="K736">
            <v>0</v>
          </cell>
          <cell r="L736" t="str">
            <v/>
          </cell>
          <cell r="M736" t="e">
            <v>#N/A</v>
          </cell>
        </row>
        <row r="737">
          <cell r="H737" t="e">
            <v>#N/A</v>
          </cell>
          <cell r="J737" t="e">
            <v>#N/A</v>
          </cell>
          <cell r="K737">
            <v>0</v>
          </cell>
          <cell r="L737" t="str">
            <v/>
          </cell>
          <cell r="M737" t="e">
            <v>#N/A</v>
          </cell>
        </row>
        <row r="738">
          <cell r="H738" t="e">
            <v>#N/A</v>
          </cell>
          <cell r="J738" t="e">
            <v>#N/A</v>
          </cell>
          <cell r="K738">
            <v>0</v>
          </cell>
          <cell r="L738" t="str">
            <v/>
          </cell>
          <cell r="M738" t="e">
            <v>#N/A</v>
          </cell>
        </row>
        <row r="739">
          <cell r="H739" t="e">
            <v>#N/A</v>
          </cell>
          <cell r="J739" t="e">
            <v>#N/A</v>
          </cell>
          <cell r="K739">
            <v>0</v>
          </cell>
          <cell r="L739" t="str">
            <v/>
          </cell>
          <cell r="M739" t="e">
            <v>#N/A</v>
          </cell>
        </row>
        <row r="740">
          <cell r="H740" t="e">
            <v>#N/A</v>
          </cell>
          <cell r="J740" t="e">
            <v>#N/A</v>
          </cell>
          <cell r="K740">
            <v>0</v>
          </cell>
          <cell r="L740" t="str">
            <v/>
          </cell>
          <cell r="M740" t="e">
            <v>#N/A</v>
          </cell>
        </row>
        <row r="741">
          <cell r="H741" t="e">
            <v>#N/A</v>
          </cell>
          <cell r="J741" t="e">
            <v>#N/A</v>
          </cell>
          <cell r="K741">
            <v>0</v>
          </cell>
          <cell r="L741" t="str">
            <v/>
          </cell>
          <cell r="M741" t="e">
            <v>#N/A</v>
          </cell>
        </row>
        <row r="742">
          <cell r="H742" t="e">
            <v>#N/A</v>
          </cell>
          <cell r="J742" t="e">
            <v>#N/A</v>
          </cell>
          <cell r="K742">
            <v>0</v>
          </cell>
          <cell r="L742" t="str">
            <v/>
          </cell>
          <cell r="M742" t="e">
            <v>#N/A</v>
          </cell>
        </row>
        <row r="743">
          <cell r="H743" t="e">
            <v>#N/A</v>
          </cell>
          <cell r="J743" t="e">
            <v>#N/A</v>
          </cell>
          <cell r="K743">
            <v>0</v>
          </cell>
          <cell r="L743" t="str">
            <v/>
          </cell>
          <cell r="M743" t="e">
            <v>#N/A</v>
          </cell>
        </row>
        <row r="744">
          <cell r="H744" t="e">
            <v>#N/A</v>
          </cell>
          <cell r="J744" t="e">
            <v>#N/A</v>
          </cell>
          <cell r="K744">
            <v>0</v>
          </cell>
          <cell r="L744" t="str">
            <v/>
          </cell>
          <cell r="M744" t="e">
            <v>#N/A</v>
          </cell>
        </row>
        <row r="745">
          <cell r="H745" t="e">
            <v>#N/A</v>
          </cell>
          <cell r="J745" t="e">
            <v>#N/A</v>
          </cell>
          <cell r="K745">
            <v>0</v>
          </cell>
          <cell r="L745" t="str">
            <v/>
          </cell>
          <cell r="M745" t="e">
            <v>#N/A</v>
          </cell>
        </row>
        <row r="746">
          <cell r="H746" t="e">
            <v>#N/A</v>
          </cell>
          <cell r="J746" t="e">
            <v>#N/A</v>
          </cell>
          <cell r="K746">
            <v>0</v>
          </cell>
          <cell r="L746" t="str">
            <v/>
          </cell>
          <cell r="M746" t="e">
            <v>#N/A</v>
          </cell>
        </row>
        <row r="747">
          <cell r="H747" t="e">
            <v>#N/A</v>
          </cell>
          <cell r="J747" t="e">
            <v>#N/A</v>
          </cell>
          <cell r="K747">
            <v>0</v>
          </cell>
          <cell r="L747" t="str">
            <v/>
          </cell>
          <cell r="M747" t="e">
            <v>#N/A</v>
          </cell>
        </row>
        <row r="748">
          <cell r="H748" t="e">
            <v>#N/A</v>
          </cell>
          <cell r="J748" t="e">
            <v>#N/A</v>
          </cell>
          <cell r="K748">
            <v>0</v>
          </cell>
          <cell r="L748" t="str">
            <v/>
          </cell>
          <cell r="M748" t="e">
            <v>#N/A</v>
          </cell>
        </row>
        <row r="749">
          <cell r="H749" t="e">
            <v>#N/A</v>
          </cell>
          <cell r="J749" t="e">
            <v>#N/A</v>
          </cell>
          <cell r="K749">
            <v>0</v>
          </cell>
          <cell r="L749" t="str">
            <v/>
          </cell>
          <cell r="M749" t="e">
            <v>#N/A</v>
          </cell>
        </row>
        <row r="750">
          <cell r="H750" t="e">
            <v>#N/A</v>
          </cell>
          <cell r="J750" t="e">
            <v>#N/A</v>
          </cell>
          <cell r="K750">
            <v>0</v>
          </cell>
          <cell r="L750" t="str">
            <v/>
          </cell>
          <cell r="M750" t="e">
            <v>#N/A</v>
          </cell>
        </row>
        <row r="751">
          <cell r="H751" t="e">
            <v>#N/A</v>
          </cell>
          <cell r="J751" t="e">
            <v>#N/A</v>
          </cell>
          <cell r="K751">
            <v>0</v>
          </cell>
          <cell r="L751" t="str">
            <v/>
          </cell>
          <cell r="M751" t="e">
            <v>#N/A</v>
          </cell>
        </row>
        <row r="752">
          <cell r="H752" t="e">
            <v>#N/A</v>
          </cell>
          <cell r="J752" t="e">
            <v>#N/A</v>
          </cell>
          <cell r="K752">
            <v>0</v>
          </cell>
          <cell r="L752" t="str">
            <v/>
          </cell>
          <cell r="M752" t="e">
            <v>#N/A</v>
          </cell>
        </row>
        <row r="753">
          <cell r="H753" t="e">
            <v>#N/A</v>
          </cell>
          <cell r="J753" t="e">
            <v>#N/A</v>
          </cell>
          <cell r="K753">
            <v>0</v>
          </cell>
          <cell r="L753" t="str">
            <v/>
          </cell>
          <cell r="M753" t="e">
            <v>#N/A</v>
          </cell>
        </row>
        <row r="754">
          <cell r="H754" t="e">
            <v>#N/A</v>
          </cell>
          <cell r="J754" t="e">
            <v>#N/A</v>
          </cell>
          <cell r="K754">
            <v>0</v>
          </cell>
          <cell r="L754" t="str">
            <v/>
          </cell>
          <cell r="M754" t="e">
            <v>#N/A</v>
          </cell>
        </row>
        <row r="755">
          <cell r="H755" t="e">
            <v>#N/A</v>
          </cell>
          <cell r="J755" t="e">
            <v>#N/A</v>
          </cell>
          <cell r="K755">
            <v>0</v>
          </cell>
          <cell r="L755" t="str">
            <v/>
          </cell>
          <cell r="M755" t="e">
            <v>#N/A</v>
          </cell>
        </row>
        <row r="756">
          <cell r="H756" t="e">
            <v>#N/A</v>
          </cell>
          <cell r="J756" t="e">
            <v>#N/A</v>
          </cell>
          <cell r="K756">
            <v>0</v>
          </cell>
          <cell r="L756" t="str">
            <v/>
          </cell>
          <cell r="M756" t="e">
            <v>#N/A</v>
          </cell>
        </row>
        <row r="757">
          <cell r="H757" t="e">
            <v>#N/A</v>
          </cell>
          <cell r="J757" t="e">
            <v>#N/A</v>
          </cell>
          <cell r="K757">
            <v>0</v>
          </cell>
          <cell r="L757" t="str">
            <v/>
          </cell>
          <cell r="M757" t="e">
            <v>#N/A</v>
          </cell>
        </row>
        <row r="758">
          <cell r="H758" t="e">
            <v>#N/A</v>
          </cell>
          <cell r="J758" t="e">
            <v>#N/A</v>
          </cell>
          <cell r="K758">
            <v>0</v>
          </cell>
          <cell r="L758" t="str">
            <v/>
          </cell>
          <cell r="M758" t="e">
            <v>#N/A</v>
          </cell>
        </row>
        <row r="759">
          <cell r="H759" t="e">
            <v>#N/A</v>
          </cell>
          <cell r="J759" t="e">
            <v>#N/A</v>
          </cell>
          <cell r="K759">
            <v>0</v>
          </cell>
          <cell r="L759" t="str">
            <v/>
          </cell>
          <cell r="M759" t="e">
            <v>#N/A</v>
          </cell>
        </row>
        <row r="760">
          <cell r="H760" t="e">
            <v>#N/A</v>
          </cell>
          <cell r="J760" t="e">
            <v>#N/A</v>
          </cell>
          <cell r="K760">
            <v>0</v>
          </cell>
          <cell r="L760" t="str">
            <v/>
          </cell>
          <cell r="M760" t="e">
            <v>#N/A</v>
          </cell>
        </row>
        <row r="761">
          <cell r="H761" t="e">
            <v>#N/A</v>
          </cell>
          <cell r="J761" t="e">
            <v>#N/A</v>
          </cell>
          <cell r="K761">
            <v>0</v>
          </cell>
          <cell r="L761" t="str">
            <v/>
          </cell>
          <cell r="M761" t="e">
            <v>#N/A</v>
          </cell>
        </row>
        <row r="762">
          <cell r="H762" t="e">
            <v>#N/A</v>
          </cell>
          <cell r="J762" t="e">
            <v>#N/A</v>
          </cell>
          <cell r="K762">
            <v>0</v>
          </cell>
          <cell r="L762" t="str">
            <v/>
          </cell>
          <cell r="M762" t="e">
            <v>#N/A</v>
          </cell>
        </row>
        <row r="763">
          <cell r="H763" t="e">
            <v>#N/A</v>
          </cell>
          <cell r="J763" t="e">
            <v>#N/A</v>
          </cell>
          <cell r="K763">
            <v>0</v>
          </cell>
          <cell r="L763" t="str">
            <v/>
          </cell>
          <cell r="M763" t="e">
            <v>#N/A</v>
          </cell>
        </row>
        <row r="764">
          <cell r="H764" t="e">
            <v>#N/A</v>
          </cell>
          <cell r="J764" t="e">
            <v>#N/A</v>
          </cell>
          <cell r="K764">
            <v>0</v>
          </cell>
          <cell r="L764" t="str">
            <v/>
          </cell>
          <cell r="M764" t="e">
            <v>#N/A</v>
          </cell>
        </row>
        <row r="765">
          <cell r="H765" t="e">
            <v>#N/A</v>
          </cell>
          <cell r="J765" t="e">
            <v>#N/A</v>
          </cell>
          <cell r="K765">
            <v>0</v>
          </cell>
          <cell r="L765" t="str">
            <v/>
          </cell>
          <cell r="M765" t="e">
            <v>#N/A</v>
          </cell>
        </row>
        <row r="766">
          <cell r="H766" t="e">
            <v>#N/A</v>
          </cell>
          <cell r="J766" t="e">
            <v>#N/A</v>
          </cell>
          <cell r="K766">
            <v>0</v>
          </cell>
          <cell r="L766" t="str">
            <v/>
          </cell>
          <cell r="M766" t="e">
            <v>#N/A</v>
          </cell>
        </row>
        <row r="767">
          <cell r="H767" t="e">
            <v>#N/A</v>
          </cell>
          <cell r="J767" t="e">
            <v>#N/A</v>
          </cell>
          <cell r="K767">
            <v>0</v>
          </cell>
          <cell r="L767" t="str">
            <v/>
          </cell>
          <cell r="M767" t="e">
            <v>#N/A</v>
          </cell>
        </row>
        <row r="768">
          <cell r="H768" t="e">
            <v>#N/A</v>
          </cell>
          <cell r="J768" t="e">
            <v>#N/A</v>
          </cell>
          <cell r="K768">
            <v>0</v>
          </cell>
          <cell r="L768" t="str">
            <v/>
          </cell>
          <cell r="M768" t="e">
            <v>#N/A</v>
          </cell>
        </row>
        <row r="769">
          <cell r="H769" t="e">
            <v>#N/A</v>
          </cell>
          <cell r="J769" t="e">
            <v>#N/A</v>
          </cell>
          <cell r="K769">
            <v>0</v>
          </cell>
          <cell r="L769" t="str">
            <v/>
          </cell>
          <cell r="M769" t="e">
            <v>#N/A</v>
          </cell>
        </row>
        <row r="770">
          <cell r="H770" t="e">
            <v>#N/A</v>
          </cell>
          <cell r="J770" t="e">
            <v>#N/A</v>
          </cell>
          <cell r="K770">
            <v>0</v>
          </cell>
          <cell r="L770" t="str">
            <v/>
          </cell>
          <cell r="M770" t="e">
            <v>#N/A</v>
          </cell>
        </row>
        <row r="771">
          <cell r="H771" t="e">
            <v>#N/A</v>
          </cell>
          <cell r="J771" t="e">
            <v>#N/A</v>
          </cell>
          <cell r="K771">
            <v>0</v>
          </cell>
          <cell r="L771" t="str">
            <v/>
          </cell>
          <cell r="M771" t="e">
            <v>#N/A</v>
          </cell>
        </row>
        <row r="772">
          <cell r="H772" t="e">
            <v>#N/A</v>
          </cell>
          <cell r="J772" t="e">
            <v>#N/A</v>
          </cell>
          <cell r="K772">
            <v>0</v>
          </cell>
          <cell r="L772" t="str">
            <v/>
          </cell>
          <cell r="M772" t="e">
            <v>#N/A</v>
          </cell>
        </row>
        <row r="773">
          <cell r="H773" t="e">
            <v>#N/A</v>
          </cell>
          <cell r="J773" t="e">
            <v>#N/A</v>
          </cell>
          <cell r="K773">
            <v>0</v>
          </cell>
          <cell r="L773" t="str">
            <v/>
          </cell>
          <cell r="M773" t="e">
            <v>#N/A</v>
          </cell>
        </row>
        <row r="774">
          <cell r="H774" t="e">
            <v>#N/A</v>
          </cell>
          <cell r="J774" t="e">
            <v>#N/A</v>
          </cell>
          <cell r="K774">
            <v>0</v>
          </cell>
          <cell r="L774" t="str">
            <v/>
          </cell>
          <cell r="M774" t="e">
            <v>#N/A</v>
          </cell>
        </row>
        <row r="775">
          <cell r="H775" t="e">
            <v>#N/A</v>
          </cell>
          <cell r="J775" t="e">
            <v>#N/A</v>
          </cell>
          <cell r="K775">
            <v>0</v>
          </cell>
          <cell r="L775" t="str">
            <v/>
          </cell>
          <cell r="M775" t="e">
            <v>#N/A</v>
          </cell>
        </row>
        <row r="776">
          <cell r="H776" t="e">
            <v>#N/A</v>
          </cell>
          <cell r="J776" t="e">
            <v>#N/A</v>
          </cell>
          <cell r="K776">
            <v>0</v>
          </cell>
          <cell r="L776" t="str">
            <v/>
          </cell>
          <cell r="M776" t="e">
            <v>#N/A</v>
          </cell>
        </row>
        <row r="777">
          <cell r="H777" t="e">
            <v>#N/A</v>
          </cell>
          <cell r="J777" t="e">
            <v>#N/A</v>
          </cell>
          <cell r="K777">
            <v>0</v>
          </cell>
          <cell r="L777" t="str">
            <v/>
          </cell>
          <cell r="M777" t="e">
            <v>#N/A</v>
          </cell>
        </row>
        <row r="778">
          <cell r="H778" t="e">
            <v>#N/A</v>
          </cell>
          <cell r="J778" t="e">
            <v>#N/A</v>
          </cell>
          <cell r="K778">
            <v>0</v>
          </cell>
          <cell r="L778" t="str">
            <v/>
          </cell>
          <cell r="M778" t="e">
            <v>#N/A</v>
          </cell>
        </row>
        <row r="779">
          <cell r="H779" t="e">
            <v>#N/A</v>
          </cell>
          <cell r="J779" t="e">
            <v>#N/A</v>
          </cell>
          <cell r="K779">
            <v>0</v>
          </cell>
          <cell r="L779" t="str">
            <v/>
          </cell>
          <cell r="M779" t="e">
            <v>#N/A</v>
          </cell>
        </row>
        <row r="780">
          <cell r="H780" t="e">
            <v>#N/A</v>
          </cell>
          <cell r="J780" t="e">
            <v>#N/A</v>
          </cell>
          <cell r="K780">
            <v>0</v>
          </cell>
          <cell r="L780" t="str">
            <v/>
          </cell>
          <cell r="M780" t="e">
            <v>#N/A</v>
          </cell>
        </row>
        <row r="781">
          <cell r="H781" t="e">
            <v>#N/A</v>
          </cell>
          <cell r="J781" t="e">
            <v>#N/A</v>
          </cell>
          <cell r="K781">
            <v>0</v>
          </cell>
          <cell r="L781" t="str">
            <v/>
          </cell>
          <cell r="M781" t="e">
            <v>#N/A</v>
          </cell>
        </row>
        <row r="782">
          <cell r="H782" t="e">
            <v>#N/A</v>
          </cell>
          <cell r="J782" t="e">
            <v>#N/A</v>
          </cell>
          <cell r="K782">
            <v>0</v>
          </cell>
          <cell r="L782" t="str">
            <v/>
          </cell>
          <cell r="M782" t="e">
            <v>#N/A</v>
          </cell>
        </row>
        <row r="783">
          <cell r="H783" t="e">
            <v>#N/A</v>
          </cell>
          <cell r="J783" t="e">
            <v>#N/A</v>
          </cell>
          <cell r="K783">
            <v>0</v>
          </cell>
          <cell r="L783" t="str">
            <v/>
          </cell>
          <cell r="M783" t="e">
            <v>#N/A</v>
          </cell>
        </row>
        <row r="784">
          <cell r="H784" t="e">
            <v>#N/A</v>
          </cell>
          <cell r="J784" t="e">
            <v>#N/A</v>
          </cell>
          <cell r="K784">
            <v>0</v>
          </cell>
          <cell r="L784" t="str">
            <v/>
          </cell>
          <cell r="M784" t="e">
            <v>#N/A</v>
          </cell>
        </row>
        <row r="785">
          <cell r="H785" t="e">
            <v>#N/A</v>
          </cell>
          <cell r="J785" t="e">
            <v>#N/A</v>
          </cell>
          <cell r="K785">
            <v>0</v>
          </cell>
          <cell r="L785" t="str">
            <v/>
          </cell>
          <cell r="M785" t="e">
            <v>#N/A</v>
          </cell>
        </row>
        <row r="786">
          <cell r="H786" t="e">
            <v>#N/A</v>
          </cell>
          <cell r="J786" t="e">
            <v>#N/A</v>
          </cell>
          <cell r="K786">
            <v>0</v>
          </cell>
          <cell r="L786" t="str">
            <v/>
          </cell>
          <cell r="M786" t="e">
            <v>#N/A</v>
          </cell>
        </row>
        <row r="787">
          <cell r="H787" t="e">
            <v>#N/A</v>
          </cell>
          <cell r="J787" t="e">
            <v>#N/A</v>
          </cell>
          <cell r="K787">
            <v>0</v>
          </cell>
          <cell r="L787" t="str">
            <v/>
          </cell>
          <cell r="M787" t="e">
            <v>#N/A</v>
          </cell>
        </row>
        <row r="788">
          <cell r="H788" t="e">
            <v>#N/A</v>
          </cell>
          <cell r="J788" t="e">
            <v>#N/A</v>
          </cell>
          <cell r="K788">
            <v>0</v>
          </cell>
          <cell r="L788" t="str">
            <v/>
          </cell>
          <cell r="M788" t="e">
            <v>#N/A</v>
          </cell>
        </row>
        <row r="789">
          <cell r="H789" t="e">
            <v>#N/A</v>
          </cell>
          <cell r="J789" t="e">
            <v>#N/A</v>
          </cell>
          <cell r="K789">
            <v>0</v>
          </cell>
          <cell r="L789" t="str">
            <v/>
          </cell>
          <cell r="M789" t="e">
            <v>#N/A</v>
          </cell>
        </row>
        <row r="790">
          <cell r="H790" t="e">
            <v>#N/A</v>
          </cell>
          <cell r="J790" t="e">
            <v>#N/A</v>
          </cell>
          <cell r="K790">
            <v>0</v>
          </cell>
          <cell r="L790" t="str">
            <v/>
          </cell>
          <cell r="M790" t="e">
            <v>#N/A</v>
          </cell>
        </row>
        <row r="791">
          <cell r="H791" t="e">
            <v>#N/A</v>
          </cell>
          <cell r="J791" t="e">
            <v>#N/A</v>
          </cell>
          <cell r="K791">
            <v>0</v>
          </cell>
          <cell r="L791" t="str">
            <v/>
          </cell>
          <cell r="M791" t="e">
            <v>#N/A</v>
          </cell>
        </row>
        <row r="792">
          <cell r="H792" t="e">
            <v>#N/A</v>
          </cell>
          <cell r="J792" t="e">
            <v>#N/A</v>
          </cell>
          <cell r="K792">
            <v>0</v>
          </cell>
          <cell r="L792" t="str">
            <v/>
          </cell>
          <cell r="M792" t="e">
            <v>#N/A</v>
          </cell>
        </row>
        <row r="793">
          <cell r="H793" t="e">
            <v>#N/A</v>
          </cell>
          <cell r="J793" t="e">
            <v>#N/A</v>
          </cell>
          <cell r="K793">
            <v>0</v>
          </cell>
          <cell r="L793" t="str">
            <v/>
          </cell>
          <cell r="M793" t="e">
            <v>#N/A</v>
          </cell>
        </row>
        <row r="794">
          <cell r="H794" t="e">
            <v>#N/A</v>
          </cell>
          <cell r="J794" t="e">
            <v>#N/A</v>
          </cell>
          <cell r="K794">
            <v>0</v>
          </cell>
          <cell r="L794" t="str">
            <v/>
          </cell>
          <cell r="M794" t="e">
            <v>#N/A</v>
          </cell>
        </row>
        <row r="795">
          <cell r="H795" t="e">
            <v>#N/A</v>
          </cell>
          <cell r="J795" t="e">
            <v>#N/A</v>
          </cell>
          <cell r="K795">
            <v>0</v>
          </cell>
          <cell r="L795" t="str">
            <v/>
          </cell>
          <cell r="M795" t="e">
            <v>#N/A</v>
          </cell>
        </row>
        <row r="796">
          <cell r="H796" t="e">
            <v>#N/A</v>
          </cell>
          <cell r="J796" t="e">
            <v>#N/A</v>
          </cell>
          <cell r="K796">
            <v>0</v>
          </cell>
          <cell r="L796" t="str">
            <v/>
          </cell>
          <cell r="M796" t="e">
            <v>#N/A</v>
          </cell>
        </row>
        <row r="797">
          <cell r="H797" t="e">
            <v>#N/A</v>
          </cell>
          <cell r="J797" t="e">
            <v>#N/A</v>
          </cell>
          <cell r="K797">
            <v>0</v>
          </cell>
          <cell r="L797" t="str">
            <v/>
          </cell>
          <cell r="M797" t="e">
            <v>#N/A</v>
          </cell>
        </row>
        <row r="798">
          <cell r="H798" t="e">
            <v>#N/A</v>
          </cell>
          <cell r="J798" t="e">
            <v>#N/A</v>
          </cell>
          <cell r="K798">
            <v>0</v>
          </cell>
          <cell r="L798" t="str">
            <v/>
          </cell>
          <cell r="M798" t="e">
            <v>#N/A</v>
          </cell>
        </row>
        <row r="799">
          <cell r="H799" t="e">
            <v>#N/A</v>
          </cell>
          <cell r="J799" t="e">
            <v>#N/A</v>
          </cell>
          <cell r="K799">
            <v>0</v>
          </cell>
          <cell r="L799" t="str">
            <v/>
          </cell>
          <cell r="M799" t="e">
            <v>#N/A</v>
          </cell>
        </row>
        <row r="800">
          <cell r="H800" t="e">
            <v>#N/A</v>
          </cell>
          <cell r="J800" t="e">
            <v>#N/A</v>
          </cell>
          <cell r="K800">
            <v>0</v>
          </cell>
          <cell r="L800" t="str">
            <v/>
          </cell>
          <cell r="M800" t="e">
            <v>#N/A</v>
          </cell>
        </row>
        <row r="801">
          <cell r="H801" t="e">
            <v>#N/A</v>
          </cell>
          <cell r="J801" t="e">
            <v>#N/A</v>
          </cell>
          <cell r="K801">
            <v>0</v>
          </cell>
          <cell r="L801" t="str">
            <v/>
          </cell>
          <cell r="M801" t="e">
            <v>#N/A</v>
          </cell>
        </row>
        <row r="802">
          <cell r="H802" t="e">
            <v>#N/A</v>
          </cell>
          <cell r="J802" t="e">
            <v>#N/A</v>
          </cell>
          <cell r="K802">
            <v>0</v>
          </cell>
          <cell r="L802" t="str">
            <v/>
          </cell>
          <cell r="M802" t="e">
            <v>#N/A</v>
          </cell>
        </row>
        <row r="803">
          <cell r="H803" t="e">
            <v>#N/A</v>
          </cell>
          <cell r="J803" t="e">
            <v>#N/A</v>
          </cell>
          <cell r="K803">
            <v>0</v>
          </cell>
          <cell r="L803" t="str">
            <v/>
          </cell>
          <cell r="M803" t="e">
            <v>#N/A</v>
          </cell>
        </row>
        <row r="804">
          <cell r="H804" t="e">
            <v>#N/A</v>
          </cell>
          <cell r="J804" t="e">
            <v>#N/A</v>
          </cell>
          <cell r="K804">
            <v>0</v>
          </cell>
          <cell r="L804" t="str">
            <v/>
          </cell>
          <cell r="M804" t="e">
            <v>#N/A</v>
          </cell>
        </row>
        <row r="805">
          <cell r="H805" t="e">
            <v>#N/A</v>
          </cell>
          <cell r="J805" t="e">
            <v>#N/A</v>
          </cell>
          <cell r="K805">
            <v>0</v>
          </cell>
          <cell r="L805" t="str">
            <v/>
          </cell>
          <cell r="M805" t="e">
            <v>#N/A</v>
          </cell>
        </row>
        <row r="806">
          <cell r="H806" t="e">
            <v>#N/A</v>
          </cell>
          <cell r="J806" t="e">
            <v>#N/A</v>
          </cell>
          <cell r="K806">
            <v>0</v>
          </cell>
          <cell r="L806" t="str">
            <v/>
          </cell>
          <cell r="M806" t="e">
            <v>#N/A</v>
          </cell>
        </row>
        <row r="807">
          <cell r="H807" t="e">
            <v>#N/A</v>
          </cell>
          <cell r="J807" t="e">
            <v>#N/A</v>
          </cell>
          <cell r="K807">
            <v>0</v>
          </cell>
          <cell r="L807" t="str">
            <v/>
          </cell>
          <cell r="M807" t="e">
            <v>#N/A</v>
          </cell>
        </row>
        <row r="808">
          <cell r="H808" t="e">
            <v>#N/A</v>
          </cell>
          <cell r="J808" t="e">
            <v>#N/A</v>
          </cell>
          <cell r="K808">
            <v>0</v>
          </cell>
          <cell r="L808" t="str">
            <v/>
          </cell>
          <cell r="M808" t="e">
            <v>#N/A</v>
          </cell>
        </row>
        <row r="809">
          <cell r="H809" t="e">
            <v>#N/A</v>
          </cell>
          <cell r="J809" t="e">
            <v>#N/A</v>
          </cell>
          <cell r="K809">
            <v>0</v>
          </cell>
          <cell r="L809" t="str">
            <v/>
          </cell>
          <cell r="M809" t="e">
            <v>#N/A</v>
          </cell>
        </row>
        <row r="810">
          <cell r="H810" t="e">
            <v>#N/A</v>
          </cell>
          <cell r="J810" t="e">
            <v>#N/A</v>
          </cell>
          <cell r="K810">
            <v>0</v>
          </cell>
          <cell r="L810" t="str">
            <v/>
          </cell>
          <cell r="M810" t="e">
            <v>#N/A</v>
          </cell>
        </row>
        <row r="811">
          <cell r="H811" t="e">
            <v>#N/A</v>
          </cell>
          <cell r="J811" t="e">
            <v>#N/A</v>
          </cell>
          <cell r="K811">
            <v>0</v>
          </cell>
          <cell r="L811" t="str">
            <v/>
          </cell>
          <cell r="M811" t="e">
            <v>#N/A</v>
          </cell>
        </row>
        <row r="812">
          <cell r="H812" t="e">
            <v>#N/A</v>
          </cell>
          <cell r="J812" t="e">
            <v>#N/A</v>
          </cell>
          <cell r="K812">
            <v>0</v>
          </cell>
          <cell r="L812" t="str">
            <v/>
          </cell>
          <cell r="M812" t="e">
            <v>#N/A</v>
          </cell>
        </row>
        <row r="813">
          <cell r="H813" t="e">
            <v>#N/A</v>
          </cell>
          <cell r="J813" t="e">
            <v>#N/A</v>
          </cell>
          <cell r="K813">
            <v>0</v>
          </cell>
          <cell r="L813" t="str">
            <v/>
          </cell>
          <cell r="M813" t="e">
            <v>#N/A</v>
          </cell>
        </row>
        <row r="814">
          <cell r="H814" t="e">
            <v>#N/A</v>
          </cell>
          <cell r="J814" t="e">
            <v>#N/A</v>
          </cell>
          <cell r="K814">
            <v>0</v>
          </cell>
          <cell r="L814" t="str">
            <v/>
          </cell>
          <cell r="M814" t="e">
            <v>#N/A</v>
          </cell>
        </row>
        <row r="815">
          <cell r="H815" t="e">
            <v>#N/A</v>
          </cell>
          <cell r="J815" t="e">
            <v>#N/A</v>
          </cell>
          <cell r="K815">
            <v>0</v>
          </cell>
          <cell r="L815" t="str">
            <v/>
          </cell>
          <cell r="M815" t="e">
            <v>#N/A</v>
          </cell>
        </row>
        <row r="816">
          <cell r="H816" t="e">
            <v>#N/A</v>
          </cell>
          <cell r="J816" t="e">
            <v>#N/A</v>
          </cell>
          <cell r="K816">
            <v>0</v>
          </cell>
          <cell r="L816" t="str">
            <v/>
          </cell>
          <cell r="M816" t="e">
            <v>#N/A</v>
          </cell>
        </row>
        <row r="817">
          <cell r="H817" t="e">
            <v>#N/A</v>
          </cell>
          <cell r="J817" t="e">
            <v>#N/A</v>
          </cell>
          <cell r="K817">
            <v>0</v>
          </cell>
          <cell r="L817" t="str">
            <v/>
          </cell>
          <cell r="M817" t="e">
            <v>#N/A</v>
          </cell>
        </row>
        <row r="818">
          <cell r="H818" t="e">
            <v>#N/A</v>
          </cell>
          <cell r="J818" t="e">
            <v>#N/A</v>
          </cell>
          <cell r="K818">
            <v>0</v>
          </cell>
          <cell r="L818" t="str">
            <v/>
          </cell>
          <cell r="M818" t="e">
            <v>#N/A</v>
          </cell>
        </row>
        <row r="819">
          <cell r="H819" t="e">
            <v>#N/A</v>
          </cell>
          <cell r="J819" t="e">
            <v>#N/A</v>
          </cell>
          <cell r="K819">
            <v>0</v>
          </cell>
          <cell r="L819" t="str">
            <v/>
          </cell>
          <cell r="M819" t="e">
            <v>#N/A</v>
          </cell>
        </row>
        <row r="820">
          <cell r="H820" t="e">
            <v>#N/A</v>
          </cell>
          <cell r="J820" t="e">
            <v>#N/A</v>
          </cell>
          <cell r="K820">
            <v>0</v>
          </cell>
          <cell r="L820" t="str">
            <v/>
          </cell>
          <cell r="M820" t="e">
            <v>#N/A</v>
          </cell>
        </row>
        <row r="821">
          <cell r="H821" t="e">
            <v>#N/A</v>
          </cell>
          <cell r="J821" t="e">
            <v>#N/A</v>
          </cell>
          <cell r="K821">
            <v>0</v>
          </cell>
          <cell r="L821" t="str">
            <v/>
          </cell>
          <cell r="M821" t="e">
            <v>#N/A</v>
          </cell>
        </row>
        <row r="822">
          <cell r="H822" t="e">
            <v>#N/A</v>
          </cell>
          <cell r="J822" t="e">
            <v>#N/A</v>
          </cell>
          <cell r="K822">
            <v>0</v>
          </cell>
          <cell r="L822" t="str">
            <v/>
          </cell>
          <cell r="M822" t="e">
            <v>#N/A</v>
          </cell>
        </row>
        <row r="823">
          <cell r="H823" t="e">
            <v>#N/A</v>
          </cell>
          <cell r="J823" t="e">
            <v>#N/A</v>
          </cell>
          <cell r="K823">
            <v>0</v>
          </cell>
          <cell r="L823" t="str">
            <v/>
          </cell>
          <cell r="M823" t="e">
            <v>#N/A</v>
          </cell>
        </row>
        <row r="824">
          <cell r="H824" t="e">
            <v>#N/A</v>
          </cell>
          <cell r="J824" t="e">
            <v>#N/A</v>
          </cell>
          <cell r="K824">
            <v>0</v>
          </cell>
          <cell r="L824" t="str">
            <v/>
          </cell>
          <cell r="M824" t="e">
            <v>#N/A</v>
          </cell>
        </row>
        <row r="825">
          <cell r="H825" t="e">
            <v>#N/A</v>
          </cell>
          <cell r="J825" t="e">
            <v>#N/A</v>
          </cell>
          <cell r="K825">
            <v>0</v>
          </cell>
          <cell r="L825" t="str">
            <v/>
          </cell>
          <cell r="M825" t="e">
            <v>#N/A</v>
          </cell>
        </row>
        <row r="826">
          <cell r="H826" t="e">
            <v>#N/A</v>
          </cell>
          <cell r="J826" t="e">
            <v>#N/A</v>
          </cell>
          <cell r="K826">
            <v>0</v>
          </cell>
          <cell r="L826" t="str">
            <v/>
          </cell>
          <cell r="M826" t="e">
            <v>#N/A</v>
          </cell>
        </row>
        <row r="827">
          <cell r="H827" t="e">
            <v>#N/A</v>
          </cell>
          <cell r="J827" t="e">
            <v>#N/A</v>
          </cell>
          <cell r="K827">
            <v>0</v>
          </cell>
          <cell r="L827" t="str">
            <v/>
          </cell>
          <cell r="M827" t="e">
            <v>#N/A</v>
          </cell>
        </row>
        <row r="828">
          <cell r="H828" t="e">
            <v>#N/A</v>
          </cell>
          <cell r="J828" t="e">
            <v>#N/A</v>
          </cell>
          <cell r="K828">
            <v>0</v>
          </cell>
          <cell r="L828" t="str">
            <v/>
          </cell>
          <cell r="M828" t="e">
            <v>#N/A</v>
          </cell>
        </row>
        <row r="829">
          <cell r="H829" t="e">
            <v>#N/A</v>
          </cell>
          <cell r="J829" t="e">
            <v>#N/A</v>
          </cell>
          <cell r="K829">
            <v>0</v>
          </cell>
          <cell r="L829" t="str">
            <v/>
          </cell>
          <cell r="M829" t="e">
            <v>#N/A</v>
          </cell>
        </row>
        <row r="830">
          <cell r="H830" t="e">
            <v>#N/A</v>
          </cell>
          <cell r="J830" t="e">
            <v>#N/A</v>
          </cell>
          <cell r="K830">
            <v>0</v>
          </cell>
          <cell r="L830" t="str">
            <v/>
          </cell>
          <cell r="M830" t="e">
            <v>#N/A</v>
          </cell>
        </row>
        <row r="831">
          <cell r="H831" t="e">
            <v>#N/A</v>
          </cell>
          <cell r="J831" t="e">
            <v>#N/A</v>
          </cell>
          <cell r="K831">
            <v>0</v>
          </cell>
          <cell r="L831" t="str">
            <v/>
          </cell>
          <cell r="M831" t="e">
            <v>#N/A</v>
          </cell>
        </row>
        <row r="832">
          <cell r="H832" t="e">
            <v>#N/A</v>
          </cell>
          <cell r="J832" t="e">
            <v>#N/A</v>
          </cell>
          <cell r="K832">
            <v>0</v>
          </cell>
          <cell r="L832" t="str">
            <v/>
          </cell>
          <cell r="M832" t="e">
            <v>#N/A</v>
          </cell>
        </row>
        <row r="833">
          <cell r="H833" t="e">
            <v>#N/A</v>
          </cell>
          <cell r="J833" t="e">
            <v>#N/A</v>
          </cell>
          <cell r="K833">
            <v>0</v>
          </cell>
          <cell r="L833" t="str">
            <v/>
          </cell>
          <cell r="M833" t="e">
            <v>#N/A</v>
          </cell>
        </row>
        <row r="834">
          <cell r="H834" t="e">
            <v>#N/A</v>
          </cell>
          <cell r="J834" t="e">
            <v>#N/A</v>
          </cell>
          <cell r="K834">
            <v>0</v>
          </cell>
          <cell r="L834" t="str">
            <v/>
          </cell>
          <cell r="M834" t="e">
            <v>#N/A</v>
          </cell>
        </row>
        <row r="835">
          <cell r="H835" t="e">
            <v>#N/A</v>
          </cell>
          <cell r="J835" t="e">
            <v>#N/A</v>
          </cell>
          <cell r="K835">
            <v>0</v>
          </cell>
          <cell r="L835" t="str">
            <v/>
          </cell>
          <cell r="M835" t="e">
            <v>#N/A</v>
          </cell>
        </row>
        <row r="836">
          <cell r="H836" t="e">
            <v>#N/A</v>
          </cell>
          <cell r="J836" t="e">
            <v>#N/A</v>
          </cell>
          <cell r="K836">
            <v>0</v>
          </cell>
          <cell r="L836" t="str">
            <v/>
          </cell>
          <cell r="M836" t="e">
            <v>#N/A</v>
          </cell>
        </row>
        <row r="837">
          <cell r="H837" t="e">
            <v>#N/A</v>
          </cell>
          <cell r="J837" t="e">
            <v>#N/A</v>
          </cell>
          <cell r="K837">
            <v>0</v>
          </cell>
          <cell r="L837" t="str">
            <v/>
          </cell>
          <cell r="M837" t="e">
            <v>#N/A</v>
          </cell>
        </row>
        <row r="838">
          <cell r="H838" t="e">
            <v>#N/A</v>
          </cell>
          <cell r="J838" t="e">
            <v>#N/A</v>
          </cell>
          <cell r="K838">
            <v>0</v>
          </cell>
          <cell r="L838" t="str">
            <v/>
          </cell>
          <cell r="M838" t="e">
            <v>#N/A</v>
          </cell>
        </row>
        <row r="839">
          <cell r="H839" t="e">
            <v>#N/A</v>
          </cell>
          <cell r="J839" t="e">
            <v>#N/A</v>
          </cell>
          <cell r="K839">
            <v>0</v>
          </cell>
          <cell r="L839" t="str">
            <v/>
          </cell>
          <cell r="M839" t="e">
            <v>#N/A</v>
          </cell>
        </row>
        <row r="840">
          <cell r="H840" t="e">
            <v>#N/A</v>
          </cell>
          <cell r="J840" t="e">
            <v>#N/A</v>
          </cell>
          <cell r="K840">
            <v>0</v>
          </cell>
          <cell r="L840" t="str">
            <v/>
          </cell>
          <cell r="M840" t="e">
            <v>#N/A</v>
          </cell>
        </row>
        <row r="841">
          <cell r="H841" t="e">
            <v>#N/A</v>
          </cell>
          <cell r="J841" t="e">
            <v>#N/A</v>
          </cell>
          <cell r="K841">
            <v>0</v>
          </cell>
          <cell r="L841" t="str">
            <v/>
          </cell>
          <cell r="M841" t="e">
            <v>#N/A</v>
          </cell>
        </row>
        <row r="842">
          <cell r="H842" t="e">
            <v>#N/A</v>
          </cell>
          <cell r="J842" t="e">
            <v>#N/A</v>
          </cell>
          <cell r="K842">
            <v>0</v>
          </cell>
          <cell r="L842" t="str">
            <v/>
          </cell>
          <cell r="M842" t="e">
            <v>#N/A</v>
          </cell>
        </row>
        <row r="843">
          <cell r="H843" t="e">
            <v>#N/A</v>
          </cell>
          <cell r="J843" t="e">
            <v>#N/A</v>
          </cell>
          <cell r="K843">
            <v>0</v>
          </cell>
          <cell r="L843" t="str">
            <v/>
          </cell>
          <cell r="M843" t="e">
            <v>#N/A</v>
          </cell>
        </row>
        <row r="844">
          <cell r="H844" t="e">
            <v>#N/A</v>
          </cell>
          <cell r="J844" t="e">
            <v>#N/A</v>
          </cell>
          <cell r="K844">
            <v>0</v>
          </cell>
          <cell r="L844" t="str">
            <v/>
          </cell>
          <cell r="M844" t="e">
            <v>#N/A</v>
          </cell>
        </row>
        <row r="845">
          <cell r="H845" t="e">
            <v>#N/A</v>
          </cell>
          <cell r="J845" t="e">
            <v>#N/A</v>
          </cell>
          <cell r="K845">
            <v>0</v>
          </cell>
          <cell r="L845" t="str">
            <v/>
          </cell>
          <cell r="M845" t="e">
            <v>#N/A</v>
          </cell>
        </row>
        <row r="846">
          <cell r="H846" t="e">
            <v>#N/A</v>
          </cell>
          <cell r="J846" t="e">
            <v>#N/A</v>
          </cell>
          <cell r="K846">
            <v>0</v>
          </cell>
          <cell r="L846" t="str">
            <v/>
          </cell>
          <cell r="M846" t="e">
            <v>#N/A</v>
          </cell>
        </row>
        <row r="847">
          <cell r="H847" t="e">
            <v>#N/A</v>
          </cell>
          <cell r="J847" t="e">
            <v>#N/A</v>
          </cell>
          <cell r="K847">
            <v>0</v>
          </cell>
          <cell r="L847" t="str">
            <v/>
          </cell>
          <cell r="M847" t="e">
            <v>#N/A</v>
          </cell>
        </row>
        <row r="848">
          <cell r="H848" t="e">
            <v>#N/A</v>
          </cell>
          <cell r="J848" t="e">
            <v>#N/A</v>
          </cell>
          <cell r="K848">
            <v>0</v>
          </cell>
          <cell r="L848" t="str">
            <v/>
          </cell>
          <cell r="M848" t="e">
            <v>#N/A</v>
          </cell>
        </row>
        <row r="849">
          <cell r="H849" t="e">
            <v>#N/A</v>
          </cell>
          <cell r="J849" t="e">
            <v>#N/A</v>
          </cell>
          <cell r="K849">
            <v>0</v>
          </cell>
          <cell r="L849" t="str">
            <v/>
          </cell>
          <cell r="M849" t="e">
            <v>#N/A</v>
          </cell>
        </row>
        <row r="850">
          <cell r="H850" t="e">
            <v>#N/A</v>
          </cell>
          <cell r="J850" t="e">
            <v>#N/A</v>
          </cell>
          <cell r="K850">
            <v>0</v>
          </cell>
          <cell r="L850" t="str">
            <v/>
          </cell>
          <cell r="M850" t="e">
            <v>#N/A</v>
          </cell>
        </row>
        <row r="851">
          <cell r="H851" t="e">
            <v>#N/A</v>
          </cell>
          <cell r="J851" t="e">
            <v>#N/A</v>
          </cell>
          <cell r="K851">
            <v>0</v>
          </cell>
          <cell r="L851" t="str">
            <v/>
          </cell>
          <cell r="M851" t="e">
            <v>#N/A</v>
          </cell>
        </row>
        <row r="852">
          <cell r="H852" t="e">
            <v>#N/A</v>
          </cell>
          <cell r="J852" t="e">
            <v>#N/A</v>
          </cell>
          <cell r="K852">
            <v>0</v>
          </cell>
          <cell r="L852" t="str">
            <v/>
          </cell>
          <cell r="M852" t="e">
            <v>#N/A</v>
          </cell>
        </row>
        <row r="853">
          <cell r="H853" t="e">
            <v>#N/A</v>
          </cell>
          <cell r="J853" t="e">
            <v>#N/A</v>
          </cell>
          <cell r="K853">
            <v>0</v>
          </cell>
          <cell r="L853" t="str">
            <v/>
          </cell>
          <cell r="M853" t="e">
            <v>#N/A</v>
          </cell>
        </row>
        <row r="854">
          <cell r="H854" t="e">
            <v>#N/A</v>
          </cell>
          <cell r="J854" t="e">
            <v>#N/A</v>
          </cell>
          <cell r="K854">
            <v>0</v>
          </cell>
          <cell r="L854" t="str">
            <v/>
          </cell>
          <cell r="M854" t="e">
            <v>#N/A</v>
          </cell>
        </row>
        <row r="855">
          <cell r="H855" t="e">
            <v>#N/A</v>
          </cell>
          <cell r="J855" t="e">
            <v>#N/A</v>
          </cell>
          <cell r="K855">
            <v>0</v>
          </cell>
          <cell r="L855" t="str">
            <v/>
          </cell>
          <cell r="M855" t="e">
            <v>#N/A</v>
          </cell>
        </row>
        <row r="856">
          <cell r="H856" t="e">
            <v>#N/A</v>
          </cell>
          <cell r="J856" t="e">
            <v>#N/A</v>
          </cell>
          <cell r="K856">
            <v>0</v>
          </cell>
          <cell r="L856" t="str">
            <v/>
          </cell>
          <cell r="M856" t="e">
            <v>#N/A</v>
          </cell>
        </row>
        <row r="857">
          <cell r="H857" t="e">
            <v>#N/A</v>
          </cell>
          <cell r="J857" t="e">
            <v>#N/A</v>
          </cell>
          <cell r="K857">
            <v>0</v>
          </cell>
          <cell r="L857" t="str">
            <v/>
          </cell>
          <cell r="M857" t="e">
            <v>#N/A</v>
          </cell>
        </row>
        <row r="858">
          <cell r="H858" t="e">
            <v>#N/A</v>
          </cell>
          <cell r="J858" t="e">
            <v>#N/A</v>
          </cell>
          <cell r="K858">
            <v>0</v>
          </cell>
          <cell r="L858" t="str">
            <v/>
          </cell>
          <cell r="M858" t="e">
            <v>#N/A</v>
          </cell>
        </row>
        <row r="859">
          <cell r="H859" t="e">
            <v>#N/A</v>
          </cell>
          <cell r="J859" t="e">
            <v>#N/A</v>
          </cell>
          <cell r="K859">
            <v>0</v>
          </cell>
          <cell r="L859" t="str">
            <v/>
          </cell>
          <cell r="M859" t="e">
            <v>#N/A</v>
          </cell>
        </row>
        <row r="860">
          <cell r="H860" t="e">
            <v>#N/A</v>
          </cell>
          <cell r="J860" t="e">
            <v>#N/A</v>
          </cell>
          <cell r="K860">
            <v>0</v>
          </cell>
          <cell r="L860" t="str">
            <v/>
          </cell>
          <cell r="M860" t="e">
            <v>#N/A</v>
          </cell>
        </row>
        <row r="861">
          <cell r="H861" t="e">
            <v>#N/A</v>
          </cell>
          <cell r="J861" t="e">
            <v>#N/A</v>
          </cell>
          <cell r="K861">
            <v>0</v>
          </cell>
          <cell r="L861" t="str">
            <v/>
          </cell>
          <cell r="M861" t="e">
            <v>#N/A</v>
          </cell>
        </row>
        <row r="862">
          <cell r="H862" t="e">
            <v>#N/A</v>
          </cell>
          <cell r="J862" t="e">
            <v>#N/A</v>
          </cell>
          <cell r="K862">
            <v>0</v>
          </cell>
          <cell r="L862" t="str">
            <v/>
          </cell>
          <cell r="M862" t="e">
            <v>#N/A</v>
          </cell>
        </row>
        <row r="863">
          <cell r="H863" t="e">
            <v>#N/A</v>
          </cell>
          <cell r="J863" t="e">
            <v>#N/A</v>
          </cell>
          <cell r="K863">
            <v>0</v>
          </cell>
          <cell r="L863" t="str">
            <v/>
          </cell>
          <cell r="M863" t="e">
            <v>#N/A</v>
          </cell>
        </row>
        <row r="864">
          <cell r="H864" t="e">
            <v>#N/A</v>
          </cell>
          <cell r="J864" t="e">
            <v>#N/A</v>
          </cell>
          <cell r="K864">
            <v>0</v>
          </cell>
          <cell r="L864" t="str">
            <v/>
          </cell>
          <cell r="M864" t="e">
            <v>#N/A</v>
          </cell>
        </row>
        <row r="865">
          <cell r="H865" t="e">
            <v>#N/A</v>
          </cell>
          <cell r="J865" t="e">
            <v>#N/A</v>
          </cell>
          <cell r="K865">
            <v>0</v>
          </cell>
          <cell r="L865" t="str">
            <v/>
          </cell>
          <cell r="M865" t="e">
            <v>#N/A</v>
          </cell>
        </row>
        <row r="866">
          <cell r="H866" t="e">
            <v>#N/A</v>
          </cell>
          <cell r="J866" t="e">
            <v>#N/A</v>
          </cell>
          <cell r="K866">
            <v>0</v>
          </cell>
          <cell r="L866" t="str">
            <v/>
          </cell>
          <cell r="M866" t="e">
            <v>#N/A</v>
          </cell>
        </row>
        <row r="867">
          <cell r="H867" t="e">
            <v>#N/A</v>
          </cell>
          <cell r="J867" t="e">
            <v>#N/A</v>
          </cell>
          <cell r="K867">
            <v>0</v>
          </cell>
          <cell r="L867" t="str">
            <v/>
          </cell>
          <cell r="M867" t="e">
            <v>#N/A</v>
          </cell>
        </row>
        <row r="868">
          <cell r="H868" t="e">
            <v>#N/A</v>
          </cell>
          <cell r="J868" t="e">
            <v>#N/A</v>
          </cell>
          <cell r="K868">
            <v>0</v>
          </cell>
          <cell r="L868" t="str">
            <v/>
          </cell>
          <cell r="M868" t="e">
            <v>#N/A</v>
          </cell>
        </row>
        <row r="869">
          <cell r="H869" t="e">
            <v>#N/A</v>
          </cell>
          <cell r="J869" t="e">
            <v>#N/A</v>
          </cell>
          <cell r="K869">
            <v>0</v>
          </cell>
          <cell r="L869" t="str">
            <v/>
          </cell>
          <cell r="M869" t="e">
            <v>#N/A</v>
          </cell>
        </row>
        <row r="870">
          <cell r="H870" t="e">
            <v>#N/A</v>
          </cell>
          <cell r="J870" t="e">
            <v>#N/A</v>
          </cell>
          <cell r="K870">
            <v>0</v>
          </cell>
          <cell r="L870" t="str">
            <v/>
          </cell>
          <cell r="M870" t="e">
            <v>#N/A</v>
          </cell>
        </row>
        <row r="871">
          <cell r="H871" t="e">
            <v>#N/A</v>
          </cell>
          <cell r="J871" t="e">
            <v>#N/A</v>
          </cell>
          <cell r="K871">
            <v>0</v>
          </cell>
          <cell r="L871" t="str">
            <v/>
          </cell>
          <cell r="M871" t="e">
            <v>#N/A</v>
          </cell>
        </row>
        <row r="872">
          <cell r="H872" t="e">
            <v>#N/A</v>
          </cell>
          <cell r="J872" t="e">
            <v>#N/A</v>
          </cell>
          <cell r="K872">
            <v>0</v>
          </cell>
          <cell r="L872" t="str">
            <v/>
          </cell>
          <cell r="M872" t="e">
            <v>#N/A</v>
          </cell>
        </row>
        <row r="873">
          <cell r="H873" t="e">
            <v>#N/A</v>
          </cell>
          <cell r="J873" t="e">
            <v>#N/A</v>
          </cell>
          <cell r="K873">
            <v>0</v>
          </cell>
          <cell r="L873" t="str">
            <v/>
          </cell>
          <cell r="M873" t="e">
            <v>#N/A</v>
          </cell>
        </row>
        <row r="874">
          <cell r="H874" t="e">
            <v>#N/A</v>
          </cell>
          <cell r="J874" t="e">
            <v>#N/A</v>
          </cell>
          <cell r="K874">
            <v>0</v>
          </cell>
          <cell r="L874" t="str">
            <v/>
          </cell>
          <cell r="M874" t="e">
            <v>#N/A</v>
          </cell>
        </row>
        <row r="875">
          <cell r="H875" t="e">
            <v>#N/A</v>
          </cell>
          <cell r="J875" t="e">
            <v>#N/A</v>
          </cell>
          <cell r="K875">
            <v>0</v>
          </cell>
          <cell r="L875" t="str">
            <v/>
          </cell>
          <cell r="M875" t="e">
            <v>#N/A</v>
          </cell>
        </row>
        <row r="876">
          <cell r="H876" t="e">
            <v>#N/A</v>
          </cell>
          <cell r="J876" t="e">
            <v>#N/A</v>
          </cell>
          <cell r="K876">
            <v>0</v>
          </cell>
          <cell r="L876" t="str">
            <v/>
          </cell>
          <cell r="M876" t="e">
            <v>#N/A</v>
          </cell>
        </row>
        <row r="877">
          <cell r="H877" t="e">
            <v>#N/A</v>
          </cell>
          <cell r="J877" t="e">
            <v>#N/A</v>
          </cell>
          <cell r="K877">
            <v>0</v>
          </cell>
          <cell r="L877" t="str">
            <v/>
          </cell>
          <cell r="M877" t="e">
            <v>#N/A</v>
          </cell>
        </row>
        <row r="878">
          <cell r="H878" t="e">
            <v>#N/A</v>
          </cell>
          <cell r="J878" t="e">
            <v>#N/A</v>
          </cell>
          <cell r="K878">
            <v>0</v>
          </cell>
          <cell r="L878" t="str">
            <v/>
          </cell>
          <cell r="M878" t="e">
            <v>#N/A</v>
          </cell>
        </row>
        <row r="879">
          <cell r="H879" t="e">
            <v>#N/A</v>
          </cell>
          <cell r="J879" t="e">
            <v>#N/A</v>
          </cell>
          <cell r="K879">
            <v>0</v>
          </cell>
          <cell r="L879" t="str">
            <v/>
          </cell>
          <cell r="M879" t="e">
            <v>#N/A</v>
          </cell>
        </row>
        <row r="880">
          <cell r="H880" t="e">
            <v>#N/A</v>
          </cell>
          <cell r="J880" t="e">
            <v>#N/A</v>
          </cell>
          <cell r="K880">
            <v>0</v>
          </cell>
          <cell r="L880" t="str">
            <v/>
          </cell>
          <cell r="M880" t="e">
            <v>#N/A</v>
          </cell>
        </row>
        <row r="881">
          <cell r="H881" t="e">
            <v>#N/A</v>
          </cell>
          <cell r="J881" t="e">
            <v>#N/A</v>
          </cell>
          <cell r="K881">
            <v>0</v>
          </cell>
          <cell r="L881" t="str">
            <v/>
          </cell>
          <cell r="M881" t="e">
            <v>#N/A</v>
          </cell>
        </row>
        <row r="882">
          <cell r="H882" t="e">
            <v>#N/A</v>
          </cell>
          <cell r="J882" t="e">
            <v>#N/A</v>
          </cell>
          <cell r="K882">
            <v>0</v>
          </cell>
          <cell r="L882" t="str">
            <v/>
          </cell>
          <cell r="M882" t="e">
            <v>#N/A</v>
          </cell>
        </row>
        <row r="883">
          <cell r="H883" t="e">
            <v>#N/A</v>
          </cell>
          <cell r="J883" t="e">
            <v>#N/A</v>
          </cell>
          <cell r="K883">
            <v>0</v>
          </cell>
          <cell r="L883" t="str">
            <v/>
          </cell>
          <cell r="M883" t="e">
            <v>#N/A</v>
          </cell>
        </row>
        <row r="884">
          <cell r="H884" t="e">
            <v>#N/A</v>
          </cell>
          <cell r="J884" t="e">
            <v>#N/A</v>
          </cell>
          <cell r="K884">
            <v>0</v>
          </cell>
          <cell r="L884" t="str">
            <v/>
          </cell>
          <cell r="M884" t="e">
            <v>#N/A</v>
          </cell>
        </row>
        <row r="885">
          <cell r="H885" t="e">
            <v>#N/A</v>
          </cell>
          <cell r="J885" t="e">
            <v>#N/A</v>
          </cell>
          <cell r="K885">
            <v>0</v>
          </cell>
          <cell r="L885" t="str">
            <v/>
          </cell>
          <cell r="M885" t="e">
            <v>#N/A</v>
          </cell>
        </row>
        <row r="886">
          <cell r="H886" t="e">
            <v>#N/A</v>
          </cell>
          <cell r="J886" t="e">
            <v>#N/A</v>
          </cell>
          <cell r="K886">
            <v>0</v>
          </cell>
          <cell r="L886" t="str">
            <v/>
          </cell>
          <cell r="M886" t="e">
            <v>#N/A</v>
          </cell>
        </row>
        <row r="887">
          <cell r="H887" t="e">
            <v>#N/A</v>
          </cell>
          <cell r="J887" t="e">
            <v>#N/A</v>
          </cell>
          <cell r="K887">
            <v>0</v>
          </cell>
          <cell r="L887" t="str">
            <v/>
          </cell>
          <cell r="M887" t="e">
            <v>#N/A</v>
          </cell>
        </row>
        <row r="888">
          <cell r="H888" t="e">
            <v>#N/A</v>
          </cell>
          <cell r="J888" t="e">
            <v>#N/A</v>
          </cell>
          <cell r="K888">
            <v>0</v>
          </cell>
          <cell r="L888" t="str">
            <v/>
          </cell>
          <cell r="M888" t="e">
            <v>#N/A</v>
          </cell>
        </row>
        <row r="889">
          <cell r="H889" t="e">
            <v>#N/A</v>
          </cell>
          <cell r="J889" t="e">
            <v>#N/A</v>
          </cell>
          <cell r="K889">
            <v>0</v>
          </cell>
          <cell r="L889" t="str">
            <v/>
          </cell>
          <cell r="M889" t="e">
            <v>#N/A</v>
          </cell>
        </row>
        <row r="890">
          <cell r="H890" t="e">
            <v>#N/A</v>
          </cell>
          <cell r="J890" t="e">
            <v>#N/A</v>
          </cell>
          <cell r="K890">
            <v>0</v>
          </cell>
          <cell r="L890" t="str">
            <v/>
          </cell>
          <cell r="M890" t="e">
            <v>#N/A</v>
          </cell>
        </row>
        <row r="891">
          <cell r="H891" t="e">
            <v>#N/A</v>
          </cell>
          <cell r="J891" t="e">
            <v>#N/A</v>
          </cell>
          <cell r="K891">
            <v>0</v>
          </cell>
          <cell r="L891" t="str">
            <v/>
          </cell>
          <cell r="M891" t="e">
            <v>#N/A</v>
          </cell>
        </row>
        <row r="892">
          <cell r="H892" t="e">
            <v>#N/A</v>
          </cell>
          <cell r="J892" t="e">
            <v>#N/A</v>
          </cell>
          <cell r="K892">
            <v>0</v>
          </cell>
          <cell r="L892" t="str">
            <v/>
          </cell>
          <cell r="M892" t="e">
            <v>#N/A</v>
          </cell>
        </row>
        <row r="893">
          <cell r="H893" t="e">
            <v>#N/A</v>
          </cell>
          <cell r="J893" t="e">
            <v>#N/A</v>
          </cell>
          <cell r="K893">
            <v>0</v>
          </cell>
          <cell r="L893" t="str">
            <v/>
          </cell>
          <cell r="M893" t="e">
            <v>#N/A</v>
          </cell>
        </row>
        <row r="894">
          <cell r="H894" t="e">
            <v>#N/A</v>
          </cell>
          <cell r="J894" t="e">
            <v>#N/A</v>
          </cell>
          <cell r="K894">
            <v>0</v>
          </cell>
          <cell r="L894" t="str">
            <v/>
          </cell>
          <cell r="M894" t="e">
            <v>#N/A</v>
          </cell>
        </row>
        <row r="895">
          <cell r="H895" t="e">
            <v>#N/A</v>
          </cell>
          <cell r="J895" t="e">
            <v>#N/A</v>
          </cell>
          <cell r="K895">
            <v>0</v>
          </cell>
          <cell r="L895" t="str">
            <v/>
          </cell>
          <cell r="M895" t="e">
            <v>#N/A</v>
          </cell>
        </row>
        <row r="896">
          <cell r="H896" t="e">
            <v>#N/A</v>
          </cell>
          <cell r="J896" t="e">
            <v>#N/A</v>
          </cell>
          <cell r="K896">
            <v>0</v>
          </cell>
          <cell r="L896" t="str">
            <v/>
          </cell>
          <cell r="M896" t="e">
            <v>#N/A</v>
          </cell>
        </row>
        <row r="897">
          <cell r="H897" t="e">
            <v>#N/A</v>
          </cell>
          <cell r="J897" t="e">
            <v>#N/A</v>
          </cell>
          <cell r="K897">
            <v>0</v>
          </cell>
          <cell r="L897" t="str">
            <v/>
          </cell>
          <cell r="M897" t="e">
            <v>#N/A</v>
          </cell>
        </row>
        <row r="898">
          <cell r="H898" t="e">
            <v>#N/A</v>
          </cell>
          <cell r="J898" t="e">
            <v>#N/A</v>
          </cell>
          <cell r="K898">
            <v>0</v>
          </cell>
          <cell r="L898" t="str">
            <v/>
          </cell>
          <cell r="M898" t="e">
            <v>#N/A</v>
          </cell>
        </row>
        <row r="899">
          <cell r="H899" t="e">
            <v>#N/A</v>
          </cell>
          <cell r="J899" t="e">
            <v>#N/A</v>
          </cell>
          <cell r="K899">
            <v>0</v>
          </cell>
          <cell r="L899" t="str">
            <v/>
          </cell>
          <cell r="M899" t="e">
            <v>#N/A</v>
          </cell>
        </row>
        <row r="900">
          <cell r="H900" t="e">
            <v>#N/A</v>
          </cell>
          <cell r="J900" t="e">
            <v>#N/A</v>
          </cell>
          <cell r="K900">
            <v>0</v>
          </cell>
          <cell r="L900" t="str">
            <v/>
          </cell>
          <cell r="M900" t="e">
            <v>#N/A</v>
          </cell>
        </row>
        <row r="901">
          <cell r="H901" t="e">
            <v>#N/A</v>
          </cell>
          <cell r="J901" t="e">
            <v>#N/A</v>
          </cell>
          <cell r="K901">
            <v>0</v>
          </cell>
          <cell r="L901" t="str">
            <v/>
          </cell>
          <cell r="M901" t="e">
            <v>#N/A</v>
          </cell>
        </row>
        <row r="902">
          <cell r="H902" t="e">
            <v>#N/A</v>
          </cell>
          <cell r="J902" t="e">
            <v>#N/A</v>
          </cell>
          <cell r="K902">
            <v>0</v>
          </cell>
          <cell r="L902" t="str">
            <v/>
          </cell>
          <cell r="M902" t="e">
            <v>#N/A</v>
          </cell>
        </row>
        <row r="903">
          <cell r="H903" t="e">
            <v>#N/A</v>
          </cell>
          <cell r="J903" t="e">
            <v>#N/A</v>
          </cell>
          <cell r="K903">
            <v>0</v>
          </cell>
          <cell r="L903" t="str">
            <v/>
          </cell>
          <cell r="M903" t="e">
            <v>#N/A</v>
          </cell>
        </row>
        <row r="904">
          <cell r="H904" t="e">
            <v>#N/A</v>
          </cell>
          <cell r="J904" t="e">
            <v>#N/A</v>
          </cell>
          <cell r="K904">
            <v>0</v>
          </cell>
          <cell r="L904" t="str">
            <v/>
          </cell>
          <cell r="M904" t="e">
            <v>#N/A</v>
          </cell>
        </row>
        <row r="905">
          <cell r="H905" t="e">
            <v>#N/A</v>
          </cell>
          <cell r="J905" t="e">
            <v>#N/A</v>
          </cell>
          <cell r="K905">
            <v>0</v>
          </cell>
          <cell r="L905" t="str">
            <v/>
          </cell>
          <cell r="M905" t="e">
            <v>#N/A</v>
          </cell>
        </row>
        <row r="906">
          <cell r="H906" t="e">
            <v>#N/A</v>
          </cell>
          <cell r="J906" t="e">
            <v>#N/A</v>
          </cell>
          <cell r="K906">
            <v>0</v>
          </cell>
          <cell r="L906" t="str">
            <v/>
          </cell>
          <cell r="M906" t="e">
            <v>#N/A</v>
          </cell>
        </row>
        <row r="907">
          <cell r="H907" t="e">
            <v>#N/A</v>
          </cell>
          <cell r="J907" t="e">
            <v>#N/A</v>
          </cell>
          <cell r="K907">
            <v>0</v>
          </cell>
          <cell r="L907" t="str">
            <v/>
          </cell>
          <cell r="M907" t="e">
            <v>#N/A</v>
          </cell>
        </row>
        <row r="908">
          <cell r="H908" t="e">
            <v>#N/A</v>
          </cell>
          <cell r="J908" t="e">
            <v>#N/A</v>
          </cell>
          <cell r="K908">
            <v>0</v>
          </cell>
          <cell r="L908" t="str">
            <v/>
          </cell>
          <cell r="M908" t="e">
            <v>#N/A</v>
          </cell>
        </row>
        <row r="909">
          <cell r="H909" t="e">
            <v>#N/A</v>
          </cell>
          <cell r="J909" t="e">
            <v>#N/A</v>
          </cell>
          <cell r="K909">
            <v>0</v>
          </cell>
          <cell r="L909" t="str">
            <v/>
          </cell>
          <cell r="M909" t="e">
            <v>#N/A</v>
          </cell>
        </row>
        <row r="910">
          <cell r="H910" t="e">
            <v>#N/A</v>
          </cell>
          <cell r="J910" t="e">
            <v>#N/A</v>
          </cell>
          <cell r="K910">
            <v>0</v>
          </cell>
          <cell r="L910" t="str">
            <v/>
          </cell>
          <cell r="M910" t="e">
            <v>#N/A</v>
          </cell>
        </row>
        <row r="911">
          <cell r="H911" t="e">
            <v>#N/A</v>
          </cell>
          <cell r="J911" t="e">
            <v>#N/A</v>
          </cell>
          <cell r="K911">
            <v>0</v>
          </cell>
          <cell r="L911" t="str">
            <v/>
          </cell>
          <cell r="M911" t="e">
            <v>#N/A</v>
          </cell>
        </row>
        <row r="912">
          <cell r="H912" t="e">
            <v>#N/A</v>
          </cell>
          <cell r="J912" t="e">
            <v>#N/A</v>
          </cell>
          <cell r="K912">
            <v>0</v>
          </cell>
          <cell r="L912" t="str">
            <v/>
          </cell>
          <cell r="M912" t="e">
            <v>#N/A</v>
          </cell>
        </row>
        <row r="913">
          <cell r="H913" t="e">
            <v>#N/A</v>
          </cell>
          <cell r="J913" t="e">
            <v>#N/A</v>
          </cell>
          <cell r="K913">
            <v>0</v>
          </cell>
          <cell r="L913" t="str">
            <v/>
          </cell>
          <cell r="M913" t="e">
            <v>#N/A</v>
          </cell>
        </row>
        <row r="914">
          <cell r="H914" t="e">
            <v>#N/A</v>
          </cell>
          <cell r="J914" t="e">
            <v>#N/A</v>
          </cell>
          <cell r="K914">
            <v>0</v>
          </cell>
          <cell r="L914" t="str">
            <v/>
          </cell>
          <cell r="M914" t="e">
            <v>#N/A</v>
          </cell>
        </row>
        <row r="915">
          <cell r="H915" t="e">
            <v>#N/A</v>
          </cell>
          <cell r="J915" t="e">
            <v>#N/A</v>
          </cell>
          <cell r="K915">
            <v>0</v>
          </cell>
          <cell r="L915" t="str">
            <v/>
          </cell>
          <cell r="M915" t="e">
            <v>#N/A</v>
          </cell>
        </row>
        <row r="916">
          <cell r="H916" t="e">
            <v>#N/A</v>
          </cell>
          <cell r="J916" t="e">
            <v>#N/A</v>
          </cell>
          <cell r="K916">
            <v>0</v>
          </cell>
          <cell r="L916" t="str">
            <v/>
          </cell>
          <cell r="M916" t="e">
            <v>#N/A</v>
          </cell>
        </row>
        <row r="917">
          <cell r="H917" t="e">
            <v>#N/A</v>
          </cell>
          <cell r="J917" t="e">
            <v>#N/A</v>
          </cell>
          <cell r="K917">
            <v>0</v>
          </cell>
          <cell r="L917" t="str">
            <v/>
          </cell>
          <cell r="M917" t="e">
            <v>#N/A</v>
          </cell>
        </row>
        <row r="918">
          <cell r="H918" t="e">
            <v>#N/A</v>
          </cell>
          <cell r="J918" t="e">
            <v>#N/A</v>
          </cell>
          <cell r="K918">
            <v>0</v>
          </cell>
          <cell r="L918" t="str">
            <v/>
          </cell>
          <cell r="M918" t="e">
            <v>#N/A</v>
          </cell>
        </row>
        <row r="919">
          <cell r="H919" t="e">
            <v>#N/A</v>
          </cell>
          <cell r="J919" t="e">
            <v>#N/A</v>
          </cell>
          <cell r="K919">
            <v>0</v>
          </cell>
          <cell r="L919" t="str">
            <v/>
          </cell>
          <cell r="M919" t="e">
            <v>#N/A</v>
          </cell>
        </row>
        <row r="920">
          <cell r="H920" t="e">
            <v>#N/A</v>
          </cell>
          <cell r="J920" t="e">
            <v>#N/A</v>
          </cell>
          <cell r="K920">
            <v>0</v>
          </cell>
          <cell r="L920" t="str">
            <v/>
          </cell>
          <cell r="M920" t="e">
            <v>#N/A</v>
          </cell>
        </row>
        <row r="921">
          <cell r="H921" t="e">
            <v>#N/A</v>
          </cell>
          <cell r="J921" t="e">
            <v>#N/A</v>
          </cell>
          <cell r="K921">
            <v>0</v>
          </cell>
          <cell r="L921" t="str">
            <v/>
          </cell>
          <cell r="M921" t="e">
            <v>#N/A</v>
          </cell>
        </row>
        <row r="922">
          <cell r="H922" t="e">
            <v>#N/A</v>
          </cell>
          <cell r="J922" t="e">
            <v>#N/A</v>
          </cell>
          <cell r="K922">
            <v>0</v>
          </cell>
          <cell r="L922" t="str">
            <v/>
          </cell>
          <cell r="M922" t="e">
            <v>#N/A</v>
          </cell>
        </row>
        <row r="923">
          <cell r="H923" t="e">
            <v>#N/A</v>
          </cell>
          <cell r="J923" t="e">
            <v>#N/A</v>
          </cell>
          <cell r="K923">
            <v>0</v>
          </cell>
          <cell r="L923" t="str">
            <v/>
          </cell>
          <cell r="M923" t="e">
            <v>#N/A</v>
          </cell>
        </row>
        <row r="924">
          <cell r="H924" t="e">
            <v>#N/A</v>
          </cell>
          <cell r="J924" t="e">
            <v>#N/A</v>
          </cell>
          <cell r="K924">
            <v>0</v>
          </cell>
          <cell r="L924" t="str">
            <v/>
          </cell>
          <cell r="M924" t="e">
            <v>#N/A</v>
          </cell>
        </row>
        <row r="925">
          <cell r="H925" t="e">
            <v>#N/A</v>
          </cell>
          <cell r="J925" t="e">
            <v>#N/A</v>
          </cell>
          <cell r="K925">
            <v>0</v>
          </cell>
          <cell r="L925" t="str">
            <v/>
          </cell>
          <cell r="M925" t="e">
            <v>#N/A</v>
          </cell>
        </row>
        <row r="926">
          <cell r="H926" t="e">
            <v>#N/A</v>
          </cell>
          <cell r="J926" t="e">
            <v>#N/A</v>
          </cell>
          <cell r="K926">
            <v>0</v>
          </cell>
          <cell r="L926" t="str">
            <v/>
          </cell>
          <cell r="M926" t="e">
            <v>#N/A</v>
          </cell>
        </row>
        <row r="927">
          <cell r="H927" t="e">
            <v>#N/A</v>
          </cell>
          <cell r="J927" t="e">
            <v>#N/A</v>
          </cell>
          <cell r="K927">
            <v>0</v>
          </cell>
          <cell r="L927" t="str">
            <v/>
          </cell>
          <cell r="M927" t="e">
            <v>#N/A</v>
          </cell>
        </row>
        <row r="928">
          <cell r="H928" t="e">
            <v>#N/A</v>
          </cell>
          <cell r="J928" t="e">
            <v>#N/A</v>
          </cell>
          <cell r="K928">
            <v>0</v>
          </cell>
          <cell r="L928" t="str">
            <v/>
          </cell>
          <cell r="M928" t="e">
            <v>#N/A</v>
          </cell>
        </row>
        <row r="929">
          <cell r="H929" t="e">
            <v>#N/A</v>
          </cell>
          <cell r="J929" t="e">
            <v>#N/A</v>
          </cell>
          <cell r="K929">
            <v>0</v>
          </cell>
          <cell r="L929" t="str">
            <v/>
          </cell>
          <cell r="M929" t="e">
            <v>#N/A</v>
          </cell>
        </row>
        <row r="930">
          <cell r="H930" t="e">
            <v>#N/A</v>
          </cell>
          <cell r="J930" t="e">
            <v>#N/A</v>
          </cell>
          <cell r="K930">
            <v>0</v>
          </cell>
          <cell r="L930" t="str">
            <v/>
          </cell>
          <cell r="M930" t="e">
            <v>#N/A</v>
          </cell>
        </row>
        <row r="931">
          <cell r="H931" t="e">
            <v>#N/A</v>
          </cell>
          <cell r="J931" t="e">
            <v>#N/A</v>
          </cell>
          <cell r="K931">
            <v>0</v>
          </cell>
          <cell r="L931" t="str">
            <v/>
          </cell>
          <cell r="M931" t="e">
            <v>#N/A</v>
          </cell>
        </row>
        <row r="932">
          <cell r="H932" t="e">
            <v>#N/A</v>
          </cell>
          <cell r="J932" t="e">
            <v>#N/A</v>
          </cell>
          <cell r="K932">
            <v>0</v>
          </cell>
          <cell r="L932" t="str">
            <v/>
          </cell>
          <cell r="M932" t="e">
            <v>#N/A</v>
          </cell>
        </row>
        <row r="933">
          <cell r="H933" t="e">
            <v>#N/A</v>
          </cell>
          <cell r="J933" t="e">
            <v>#N/A</v>
          </cell>
          <cell r="K933">
            <v>0</v>
          </cell>
          <cell r="L933" t="str">
            <v/>
          </cell>
          <cell r="M933" t="e">
            <v>#N/A</v>
          </cell>
        </row>
        <row r="934">
          <cell r="H934" t="e">
            <v>#N/A</v>
          </cell>
          <cell r="J934" t="e">
            <v>#N/A</v>
          </cell>
          <cell r="K934">
            <v>0</v>
          </cell>
          <cell r="L934" t="str">
            <v/>
          </cell>
          <cell r="M934" t="e">
            <v>#N/A</v>
          </cell>
        </row>
        <row r="935">
          <cell r="H935" t="e">
            <v>#N/A</v>
          </cell>
          <cell r="J935" t="e">
            <v>#N/A</v>
          </cell>
          <cell r="K935">
            <v>0</v>
          </cell>
          <cell r="L935" t="str">
            <v/>
          </cell>
          <cell r="M935" t="e">
            <v>#N/A</v>
          </cell>
        </row>
        <row r="936">
          <cell r="H936" t="e">
            <v>#N/A</v>
          </cell>
          <cell r="J936" t="e">
            <v>#N/A</v>
          </cell>
          <cell r="K936">
            <v>0</v>
          </cell>
          <cell r="L936" t="str">
            <v/>
          </cell>
          <cell r="M936" t="e">
            <v>#N/A</v>
          </cell>
        </row>
        <row r="937">
          <cell r="H937" t="e">
            <v>#N/A</v>
          </cell>
          <cell r="J937" t="e">
            <v>#N/A</v>
          </cell>
          <cell r="K937">
            <v>0</v>
          </cell>
          <cell r="L937" t="str">
            <v/>
          </cell>
          <cell r="M937" t="e">
            <v>#N/A</v>
          </cell>
        </row>
        <row r="938">
          <cell r="H938" t="e">
            <v>#N/A</v>
          </cell>
          <cell r="J938" t="e">
            <v>#N/A</v>
          </cell>
          <cell r="K938">
            <v>0</v>
          </cell>
          <cell r="L938" t="str">
            <v/>
          </cell>
          <cell r="M938" t="e">
            <v>#N/A</v>
          </cell>
        </row>
        <row r="939">
          <cell r="H939" t="e">
            <v>#N/A</v>
          </cell>
          <cell r="J939" t="e">
            <v>#N/A</v>
          </cell>
          <cell r="K939">
            <v>0</v>
          </cell>
          <cell r="L939" t="str">
            <v/>
          </cell>
          <cell r="M939" t="e">
            <v>#N/A</v>
          </cell>
        </row>
        <row r="940">
          <cell r="H940" t="e">
            <v>#N/A</v>
          </cell>
          <cell r="J940" t="e">
            <v>#N/A</v>
          </cell>
          <cell r="K940">
            <v>0</v>
          </cell>
          <cell r="L940" t="str">
            <v/>
          </cell>
          <cell r="M940" t="e">
            <v>#N/A</v>
          </cell>
        </row>
        <row r="941">
          <cell r="H941" t="e">
            <v>#N/A</v>
          </cell>
          <cell r="J941" t="e">
            <v>#N/A</v>
          </cell>
          <cell r="K941">
            <v>0</v>
          </cell>
          <cell r="L941" t="str">
            <v/>
          </cell>
          <cell r="M941" t="e">
            <v>#N/A</v>
          </cell>
        </row>
        <row r="942">
          <cell r="H942" t="e">
            <v>#N/A</v>
          </cell>
          <cell r="J942" t="e">
            <v>#N/A</v>
          </cell>
          <cell r="K942">
            <v>0</v>
          </cell>
          <cell r="L942" t="str">
            <v/>
          </cell>
          <cell r="M942" t="e">
            <v>#N/A</v>
          </cell>
        </row>
        <row r="943">
          <cell r="H943" t="e">
            <v>#N/A</v>
          </cell>
          <cell r="J943" t="e">
            <v>#N/A</v>
          </cell>
          <cell r="K943">
            <v>0</v>
          </cell>
          <cell r="L943" t="str">
            <v/>
          </cell>
          <cell r="M943" t="e">
            <v>#N/A</v>
          </cell>
        </row>
        <row r="944">
          <cell r="H944" t="e">
            <v>#N/A</v>
          </cell>
          <cell r="J944" t="e">
            <v>#N/A</v>
          </cell>
          <cell r="K944">
            <v>0</v>
          </cell>
          <cell r="L944" t="str">
            <v/>
          </cell>
          <cell r="M944" t="e">
            <v>#N/A</v>
          </cell>
        </row>
        <row r="945">
          <cell r="H945" t="e">
            <v>#N/A</v>
          </cell>
          <cell r="J945" t="e">
            <v>#N/A</v>
          </cell>
          <cell r="K945">
            <v>0</v>
          </cell>
          <cell r="L945" t="str">
            <v/>
          </cell>
          <cell r="M945" t="e">
            <v>#N/A</v>
          </cell>
        </row>
        <row r="946">
          <cell r="H946" t="e">
            <v>#N/A</v>
          </cell>
          <cell r="J946" t="e">
            <v>#N/A</v>
          </cell>
          <cell r="K946">
            <v>0</v>
          </cell>
          <cell r="L946" t="str">
            <v/>
          </cell>
          <cell r="M946" t="e">
            <v>#N/A</v>
          </cell>
        </row>
        <row r="947">
          <cell r="H947" t="e">
            <v>#N/A</v>
          </cell>
          <cell r="J947" t="e">
            <v>#N/A</v>
          </cell>
          <cell r="K947">
            <v>0</v>
          </cell>
          <cell r="L947" t="str">
            <v/>
          </cell>
          <cell r="M947" t="e">
            <v>#N/A</v>
          </cell>
        </row>
        <row r="948">
          <cell r="H948" t="e">
            <v>#N/A</v>
          </cell>
          <cell r="J948" t="e">
            <v>#N/A</v>
          </cell>
          <cell r="K948">
            <v>0</v>
          </cell>
          <cell r="L948" t="str">
            <v/>
          </cell>
          <cell r="M948" t="e">
            <v>#N/A</v>
          </cell>
        </row>
        <row r="949">
          <cell r="H949" t="e">
            <v>#N/A</v>
          </cell>
          <cell r="J949" t="e">
            <v>#N/A</v>
          </cell>
          <cell r="K949">
            <v>0</v>
          </cell>
          <cell r="L949" t="str">
            <v/>
          </cell>
          <cell r="M949" t="e">
            <v>#N/A</v>
          </cell>
        </row>
        <row r="950">
          <cell r="H950" t="e">
            <v>#N/A</v>
          </cell>
          <cell r="J950" t="e">
            <v>#N/A</v>
          </cell>
          <cell r="K950">
            <v>0</v>
          </cell>
          <cell r="L950" t="str">
            <v/>
          </cell>
          <cell r="M950" t="e">
            <v>#N/A</v>
          </cell>
        </row>
        <row r="951">
          <cell r="H951" t="e">
            <v>#N/A</v>
          </cell>
          <cell r="J951" t="e">
            <v>#N/A</v>
          </cell>
          <cell r="K951">
            <v>0</v>
          </cell>
          <cell r="L951" t="str">
            <v/>
          </cell>
          <cell r="M951" t="e">
            <v>#N/A</v>
          </cell>
        </row>
        <row r="952">
          <cell r="H952" t="e">
            <v>#N/A</v>
          </cell>
          <cell r="J952" t="e">
            <v>#N/A</v>
          </cell>
          <cell r="K952">
            <v>0</v>
          </cell>
          <cell r="L952" t="str">
            <v/>
          </cell>
          <cell r="M952" t="e">
            <v>#N/A</v>
          </cell>
        </row>
        <row r="953">
          <cell r="H953" t="e">
            <v>#N/A</v>
          </cell>
          <cell r="J953" t="e">
            <v>#N/A</v>
          </cell>
          <cell r="K953">
            <v>0</v>
          </cell>
          <cell r="L953" t="str">
            <v/>
          </cell>
          <cell r="M953" t="e">
            <v>#N/A</v>
          </cell>
        </row>
        <row r="954">
          <cell r="H954" t="e">
            <v>#N/A</v>
          </cell>
          <cell r="J954" t="e">
            <v>#N/A</v>
          </cell>
          <cell r="K954">
            <v>0</v>
          </cell>
          <cell r="L954" t="str">
            <v/>
          </cell>
          <cell r="M954" t="e">
            <v>#N/A</v>
          </cell>
        </row>
        <row r="955">
          <cell r="H955" t="e">
            <v>#N/A</v>
          </cell>
          <cell r="J955" t="e">
            <v>#N/A</v>
          </cell>
          <cell r="K955">
            <v>0</v>
          </cell>
          <cell r="L955" t="str">
            <v/>
          </cell>
          <cell r="M955" t="e">
            <v>#N/A</v>
          </cell>
        </row>
        <row r="956">
          <cell r="H956" t="e">
            <v>#N/A</v>
          </cell>
          <cell r="J956" t="e">
            <v>#N/A</v>
          </cell>
          <cell r="K956">
            <v>0</v>
          </cell>
          <cell r="L956" t="str">
            <v/>
          </cell>
          <cell r="M956" t="e">
            <v>#N/A</v>
          </cell>
        </row>
        <row r="957">
          <cell r="H957" t="e">
            <v>#N/A</v>
          </cell>
          <cell r="J957" t="e">
            <v>#N/A</v>
          </cell>
          <cell r="K957">
            <v>0</v>
          </cell>
          <cell r="L957" t="str">
            <v/>
          </cell>
          <cell r="M957" t="e">
            <v>#N/A</v>
          </cell>
        </row>
        <row r="958">
          <cell r="H958" t="e">
            <v>#N/A</v>
          </cell>
          <cell r="J958" t="e">
            <v>#N/A</v>
          </cell>
          <cell r="K958">
            <v>0</v>
          </cell>
          <cell r="L958" t="str">
            <v/>
          </cell>
          <cell r="M958" t="e">
            <v>#N/A</v>
          </cell>
        </row>
        <row r="959">
          <cell r="H959" t="e">
            <v>#N/A</v>
          </cell>
          <cell r="J959" t="e">
            <v>#N/A</v>
          </cell>
          <cell r="K959">
            <v>0</v>
          </cell>
          <cell r="L959" t="str">
            <v/>
          </cell>
          <cell r="M959" t="e">
            <v>#N/A</v>
          </cell>
        </row>
        <row r="960">
          <cell r="H960" t="e">
            <v>#N/A</v>
          </cell>
          <cell r="J960" t="e">
            <v>#N/A</v>
          </cell>
          <cell r="K960">
            <v>0</v>
          </cell>
          <cell r="L960" t="str">
            <v/>
          </cell>
          <cell r="M960" t="e">
            <v>#N/A</v>
          </cell>
        </row>
        <row r="961">
          <cell r="H961" t="e">
            <v>#N/A</v>
          </cell>
          <cell r="J961" t="e">
            <v>#N/A</v>
          </cell>
          <cell r="K961">
            <v>0</v>
          </cell>
          <cell r="L961" t="str">
            <v/>
          </cell>
          <cell r="M961" t="e">
            <v>#N/A</v>
          </cell>
        </row>
        <row r="962">
          <cell r="H962" t="e">
            <v>#N/A</v>
          </cell>
          <cell r="J962" t="e">
            <v>#N/A</v>
          </cell>
          <cell r="K962">
            <v>0</v>
          </cell>
          <cell r="L962" t="str">
            <v/>
          </cell>
          <cell r="M962" t="e">
            <v>#N/A</v>
          </cell>
        </row>
        <row r="963">
          <cell r="H963" t="e">
            <v>#N/A</v>
          </cell>
          <cell r="J963" t="e">
            <v>#N/A</v>
          </cell>
          <cell r="K963">
            <v>0</v>
          </cell>
          <cell r="L963" t="str">
            <v/>
          </cell>
          <cell r="M963" t="e">
            <v>#N/A</v>
          </cell>
        </row>
        <row r="964">
          <cell r="H964" t="e">
            <v>#N/A</v>
          </cell>
          <cell r="J964" t="e">
            <v>#N/A</v>
          </cell>
          <cell r="K964">
            <v>0</v>
          </cell>
          <cell r="L964" t="str">
            <v/>
          </cell>
          <cell r="M964" t="e">
            <v>#N/A</v>
          </cell>
        </row>
        <row r="965">
          <cell r="H965" t="e">
            <v>#N/A</v>
          </cell>
          <cell r="J965" t="e">
            <v>#N/A</v>
          </cell>
          <cell r="K965">
            <v>0</v>
          </cell>
          <cell r="L965" t="str">
            <v/>
          </cell>
          <cell r="M965" t="e">
            <v>#N/A</v>
          </cell>
        </row>
        <row r="966">
          <cell r="H966" t="e">
            <v>#N/A</v>
          </cell>
          <cell r="J966" t="e">
            <v>#N/A</v>
          </cell>
          <cell r="K966">
            <v>0</v>
          </cell>
          <cell r="L966" t="str">
            <v/>
          </cell>
          <cell r="M966" t="e">
            <v>#N/A</v>
          </cell>
        </row>
        <row r="967">
          <cell r="H967" t="e">
            <v>#N/A</v>
          </cell>
          <cell r="J967" t="e">
            <v>#N/A</v>
          </cell>
          <cell r="K967">
            <v>0</v>
          </cell>
          <cell r="L967" t="str">
            <v/>
          </cell>
          <cell r="M967" t="e">
            <v>#N/A</v>
          </cell>
        </row>
        <row r="968">
          <cell r="H968" t="e">
            <v>#N/A</v>
          </cell>
          <cell r="J968" t="e">
            <v>#N/A</v>
          </cell>
          <cell r="K968">
            <v>0</v>
          </cell>
          <cell r="L968" t="str">
            <v/>
          </cell>
          <cell r="M968" t="e">
            <v>#N/A</v>
          </cell>
        </row>
        <row r="969">
          <cell r="H969" t="e">
            <v>#N/A</v>
          </cell>
          <cell r="J969" t="e">
            <v>#N/A</v>
          </cell>
          <cell r="K969">
            <v>0</v>
          </cell>
          <cell r="L969" t="str">
            <v/>
          </cell>
          <cell r="M969" t="e">
            <v>#N/A</v>
          </cell>
        </row>
        <row r="970">
          <cell r="H970" t="e">
            <v>#N/A</v>
          </cell>
          <cell r="J970" t="e">
            <v>#N/A</v>
          </cell>
          <cell r="K970">
            <v>0</v>
          </cell>
          <cell r="L970" t="str">
            <v/>
          </cell>
          <cell r="M970" t="e">
            <v>#N/A</v>
          </cell>
        </row>
        <row r="971">
          <cell r="H971" t="e">
            <v>#N/A</v>
          </cell>
          <cell r="J971" t="e">
            <v>#N/A</v>
          </cell>
          <cell r="K971">
            <v>0</v>
          </cell>
          <cell r="L971" t="str">
            <v/>
          </cell>
          <cell r="M971" t="e">
            <v>#N/A</v>
          </cell>
        </row>
        <row r="972">
          <cell r="H972" t="e">
            <v>#N/A</v>
          </cell>
          <cell r="J972" t="e">
            <v>#N/A</v>
          </cell>
          <cell r="K972">
            <v>0</v>
          </cell>
          <cell r="L972" t="str">
            <v/>
          </cell>
          <cell r="M972" t="e">
            <v>#N/A</v>
          </cell>
        </row>
        <row r="973">
          <cell r="H973" t="e">
            <v>#N/A</v>
          </cell>
          <cell r="J973" t="e">
            <v>#N/A</v>
          </cell>
          <cell r="K973">
            <v>0</v>
          </cell>
          <cell r="L973" t="str">
            <v/>
          </cell>
          <cell r="M973" t="e">
            <v>#N/A</v>
          </cell>
        </row>
        <row r="974">
          <cell r="H974" t="e">
            <v>#N/A</v>
          </cell>
          <cell r="J974" t="e">
            <v>#N/A</v>
          </cell>
          <cell r="K974">
            <v>0</v>
          </cell>
          <cell r="L974" t="str">
            <v/>
          </cell>
          <cell r="M974" t="e">
            <v>#N/A</v>
          </cell>
        </row>
        <row r="975">
          <cell r="H975" t="e">
            <v>#N/A</v>
          </cell>
          <cell r="J975" t="e">
            <v>#N/A</v>
          </cell>
          <cell r="K975">
            <v>0</v>
          </cell>
          <cell r="L975" t="str">
            <v/>
          </cell>
          <cell r="M975" t="e">
            <v>#N/A</v>
          </cell>
        </row>
        <row r="976">
          <cell r="H976" t="e">
            <v>#N/A</v>
          </cell>
          <cell r="J976" t="e">
            <v>#N/A</v>
          </cell>
          <cell r="K976">
            <v>0</v>
          </cell>
          <cell r="L976" t="str">
            <v/>
          </cell>
          <cell r="M976" t="e">
            <v>#N/A</v>
          </cell>
        </row>
        <row r="977">
          <cell r="H977" t="e">
            <v>#N/A</v>
          </cell>
          <cell r="J977" t="e">
            <v>#N/A</v>
          </cell>
          <cell r="K977">
            <v>0</v>
          </cell>
          <cell r="L977" t="str">
            <v/>
          </cell>
          <cell r="M977" t="e">
            <v>#N/A</v>
          </cell>
        </row>
        <row r="978">
          <cell r="H978" t="e">
            <v>#N/A</v>
          </cell>
          <cell r="J978" t="e">
            <v>#N/A</v>
          </cell>
          <cell r="K978">
            <v>0</v>
          </cell>
          <cell r="L978" t="str">
            <v/>
          </cell>
          <cell r="M978" t="e">
            <v>#N/A</v>
          </cell>
        </row>
        <row r="979">
          <cell r="H979" t="e">
            <v>#N/A</v>
          </cell>
          <cell r="J979" t="e">
            <v>#N/A</v>
          </cell>
          <cell r="K979">
            <v>0</v>
          </cell>
          <cell r="L979" t="str">
            <v/>
          </cell>
          <cell r="M979" t="e">
            <v>#N/A</v>
          </cell>
        </row>
        <row r="980">
          <cell r="H980" t="e">
            <v>#N/A</v>
          </cell>
          <cell r="J980" t="e">
            <v>#N/A</v>
          </cell>
          <cell r="K980">
            <v>0</v>
          </cell>
          <cell r="L980" t="str">
            <v/>
          </cell>
          <cell r="M980" t="e">
            <v>#N/A</v>
          </cell>
        </row>
        <row r="981">
          <cell r="H981" t="e">
            <v>#N/A</v>
          </cell>
          <cell r="J981" t="e">
            <v>#N/A</v>
          </cell>
          <cell r="K981">
            <v>0</v>
          </cell>
          <cell r="L981" t="str">
            <v/>
          </cell>
          <cell r="M981" t="e">
            <v>#N/A</v>
          </cell>
        </row>
        <row r="982">
          <cell r="H982" t="e">
            <v>#N/A</v>
          </cell>
          <cell r="J982" t="e">
            <v>#N/A</v>
          </cell>
          <cell r="K982">
            <v>0</v>
          </cell>
          <cell r="L982" t="str">
            <v/>
          </cell>
          <cell r="M982" t="e">
            <v>#N/A</v>
          </cell>
        </row>
        <row r="983">
          <cell r="H983" t="e">
            <v>#N/A</v>
          </cell>
          <cell r="J983" t="e">
            <v>#N/A</v>
          </cell>
          <cell r="K983">
            <v>0</v>
          </cell>
          <cell r="L983" t="str">
            <v/>
          </cell>
          <cell r="M983" t="e">
            <v>#N/A</v>
          </cell>
        </row>
        <row r="984">
          <cell r="H984" t="e">
            <v>#N/A</v>
          </cell>
          <cell r="J984" t="e">
            <v>#N/A</v>
          </cell>
          <cell r="K984">
            <v>0</v>
          </cell>
          <cell r="L984" t="str">
            <v/>
          </cell>
          <cell r="M984" t="e">
            <v>#N/A</v>
          </cell>
        </row>
        <row r="985">
          <cell r="H985" t="e">
            <v>#N/A</v>
          </cell>
          <cell r="J985" t="e">
            <v>#N/A</v>
          </cell>
          <cell r="K985">
            <v>0</v>
          </cell>
          <cell r="L985" t="str">
            <v/>
          </cell>
          <cell r="M985" t="e">
            <v>#N/A</v>
          </cell>
        </row>
        <row r="986">
          <cell r="H986" t="e">
            <v>#N/A</v>
          </cell>
          <cell r="J986" t="e">
            <v>#N/A</v>
          </cell>
          <cell r="K986">
            <v>0</v>
          </cell>
          <cell r="L986" t="str">
            <v/>
          </cell>
          <cell r="M986" t="e">
            <v>#N/A</v>
          </cell>
        </row>
        <row r="987">
          <cell r="H987" t="e">
            <v>#N/A</v>
          </cell>
          <cell r="J987" t="e">
            <v>#N/A</v>
          </cell>
          <cell r="K987">
            <v>0</v>
          </cell>
          <cell r="L987" t="str">
            <v/>
          </cell>
          <cell r="M987" t="e">
            <v>#N/A</v>
          </cell>
        </row>
        <row r="988">
          <cell r="H988" t="e">
            <v>#N/A</v>
          </cell>
          <cell r="J988" t="e">
            <v>#N/A</v>
          </cell>
          <cell r="K988">
            <v>0</v>
          </cell>
          <cell r="L988" t="str">
            <v/>
          </cell>
          <cell r="M988" t="e">
            <v>#N/A</v>
          </cell>
        </row>
        <row r="989">
          <cell r="H989" t="e">
            <v>#N/A</v>
          </cell>
          <cell r="J989" t="e">
            <v>#N/A</v>
          </cell>
          <cell r="K989">
            <v>0</v>
          </cell>
          <cell r="L989" t="str">
            <v/>
          </cell>
          <cell r="M989" t="e">
            <v>#N/A</v>
          </cell>
        </row>
        <row r="990">
          <cell r="H990" t="e">
            <v>#N/A</v>
          </cell>
          <cell r="J990" t="e">
            <v>#N/A</v>
          </cell>
          <cell r="K990">
            <v>0</v>
          </cell>
          <cell r="L990" t="str">
            <v/>
          </cell>
          <cell r="M990" t="e">
            <v>#N/A</v>
          </cell>
        </row>
        <row r="991">
          <cell r="H991" t="e">
            <v>#N/A</v>
          </cell>
          <cell r="J991" t="e">
            <v>#N/A</v>
          </cell>
          <cell r="K991">
            <v>0</v>
          </cell>
          <cell r="L991" t="str">
            <v/>
          </cell>
          <cell r="M991" t="e">
            <v>#N/A</v>
          </cell>
        </row>
        <row r="992">
          <cell r="H992" t="e">
            <v>#N/A</v>
          </cell>
          <cell r="J992" t="e">
            <v>#N/A</v>
          </cell>
          <cell r="K992">
            <v>0</v>
          </cell>
          <cell r="L992" t="str">
            <v/>
          </cell>
          <cell r="M992" t="e">
            <v>#N/A</v>
          </cell>
        </row>
        <row r="993">
          <cell r="H993" t="e">
            <v>#N/A</v>
          </cell>
          <cell r="J993" t="e">
            <v>#N/A</v>
          </cell>
          <cell r="K993">
            <v>0</v>
          </cell>
          <cell r="L993" t="str">
            <v/>
          </cell>
          <cell r="M993" t="e">
            <v>#N/A</v>
          </cell>
        </row>
        <row r="994">
          <cell r="H994" t="e">
            <v>#N/A</v>
          </cell>
          <cell r="J994" t="e">
            <v>#N/A</v>
          </cell>
          <cell r="K994">
            <v>0</v>
          </cell>
          <cell r="L994" t="str">
            <v/>
          </cell>
          <cell r="M994" t="e">
            <v>#N/A</v>
          </cell>
        </row>
        <row r="995">
          <cell r="H995" t="e">
            <v>#N/A</v>
          </cell>
          <cell r="J995" t="e">
            <v>#N/A</v>
          </cell>
          <cell r="K995">
            <v>0</v>
          </cell>
          <cell r="L995" t="str">
            <v/>
          </cell>
          <cell r="M995" t="e">
            <v>#N/A</v>
          </cell>
        </row>
        <row r="996">
          <cell r="H996" t="e">
            <v>#N/A</v>
          </cell>
          <cell r="J996" t="e">
            <v>#N/A</v>
          </cell>
          <cell r="K996">
            <v>0</v>
          </cell>
          <cell r="L996" t="str">
            <v/>
          </cell>
          <cell r="M996" t="e">
            <v>#N/A</v>
          </cell>
        </row>
        <row r="997">
          <cell r="H997" t="e">
            <v>#N/A</v>
          </cell>
          <cell r="J997" t="e">
            <v>#N/A</v>
          </cell>
          <cell r="K997">
            <v>0</v>
          </cell>
          <cell r="L997" t="str">
            <v/>
          </cell>
          <cell r="M997" t="e">
            <v>#N/A</v>
          </cell>
        </row>
        <row r="998">
          <cell r="H998" t="e">
            <v>#N/A</v>
          </cell>
          <cell r="J998" t="e">
            <v>#N/A</v>
          </cell>
          <cell r="K998">
            <v>0</v>
          </cell>
          <cell r="L998" t="str">
            <v/>
          </cell>
          <cell r="M998" t="e">
            <v>#N/A</v>
          </cell>
        </row>
        <row r="999">
          <cell r="H999" t="e">
            <v>#N/A</v>
          </cell>
          <cell r="J999" t="e">
            <v>#N/A</v>
          </cell>
          <cell r="K999">
            <v>0</v>
          </cell>
          <cell r="L999" t="str">
            <v/>
          </cell>
          <cell r="M999" t="e">
            <v>#N/A</v>
          </cell>
        </row>
        <row r="1000">
          <cell r="H1000" t="e">
            <v>#N/A</v>
          </cell>
          <cell r="J1000" t="e">
            <v>#N/A</v>
          </cell>
          <cell r="K1000">
            <v>0</v>
          </cell>
          <cell r="L1000" t="str">
            <v/>
          </cell>
          <cell r="M1000" t="e">
            <v>#N/A</v>
          </cell>
        </row>
        <row r="1001">
          <cell r="H1001" t="e">
            <v>#N/A</v>
          </cell>
          <cell r="J1001" t="e">
            <v>#N/A</v>
          </cell>
          <cell r="K1001">
            <v>0</v>
          </cell>
          <cell r="L1001" t="str">
            <v/>
          </cell>
          <cell r="M1001" t="e">
            <v>#N/A</v>
          </cell>
        </row>
        <row r="1002">
          <cell r="H1002" t="e">
            <v>#N/A</v>
          </cell>
          <cell r="J1002" t="e">
            <v>#N/A</v>
          </cell>
          <cell r="K1002">
            <v>0</v>
          </cell>
          <cell r="L1002" t="str">
            <v/>
          </cell>
          <cell r="M1002" t="e">
            <v>#N/A</v>
          </cell>
        </row>
        <row r="1003">
          <cell r="H1003" t="e">
            <v>#N/A</v>
          </cell>
          <cell r="J1003" t="e">
            <v>#N/A</v>
          </cell>
          <cell r="K1003">
            <v>0</v>
          </cell>
          <cell r="L1003" t="str">
            <v/>
          </cell>
          <cell r="M1003" t="e">
            <v>#N/A</v>
          </cell>
        </row>
        <row r="1004">
          <cell r="H1004" t="e">
            <v>#N/A</v>
          </cell>
          <cell r="J1004" t="e">
            <v>#N/A</v>
          </cell>
          <cell r="K1004">
            <v>0</v>
          </cell>
          <cell r="L1004" t="str">
            <v/>
          </cell>
          <cell r="M1004" t="e">
            <v>#N/A</v>
          </cell>
        </row>
        <row r="1005">
          <cell r="H1005" t="e">
            <v>#N/A</v>
          </cell>
          <cell r="J1005" t="e">
            <v>#N/A</v>
          </cell>
          <cell r="K1005">
            <v>0</v>
          </cell>
          <cell r="L1005" t="str">
            <v/>
          </cell>
          <cell r="M1005" t="e">
            <v>#N/A</v>
          </cell>
        </row>
        <row r="1006">
          <cell r="H1006" t="e">
            <v>#N/A</v>
          </cell>
          <cell r="J1006" t="e">
            <v>#N/A</v>
          </cell>
          <cell r="K1006">
            <v>0</v>
          </cell>
          <cell r="L1006" t="str">
            <v/>
          </cell>
          <cell r="M1006" t="e">
            <v>#N/A</v>
          </cell>
        </row>
        <row r="1007">
          <cell r="H1007" t="e">
            <v>#N/A</v>
          </cell>
          <cell r="J1007" t="e">
            <v>#N/A</v>
          </cell>
          <cell r="K1007">
            <v>0</v>
          </cell>
          <cell r="L1007" t="str">
            <v/>
          </cell>
          <cell r="M1007" t="e">
            <v>#N/A</v>
          </cell>
        </row>
        <row r="1008">
          <cell r="H1008" t="e">
            <v>#N/A</v>
          </cell>
          <cell r="J1008" t="e">
            <v>#N/A</v>
          </cell>
          <cell r="K1008">
            <v>0</v>
          </cell>
          <cell r="L1008" t="str">
            <v/>
          </cell>
          <cell r="M1008" t="e">
            <v>#N/A</v>
          </cell>
        </row>
        <row r="1009">
          <cell r="H1009" t="e">
            <v>#N/A</v>
          </cell>
          <cell r="J1009" t="e">
            <v>#N/A</v>
          </cell>
          <cell r="K1009">
            <v>0</v>
          </cell>
          <cell r="L1009" t="str">
            <v/>
          </cell>
          <cell r="M1009" t="e">
            <v>#N/A</v>
          </cell>
        </row>
        <row r="1010">
          <cell r="H1010" t="e">
            <v>#N/A</v>
          </cell>
          <cell r="J1010" t="e">
            <v>#N/A</v>
          </cell>
          <cell r="K1010">
            <v>0</v>
          </cell>
          <cell r="L1010" t="str">
            <v/>
          </cell>
          <cell r="M1010" t="e">
            <v>#N/A</v>
          </cell>
        </row>
        <row r="1011">
          <cell r="H1011" t="e">
            <v>#N/A</v>
          </cell>
          <cell r="J1011" t="e">
            <v>#N/A</v>
          </cell>
          <cell r="K1011">
            <v>0</v>
          </cell>
          <cell r="L1011" t="str">
            <v/>
          </cell>
          <cell r="M1011" t="e">
            <v>#N/A</v>
          </cell>
        </row>
        <row r="1012">
          <cell r="H1012" t="e">
            <v>#N/A</v>
          </cell>
          <cell r="J1012" t="e">
            <v>#N/A</v>
          </cell>
          <cell r="K1012">
            <v>0</v>
          </cell>
          <cell r="L1012" t="str">
            <v/>
          </cell>
          <cell r="M1012" t="e">
            <v>#N/A</v>
          </cell>
        </row>
        <row r="1013">
          <cell r="H1013" t="e">
            <v>#N/A</v>
          </cell>
          <cell r="J1013" t="e">
            <v>#N/A</v>
          </cell>
          <cell r="K1013">
            <v>0</v>
          </cell>
          <cell r="L1013" t="str">
            <v/>
          </cell>
          <cell r="M1013" t="e">
            <v>#N/A</v>
          </cell>
        </row>
        <row r="1014">
          <cell r="H1014" t="e">
            <v>#N/A</v>
          </cell>
          <cell r="J1014" t="e">
            <v>#N/A</v>
          </cell>
          <cell r="K1014">
            <v>0</v>
          </cell>
          <cell r="L1014" t="str">
            <v/>
          </cell>
          <cell r="M1014" t="e">
            <v>#N/A</v>
          </cell>
        </row>
        <row r="1015">
          <cell r="H1015" t="e">
            <v>#N/A</v>
          </cell>
          <cell r="J1015" t="e">
            <v>#N/A</v>
          </cell>
          <cell r="K1015">
            <v>0</v>
          </cell>
          <cell r="L1015" t="str">
            <v/>
          </cell>
          <cell r="M1015" t="e">
            <v>#N/A</v>
          </cell>
        </row>
        <row r="1016">
          <cell r="H1016" t="e">
            <v>#N/A</v>
          </cell>
          <cell r="J1016" t="e">
            <v>#N/A</v>
          </cell>
          <cell r="K1016">
            <v>0</v>
          </cell>
          <cell r="L1016" t="str">
            <v/>
          </cell>
          <cell r="M1016" t="e">
            <v>#N/A</v>
          </cell>
        </row>
        <row r="1017">
          <cell r="H1017" t="e">
            <v>#N/A</v>
          </cell>
          <cell r="J1017" t="e">
            <v>#N/A</v>
          </cell>
          <cell r="K1017">
            <v>0</v>
          </cell>
          <cell r="L1017" t="str">
            <v/>
          </cell>
          <cell r="M1017" t="e">
            <v>#N/A</v>
          </cell>
        </row>
        <row r="1018">
          <cell r="H1018" t="e">
            <v>#N/A</v>
          </cell>
          <cell r="J1018" t="e">
            <v>#N/A</v>
          </cell>
          <cell r="K1018">
            <v>0</v>
          </cell>
          <cell r="L1018" t="str">
            <v/>
          </cell>
          <cell r="M1018" t="e">
            <v>#N/A</v>
          </cell>
        </row>
        <row r="1019">
          <cell r="H1019" t="e">
            <v>#N/A</v>
          </cell>
          <cell r="J1019" t="e">
            <v>#N/A</v>
          </cell>
          <cell r="K1019">
            <v>0</v>
          </cell>
          <cell r="L1019" t="str">
            <v/>
          </cell>
          <cell r="M1019" t="e">
            <v>#N/A</v>
          </cell>
        </row>
        <row r="1020">
          <cell r="H1020" t="e">
            <v>#N/A</v>
          </cell>
          <cell r="J1020" t="e">
            <v>#N/A</v>
          </cell>
          <cell r="K1020">
            <v>0</v>
          </cell>
          <cell r="L1020" t="str">
            <v/>
          </cell>
          <cell r="M1020" t="e">
            <v>#N/A</v>
          </cell>
        </row>
        <row r="1021">
          <cell r="H1021" t="e">
            <v>#N/A</v>
          </cell>
          <cell r="J1021" t="e">
            <v>#N/A</v>
          </cell>
          <cell r="K1021">
            <v>0</v>
          </cell>
          <cell r="L1021" t="str">
            <v/>
          </cell>
          <cell r="M1021" t="e">
            <v>#N/A</v>
          </cell>
        </row>
        <row r="1022">
          <cell r="H1022" t="e">
            <v>#N/A</v>
          </cell>
          <cell r="J1022" t="e">
            <v>#N/A</v>
          </cell>
          <cell r="K1022">
            <v>0</v>
          </cell>
          <cell r="L1022" t="str">
            <v/>
          </cell>
          <cell r="M1022" t="e">
            <v>#N/A</v>
          </cell>
        </row>
        <row r="1023">
          <cell r="H1023" t="e">
            <v>#N/A</v>
          </cell>
          <cell r="J1023" t="e">
            <v>#N/A</v>
          </cell>
          <cell r="K1023">
            <v>0</v>
          </cell>
          <cell r="L1023" t="str">
            <v/>
          </cell>
          <cell r="M1023" t="e">
            <v>#N/A</v>
          </cell>
        </row>
        <row r="1024">
          <cell r="H1024" t="e">
            <v>#N/A</v>
          </cell>
          <cell r="J1024" t="e">
            <v>#N/A</v>
          </cell>
          <cell r="K1024">
            <v>0</v>
          </cell>
          <cell r="L1024" t="str">
            <v/>
          </cell>
          <cell r="M1024" t="e">
            <v>#N/A</v>
          </cell>
        </row>
        <row r="1025">
          <cell r="H1025" t="e">
            <v>#N/A</v>
          </cell>
          <cell r="J1025" t="e">
            <v>#N/A</v>
          </cell>
          <cell r="K1025">
            <v>0</v>
          </cell>
          <cell r="L1025" t="str">
            <v/>
          </cell>
          <cell r="M1025" t="e">
            <v>#N/A</v>
          </cell>
        </row>
        <row r="1026">
          <cell r="H1026" t="e">
            <v>#N/A</v>
          </cell>
          <cell r="J1026" t="e">
            <v>#N/A</v>
          </cell>
          <cell r="K1026">
            <v>0</v>
          </cell>
          <cell r="L1026" t="str">
            <v/>
          </cell>
          <cell r="M1026" t="e">
            <v>#N/A</v>
          </cell>
        </row>
        <row r="1027">
          <cell r="H1027" t="e">
            <v>#N/A</v>
          </cell>
          <cell r="J1027" t="e">
            <v>#N/A</v>
          </cell>
          <cell r="K1027">
            <v>0</v>
          </cell>
          <cell r="L1027" t="str">
            <v/>
          </cell>
          <cell r="M1027" t="e">
            <v>#N/A</v>
          </cell>
        </row>
        <row r="1028">
          <cell r="H1028" t="e">
            <v>#N/A</v>
          </cell>
          <cell r="J1028" t="e">
            <v>#N/A</v>
          </cell>
          <cell r="K1028">
            <v>0</v>
          </cell>
          <cell r="L1028" t="str">
            <v/>
          </cell>
          <cell r="M1028" t="e">
            <v>#N/A</v>
          </cell>
        </row>
        <row r="1029">
          <cell r="H1029" t="e">
            <v>#N/A</v>
          </cell>
          <cell r="J1029" t="e">
            <v>#N/A</v>
          </cell>
          <cell r="K1029">
            <v>0</v>
          </cell>
          <cell r="L1029" t="str">
            <v/>
          </cell>
          <cell r="M1029" t="e">
            <v>#N/A</v>
          </cell>
        </row>
        <row r="1030">
          <cell r="H1030" t="e">
            <v>#N/A</v>
          </cell>
          <cell r="J1030" t="e">
            <v>#N/A</v>
          </cell>
          <cell r="K1030">
            <v>0</v>
          </cell>
          <cell r="L1030" t="str">
            <v/>
          </cell>
          <cell r="M1030" t="e">
            <v>#N/A</v>
          </cell>
        </row>
        <row r="1031">
          <cell r="H1031" t="e">
            <v>#N/A</v>
          </cell>
          <cell r="J1031" t="e">
            <v>#N/A</v>
          </cell>
          <cell r="K1031">
            <v>0</v>
          </cell>
          <cell r="L1031" t="str">
            <v/>
          </cell>
          <cell r="M1031" t="e">
            <v>#N/A</v>
          </cell>
        </row>
        <row r="1032">
          <cell r="H1032" t="e">
            <v>#N/A</v>
          </cell>
          <cell r="J1032" t="e">
            <v>#N/A</v>
          </cell>
          <cell r="K1032">
            <v>0</v>
          </cell>
          <cell r="L1032" t="str">
            <v/>
          </cell>
          <cell r="M1032" t="e">
            <v>#N/A</v>
          </cell>
        </row>
        <row r="1033">
          <cell r="H1033" t="e">
            <v>#N/A</v>
          </cell>
          <cell r="J1033" t="e">
            <v>#N/A</v>
          </cell>
          <cell r="K1033">
            <v>0</v>
          </cell>
          <cell r="L1033" t="str">
            <v/>
          </cell>
          <cell r="M1033" t="e">
            <v>#N/A</v>
          </cell>
        </row>
        <row r="1034">
          <cell r="H1034" t="e">
            <v>#N/A</v>
          </cell>
          <cell r="J1034" t="e">
            <v>#N/A</v>
          </cell>
          <cell r="K1034">
            <v>0</v>
          </cell>
          <cell r="L1034" t="str">
            <v/>
          </cell>
          <cell r="M1034" t="e">
            <v>#N/A</v>
          </cell>
        </row>
        <row r="1035">
          <cell r="H1035" t="e">
            <v>#N/A</v>
          </cell>
          <cell r="J1035" t="e">
            <v>#N/A</v>
          </cell>
          <cell r="K1035">
            <v>0</v>
          </cell>
          <cell r="L1035" t="str">
            <v/>
          </cell>
          <cell r="M1035" t="e">
            <v>#N/A</v>
          </cell>
        </row>
        <row r="1036">
          <cell r="H1036" t="e">
            <v>#N/A</v>
          </cell>
          <cell r="J1036" t="e">
            <v>#N/A</v>
          </cell>
          <cell r="K1036">
            <v>0</v>
          </cell>
          <cell r="L1036" t="str">
            <v/>
          </cell>
          <cell r="M1036" t="e">
            <v>#N/A</v>
          </cell>
        </row>
        <row r="1037">
          <cell r="H1037" t="e">
            <v>#N/A</v>
          </cell>
          <cell r="J1037" t="e">
            <v>#N/A</v>
          </cell>
          <cell r="K1037">
            <v>0</v>
          </cell>
          <cell r="L1037" t="str">
            <v/>
          </cell>
          <cell r="M1037" t="e">
            <v>#N/A</v>
          </cell>
        </row>
        <row r="1038">
          <cell r="H1038" t="e">
            <v>#N/A</v>
          </cell>
          <cell r="J1038" t="e">
            <v>#N/A</v>
          </cell>
          <cell r="K1038">
            <v>0</v>
          </cell>
          <cell r="L1038" t="str">
            <v/>
          </cell>
          <cell r="M1038" t="e">
            <v>#N/A</v>
          </cell>
        </row>
        <row r="1039">
          <cell r="H1039" t="e">
            <v>#N/A</v>
          </cell>
          <cell r="J1039" t="e">
            <v>#N/A</v>
          </cell>
          <cell r="K1039">
            <v>0</v>
          </cell>
          <cell r="L1039" t="str">
            <v/>
          </cell>
          <cell r="M1039" t="e">
            <v>#N/A</v>
          </cell>
        </row>
        <row r="1040">
          <cell r="H1040" t="e">
            <v>#N/A</v>
          </cell>
          <cell r="J1040" t="e">
            <v>#N/A</v>
          </cell>
          <cell r="K1040">
            <v>0</v>
          </cell>
          <cell r="L1040" t="str">
            <v/>
          </cell>
          <cell r="M1040" t="e">
            <v>#N/A</v>
          </cell>
        </row>
        <row r="1041">
          <cell r="H1041" t="e">
            <v>#N/A</v>
          </cell>
          <cell r="J1041" t="e">
            <v>#N/A</v>
          </cell>
          <cell r="K1041">
            <v>0</v>
          </cell>
          <cell r="L1041" t="str">
            <v/>
          </cell>
          <cell r="M1041" t="e">
            <v>#N/A</v>
          </cell>
        </row>
        <row r="1042">
          <cell r="H1042" t="e">
            <v>#N/A</v>
          </cell>
          <cell r="J1042" t="e">
            <v>#N/A</v>
          </cell>
          <cell r="K1042">
            <v>0</v>
          </cell>
          <cell r="L1042" t="str">
            <v/>
          </cell>
          <cell r="M1042" t="e">
            <v>#N/A</v>
          </cell>
        </row>
        <row r="1043">
          <cell r="H1043" t="e">
            <v>#N/A</v>
          </cell>
          <cell r="J1043" t="e">
            <v>#N/A</v>
          </cell>
          <cell r="K1043">
            <v>0</v>
          </cell>
          <cell r="L1043" t="str">
            <v/>
          </cell>
          <cell r="M1043" t="e">
            <v>#N/A</v>
          </cell>
        </row>
        <row r="1044">
          <cell r="H1044" t="e">
            <v>#N/A</v>
          </cell>
          <cell r="J1044" t="e">
            <v>#N/A</v>
          </cell>
          <cell r="K1044">
            <v>0</v>
          </cell>
          <cell r="L1044" t="str">
            <v/>
          </cell>
          <cell r="M1044" t="e">
            <v>#N/A</v>
          </cell>
        </row>
        <row r="1045">
          <cell r="H1045" t="e">
            <v>#N/A</v>
          </cell>
          <cell r="J1045" t="e">
            <v>#N/A</v>
          </cell>
          <cell r="K1045">
            <v>0</v>
          </cell>
          <cell r="L1045" t="str">
            <v/>
          </cell>
          <cell r="M1045" t="e">
            <v>#N/A</v>
          </cell>
        </row>
        <row r="1046">
          <cell r="H1046" t="e">
            <v>#N/A</v>
          </cell>
          <cell r="J1046" t="e">
            <v>#N/A</v>
          </cell>
          <cell r="K1046">
            <v>0</v>
          </cell>
          <cell r="L1046" t="str">
            <v/>
          </cell>
          <cell r="M1046" t="e">
            <v>#N/A</v>
          </cell>
        </row>
        <row r="1047">
          <cell r="H1047" t="e">
            <v>#N/A</v>
          </cell>
          <cell r="J1047" t="e">
            <v>#N/A</v>
          </cell>
          <cell r="K1047">
            <v>0</v>
          </cell>
          <cell r="L1047" t="str">
            <v/>
          </cell>
          <cell r="M1047" t="e">
            <v>#N/A</v>
          </cell>
        </row>
        <row r="1048">
          <cell r="H1048" t="e">
            <v>#N/A</v>
          </cell>
          <cell r="J1048" t="e">
            <v>#N/A</v>
          </cell>
          <cell r="K1048">
            <v>0</v>
          </cell>
          <cell r="L1048" t="str">
            <v/>
          </cell>
          <cell r="M1048" t="e">
            <v>#N/A</v>
          </cell>
        </row>
        <row r="1049">
          <cell r="H1049" t="e">
            <v>#N/A</v>
          </cell>
          <cell r="J1049" t="e">
            <v>#N/A</v>
          </cell>
          <cell r="K1049">
            <v>0</v>
          </cell>
          <cell r="L1049" t="str">
            <v/>
          </cell>
          <cell r="M1049" t="e">
            <v>#N/A</v>
          </cell>
        </row>
        <row r="1050">
          <cell r="H1050" t="e">
            <v>#N/A</v>
          </cell>
          <cell r="J1050" t="e">
            <v>#N/A</v>
          </cell>
          <cell r="K1050">
            <v>0</v>
          </cell>
          <cell r="L1050" t="str">
            <v/>
          </cell>
          <cell r="M1050" t="e">
            <v>#N/A</v>
          </cell>
        </row>
        <row r="1051">
          <cell r="H1051" t="e">
            <v>#N/A</v>
          </cell>
          <cell r="J1051" t="e">
            <v>#N/A</v>
          </cell>
          <cell r="K1051">
            <v>0</v>
          </cell>
          <cell r="L1051" t="str">
            <v/>
          </cell>
          <cell r="M1051" t="e">
            <v>#N/A</v>
          </cell>
        </row>
        <row r="1052">
          <cell r="H1052" t="e">
            <v>#N/A</v>
          </cell>
          <cell r="J1052" t="e">
            <v>#N/A</v>
          </cell>
          <cell r="K1052">
            <v>0</v>
          </cell>
          <cell r="L1052" t="str">
            <v/>
          </cell>
          <cell r="M1052" t="e">
            <v>#N/A</v>
          </cell>
        </row>
        <row r="1053">
          <cell r="H1053" t="e">
            <v>#N/A</v>
          </cell>
          <cell r="J1053" t="e">
            <v>#N/A</v>
          </cell>
          <cell r="K1053">
            <v>0</v>
          </cell>
          <cell r="L1053" t="str">
            <v/>
          </cell>
          <cell r="M1053" t="e">
            <v>#N/A</v>
          </cell>
        </row>
        <row r="1054">
          <cell r="H1054" t="e">
            <v>#N/A</v>
          </cell>
          <cell r="J1054" t="e">
            <v>#N/A</v>
          </cell>
          <cell r="K1054">
            <v>0</v>
          </cell>
          <cell r="L1054" t="str">
            <v/>
          </cell>
          <cell r="M1054" t="e">
            <v>#N/A</v>
          </cell>
        </row>
        <row r="1055">
          <cell r="H1055" t="e">
            <v>#N/A</v>
          </cell>
          <cell r="J1055" t="e">
            <v>#N/A</v>
          </cell>
          <cell r="K1055">
            <v>0</v>
          </cell>
          <cell r="L1055" t="str">
            <v/>
          </cell>
          <cell r="M1055" t="e">
            <v>#N/A</v>
          </cell>
        </row>
        <row r="1056">
          <cell r="H1056" t="e">
            <v>#N/A</v>
          </cell>
          <cell r="J1056" t="e">
            <v>#N/A</v>
          </cell>
          <cell r="K1056">
            <v>0</v>
          </cell>
          <cell r="L1056" t="str">
            <v/>
          </cell>
          <cell r="M1056" t="e">
            <v>#N/A</v>
          </cell>
        </row>
        <row r="1057">
          <cell r="H1057" t="e">
            <v>#N/A</v>
          </cell>
          <cell r="J1057" t="e">
            <v>#N/A</v>
          </cell>
          <cell r="K1057">
            <v>0</v>
          </cell>
          <cell r="L1057" t="str">
            <v/>
          </cell>
          <cell r="M1057" t="e">
            <v>#N/A</v>
          </cell>
        </row>
        <row r="1058">
          <cell r="H1058" t="e">
            <v>#N/A</v>
          </cell>
          <cell r="J1058" t="e">
            <v>#N/A</v>
          </cell>
          <cell r="K1058">
            <v>0</v>
          </cell>
          <cell r="L1058" t="str">
            <v/>
          </cell>
          <cell r="M1058" t="e">
            <v>#N/A</v>
          </cell>
        </row>
        <row r="1059">
          <cell r="H1059" t="e">
            <v>#N/A</v>
          </cell>
          <cell r="J1059" t="e">
            <v>#N/A</v>
          </cell>
          <cell r="K1059">
            <v>0</v>
          </cell>
          <cell r="L1059" t="str">
            <v/>
          </cell>
          <cell r="M1059" t="e">
            <v>#N/A</v>
          </cell>
        </row>
        <row r="1060">
          <cell r="H1060" t="e">
            <v>#N/A</v>
          </cell>
          <cell r="J1060" t="e">
            <v>#N/A</v>
          </cell>
          <cell r="K1060">
            <v>0</v>
          </cell>
          <cell r="L1060" t="str">
            <v/>
          </cell>
          <cell r="M1060" t="e">
            <v>#N/A</v>
          </cell>
        </row>
        <row r="1061">
          <cell r="H1061" t="e">
            <v>#N/A</v>
          </cell>
          <cell r="J1061" t="e">
            <v>#N/A</v>
          </cell>
          <cell r="K1061">
            <v>0</v>
          </cell>
          <cell r="L1061" t="str">
            <v/>
          </cell>
          <cell r="M1061" t="e">
            <v>#N/A</v>
          </cell>
        </row>
        <row r="1062">
          <cell r="H1062" t="e">
            <v>#N/A</v>
          </cell>
          <cell r="J1062" t="e">
            <v>#N/A</v>
          </cell>
          <cell r="K1062">
            <v>0</v>
          </cell>
          <cell r="L1062" t="str">
            <v/>
          </cell>
          <cell r="M1062" t="e">
            <v>#N/A</v>
          </cell>
        </row>
        <row r="1063">
          <cell r="H1063" t="e">
            <v>#N/A</v>
          </cell>
          <cell r="J1063" t="e">
            <v>#N/A</v>
          </cell>
          <cell r="K1063">
            <v>0</v>
          </cell>
          <cell r="L1063" t="str">
            <v/>
          </cell>
          <cell r="M1063" t="e">
            <v>#N/A</v>
          </cell>
        </row>
        <row r="1064">
          <cell r="H1064" t="e">
            <v>#N/A</v>
          </cell>
          <cell r="J1064" t="e">
            <v>#N/A</v>
          </cell>
          <cell r="K1064">
            <v>0</v>
          </cell>
          <cell r="L1064" t="str">
            <v/>
          </cell>
          <cell r="M1064" t="e">
            <v>#N/A</v>
          </cell>
        </row>
        <row r="1065">
          <cell r="H1065" t="e">
            <v>#N/A</v>
          </cell>
          <cell r="J1065" t="e">
            <v>#N/A</v>
          </cell>
          <cell r="K1065">
            <v>0</v>
          </cell>
          <cell r="L1065" t="str">
            <v/>
          </cell>
          <cell r="M1065" t="e">
            <v>#N/A</v>
          </cell>
        </row>
        <row r="1066">
          <cell r="H1066" t="e">
            <v>#N/A</v>
          </cell>
          <cell r="J1066" t="e">
            <v>#N/A</v>
          </cell>
          <cell r="K1066">
            <v>0</v>
          </cell>
          <cell r="L1066" t="str">
            <v/>
          </cell>
          <cell r="M1066" t="e">
            <v>#N/A</v>
          </cell>
        </row>
        <row r="1067">
          <cell r="H1067" t="e">
            <v>#N/A</v>
          </cell>
          <cell r="J1067" t="e">
            <v>#N/A</v>
          </cell>
          <cell r="K1067">
            <v>0</v>
          </cell>
          <cell r="L1067" t="str">
            <v/>
          </cell>
          <cell r="M1067" t="e">
            <v>#N/A</v>
          </cell>
        </row>
        <row r="1068">
          <cell r="H1068" t="e">
            <v>#N/A</v>
          </cell>
          <cell r="J1068" t="e">
            <v>#N/A</v>
          </cell>
          <cell r="K1068">
            <v>0</v>
          </cell>
          <cell r="L1068" t="str">
            <v/>
          </cell>
          <cell r="M1068" t="e">
            <v>#N/A</v>
          </cell>
        </row>
        <row r="1069">
          <cell r="H1069" t="e">
            <v>#N/A</v>
          </cell>
          <cell r="J1069" t="e">
            <v>#N/A</v>
          </cell>
          <cell r="K1069">
            <v>0</v>
          </cell>
          <cell r="L1069" t="str">
            <v/>
          </cell>
          <cell r="M1069" t="e">
            <v>#N/A</v>
          </cell>
        </row>
        <row r="1070">
          <cell r="H1070" t="e">
            <v>#N/A</v>
          </cell>
          <cell r="J1070" t="e">
            <v>#N/A</v>
          </cell>
          <cell r="K1070">
            <v>0</v>
          </cell>
          <cell r="L1070" t="str">
            <v/>
          </cell>
          <cell r="M1070" t="e">
            <v>#N/A</v>
          </cell>
        </row>
        <row r="1071">
          <cell r="H1071" t="e">
            <v>#N/A</v>
          </cell>
          <cell r="J1071" t="e">
            <v>#N/A</v>
          </cell>
          <cell r="K1071">
            <v>0</v>
          </cell>
          <cell r="L1071" t="str">
            <v/>
          </cell>
          <cell r="M1071" t="e">
            <v>#N/A</v>
          </cell>
        </row>
        <row r="1072">
          <cell r="H1072" t="e">
            <v>#N/A</v>
          </cell>
          <cell r="J1072" t="e">
            <v>#N/A</v>
          </cell>
          <cell r="K1072">
            <v>0</v>
          </cell>
          <cell r="L1072" t="str">
            <v/>
          </cell>
          <cell r="M1072" t="e">
            <v>#N/A</v>
          </cell>
        </row>
        <row r="1073">
          <cell r="H1073" t="e">
            <v>#N/A</v>
          </cell>
          <cell r="J1073" t="e">
            <v>#N/A</v>
          </cell>
          <cell r="K1073">
            <v>0</v>
          </cell>
          <cell r="L1073" t="str">
            <v/>
          </cell>
          <cell r="M1073" t="e">
            <v>#N/A</v>
          </cell>
        </row>
        <row r="1074">
          <cell r="H1074" t="e">
            <v>#N/A</v>
          </cell>
          <cell r="J1074" t="e">
            <v>#N/A</v>
          </cell>
          <cell r="K1074">
            <v>0</v>
          </cell>
          <cell r="L1074" t="str">
            <v/>
          </cell>
          <cell r="M1074" t="e">
            <v>#N/A</v>
          </cell>
        </row>
        <row r="1075">
          <cell r="H1075" t="e">
            <v>#N/A</v>
          </cell>
          <cell r="J1075" t="e">
            <v>#N/A</v>
          </cell>
          <cell r="K1075">
            <v>0</v>
          </cell>
          <cell r="L1075" t="str">
            <v/>
          </cell>
          <cell r="M1075" t="e">
            <v>#N/A</v>
          </cell>
        </row>
        <row r="1076">
          <cell r="H1076" t="e">
            <v>#N/A</v>
          </cell>
          <cell r="J1076" t="e">
            <v>#N/A</v>
          </cell>
          <cell r="K1076">
            <v>0</v>
          </cell>
          <cell r="L1076" t="str">
            <v/>
          </cell>
          <cell r="M1076" t="e">
            <v>#N/A</v>
          </cell>
        </row>
        <row r="1077">
          <cell r="H1077" t="e">
            <v>#N/A</v>
          </cell>
          <cell r="J1077" t="e">
            <v>#N/A</v>
          </cell>
          <cell r="K1077">
            <v>0</v>
          </cell>
          <cell r="L1077" t="str">
            <v/>
          </cell>
          <cell r="M1077" t="e">
            <v>#N/A</v>
          </cell>
        </row>
        <row r="1078">
          <cell r="H1078" t="e">
            <v>#N/A</v>
          </cell>
          <cell r="J1078" t="e">
            <v>#N/A</v>
          </cell>
          <cell r="K1078">
            <v>0</v>
          </cell>
          <cell r="L1078" t="str">
            <v/>
          </cell>
          <cell r="M1078" t="e">
            <v>#N/A</v>
          </cell>
        </row>
        <row r="1079">
          <cell r="H1079" t="e">
            <v>#N/A</v>
          </cell>
          <cell r="J1079" t="e">
            <v>#N/A</v>
          </cell>
          <cell r="K1079">
            <v>0</v>
          </cell>
          <cell r="L1079" t="str">
            <v/>
          </cell>
          <cell r="M1079" t="e">
            <v>#N/A</v>
          </cell>
        </row>
        <row r="1080">
          <cell r="H1080" t="e">
            <v>#N/A</v>
          </cell>
          <cell r="J1080" t="e">
            <v>#N/A</v>
          </cell>
          <cell r="K1080">
            <v>0</v>
          </cell>
          <cell r="L1080" t="str">
            <v/>
          </cell>
          <cell r="M1080" t="e">
            <v>#N/A</v>
          </cell>
        </row>
        <row r="1081">
          <cell r="H1081" t="e">
            <v>#N/A</v>
          </cell>
          <cell r="J1081" t="e">
            <v>#N/A</v>
          </cell>
          <cell r="K1081">
            <v>0</v>
          </cell>
          <cell r="L1081" t="str">
            <v/>
          </cell>
          <cell r="M1081" t="e">
            <v>#N/A</v>
          </cell>
        </row>
        <row r="1082">
          <cell r="H1082" t="e">
            <v>#N/A</v>
          </cell>
          <cell r="J1082" t="e">
            <v>#N/A</v>
          </cell>
          <cell r="K1082">
            <v>0</v>
          </cell>
          <cell r="L1082" t="str">
            <v/>
          </cell>
          <cell r="M1082" t="e">
            <v>#N/A</v>
          </cell>
        </row>
        <row r="1083">
          <cell r="H1083" t="e">
            <v>#N/A</v>
          </cell>
          <cell r="J1083" t="e">
            <v>#N/A</v>
          </cell>
          <cell r="K1083">
            <v>0</v>
          </cell>
          <cell r="L1083" t="str">
            <v/>
          </cell>
          <cell r="M1083" t="e">
            <v>#N/A</v>
          </cell>
        </row>
        <row r="1084">
          <cell r="H1084" t="e">
            <v>#N/A</v>
          </cell>
          <cell r="J1084" t="e">
            <v>#N/A</v>
          </cell>
          <cell r="K1084">
            <v>0</v>
          </cell>
          <cell r="L1084" t="str">
            <v/>
          </cell>
          <cell r="M1084" t="e">
            <v>#N/A</v>
          </cell>
        </row>
        <row r="1085">
          <cell r="H1085" t="e">
            <v>#N/A</v>
          </cell>
          <cell r="J1085" t="e">
            <v>#N/A</v>
          </cell>
          <cell r="K1085">
            <v>0</v>
          </cell>
          <cell r="L1085" t="str">
            <v/>
          </cell>
          <cell r="M1085" t="e">
            <v>#N/A</v>
          </cell>
        </row>
        <row r="1086">
          <cell r="H1086" t="e">
            <v>#N/A</v>
          </cell>
          <cell r="J1086" t="e">
            <v>#N/A</v>
          </cell>
          <cell r="K1086">
            <v>0</v>
          </cell>
          <cell r="L1086" t="str">
            <v/>
          </cell>
          <cell r="M1086" t="e">
            <v>#N/A</v>
          </cell>
        </row>
        <row r="1087">
          <cell r="H1087" t="e">
            <v>#N/A</v>
          </cell>
          <cell r="J1087" t="e">
            <v>#N/A</v>
          </cell>
          <cell r="K1087">
            <v>0</v>
          </cell>
          <cell r="L1087" t="str">
            <v/>
          </cell>
          <cell r="M1087" t="e">
            <v>#N/A</v>
          </cell>
        </row>
        <row r="1088">
          <cell r="H1088" t="e">
            <v>#N/A</v>
          </cell>
          <cell r="J1088" t="e">
            <v>#N/A</v>
          </cell>
          <cell r="K1088">
            <v>0</v>
          </cell>
          <cell r="L1088" t="str">
            <v/>
          </cell>
          <cell r="M1088" t="e">
            <v>#N/A</v>
          </cell>
        </row>
        <row r="1089">
          <cell r="H1089" t="e">
            <v>#N/A</v>
          </cell>
          <cell r="J1089" t="e">
            <v>#N/A</v>
          </cell>
          <cell r="K1089">
            <v>0</v>
          </cell>
          <cell r="L1089" t="str">
            <v/>
          </cell>
          <cell r="M1089" t="e">
            <v>#N/A</v>
          </cell>
        </row>
        <row r="1090">
          <cell r="H1090" t="e">
            <v>#N/A</v>
          </cell>
          <cell r="J1090" t="e">
            <v>#N/A</v>
          </cell>
          <cell r="K1090">
            <v>0</v>
          </cell>
          <cell r="L1090" t="str">
            <v/>
          </cell>
          <cell r="M1090" t="e">
            <v>#N/A</v>
          </cell>
        </row>
        <row r="1091">
          <cell r="H1091" t="e">
            <v>#N/A</v>
          </cell>
          <cell r="J1091" t="e">
            <v>#N/A</v>
          </cell>
          <cell r="K1091">
            <v>0</v>
          </cell>
          <cell r="L1091" t="str">
            <v/>
          </cell>
          <cell r="M1091" t="e">
            <v>#N/A</v>
          </cell>
        </row>
        <row r="1092">
          <cell r="H1092" t="e">
            <v>#N/A</v>
          </cell>
          <cell r="J1092" t="e">
            <v>#N/A</v>
          </cell>
          <cell r="K1092">
            <v>0</v>
          </cell>
          <cell r="L1092" t="str">
            <v/>
          </cell>
          <cell r="M1092" t="e">
            <v>#N/A</v>
          </cell>
        </row>
        <row r="1093">
          <cell r="H1093" t="e">
            <v>#N/A</v>
          </cell>
          <cell r="J1093" t="e">
            <v>#N/A</v>
          </cell>
          <cell r="K1093">
            <v>0</v>
          </cell>
          <cell r="L1093" t="str">
            <v/>
          </cell>
          <cell r="M1093" t="e">
            <v>#N/A</v>
          </cell>
        </row>
        <row r="1094">
          <cell r="H1094" t="e">
            <v>#N/A</v>
          </cell>
          <cell r="J1094" t="e">
            <v>#N/A</v>
          </cell>
          <cell r="K1094">
            <v>0</v>
          </cell>
          <cell r="L1094" t="str">
            <v/>
          </cell>
          <cell r="M1094" t="e">
            <v>#N/A</v>
          </cell>
        </row>
        <row r="1095">
          <cell r="H1095" t="e">
            <v>#N/A</v>
          </cell>
          <cell r="J1095" t="e">
            <v>#N/A</v>
          </cell>
          <cell r="K1095">
            <v>0</v>
          </cell>
          <cell r="L1095" t="str">
            <v/>
          </cell>
          <cell r="M1095" t="e">
            <v>#N/A</v>
          </cell>
        </row>
        <row r="1096">
          <cell r="H1096" t="e">
            <v>#N/A</v>
          </cell>
          <cell r="J1096" t="e">
            <v>#N/A</v>
          </cell>
          <cell r="K1096">
            <v>0</v>
          </cell>
          <cell r="L1096" t="str">
            <v/>
          </cell>
          <cell r="M1096" t="e">
            <v>#N/A</v>
          </cell>
        </row>
        <row r="1097">
          <cell r="H1097" t="e">
            <v>#N/A</v>
          </cell>
          <cell r="J1097" t="e">
            <v>#N/A</v>
          </cell>
          <cell r="K1097">
            <v>0</v>
          </cell>
          <cell r="L1097" t="str">
            <v/>
          </cell>
          <cell r="M1097" t="e">
            <v>#N/A</v>
          </cell>
        </row>
        <row r="1098">
          <cell r="H1098" t="e">
            <v>#N/A</v>
          </cell>
          <cell r="J1098" t="e">
            <v>#N/A</v>
          </cell>
          <cell r="K1098">
            <v>0</v>
          </cell>
          <cell r="L1098" t="str">
            <v/>
          </cell>
          <cell r="M1098" t="e">
            <v>#N/A</v>
          </cell>
        </row>
        <row r="1099">
          <cell r="H1099" t="e">
            <v>#N/A</v>
          </cell>
          <cell r="J1099" t="e">
            <v>#N/A</v>
          </cell>
          <cell r="K1099">
            <v>0</v>
          </cell>
          <cell r="L1099" t="str">
            <v/>
          </cell>
          <cell r="M1099" t="e">
            <v>#N/A</v>
          </cell>
        </row>
        <row r="1100">
          <cell r="H1100" t="e">
            <v>#N/A</v>
          </cell>
          <cell r="J1100" t="e">
            <v>#N/A</v>
          </cell>
          <cell r="K1100">
            <v>0</v>
          </cell>
          <cell r="L1100" t="str">
            <v/>
          </cell>
          <cell r="M1100" t="e">
            <v>#N/A</v>
          </cell>
        </row>
        <row r="1101">
          <cell r="H1101" t="e">
            <v>#N/A</v>
          </cell>
          <cell r="J1101" t="e">
            <v>#N/A</v>
          </cell>
          <cell r="K1101">
            <v>0</v>
          </cell>
          <cell r="L1101" t="str">
            <v/>
          </cell>
          <cell r="M1101" t="e">
            <v>#N/A</v>
          </cell>
        </row>
        <row r="1102">
          <cell r="H1102" t="e">
            <v>#N/A</v>
          </cell>
          <cell r="J1102" t="e">
            <v>#N/A</v>
          </cell>
          <cell r="K1102">
            <v>0</v>
          </cell>
          <cell r="L1102" t="str">
            <v/>
          </cell>
          <cell r="M1102" t="e">
            <v>#N/A</v>
          </cell>
        </row>
        <row r="1103">
          <cell r="H1103" t="e">
            <v>#N/A</v>
          </cell>
          <cell r="J1103" t="e">
            <v>#N/A</v>
          </cell>
          <cell r="K1103">
            <v>0</v>
          </cell>
          <cell r="L1103" t="str">
            <v/>
          </cell>
          <cell r="M1103" t="e">
            <v>#N/A</v>
          </cell>
        </row>
        <row r="1104">
          <cell r="H1104" t="e">
            <v>#N/A</v>
          </cell>
          <cell r="J1104" t="e">
            <v>#N/A</v>
          </cell>
          <cell r="K1104">
            <v>0</v>
          </cell>
          <cell r="L1104" t="str">
            <v/>
          </cell>
          <cell r="M1104" t="e">
            <v>#N/A</v>
          </cell>
        </row>
        <row r="1105">
          <cell r="H1105" t="e">
            <v>#N/A</v>
          </cell>
          <cell r="J1105" t="e">
            <v>#N/A</v>
          </cell>
          <cell r="K1105">
            <v>0</v>
          </cell>
          <cell r="L1105" t="str">
            <v/>
          </cell>
          <cell r="M1105" t="e">
            <v>#N/A</v>
          </cell>
        </row>
        <row r="1106">
          <cell r="H1106" t="e">
            <v>#N/A</v>
          </cell>
          <cell r="J1106" t="e">
            <v>#N/A</v>
          </cell>
          <cell r="K1106">
            <v>0</v>
          </cell>
          <cell r="L1106" t="str">
            <v/>
          </cell>
          <cell r="M1106" t="e">
            <v>#N/A</v>
          </cell>
        </row>
        <row r="1107">
          <cell r="H1107" t="e">
            <v>#N/A</v>
          </cell>
          <cell r="J1107" t="e">
            <v>#N/A</v>
          </cell>
          <cell r="K1107">
            <v>0</v>
          </cell>
          <cell r="L1107" t="str">
            <v/>
          </cell>
          <cell r="M1107" t="e">
            <v>#N/A</v>
          </cell>
        </row>
        <row r="1108">
          <cell r="H1108" t="e">
            <v>#N/A</v>
          </cell>
          <cell r="J1108" t="e">
            <v>#N/A</v>
          </cell>
          <cell r="K1108">
            <v>0</v>
          </cell>
          <cell r="L1108" t="str">
            <v/>
          </cell>
          <cell r="M1108" t="e">
            <v>#N/A</v>
          </cell>
        </row>
        <row r="1109">
          <cell r="H1109" t="e">
            <v>#N/A</v>
          </cell>
          <cell r="J1109" t="e">
            <v>#N/A</v>
          </cell>
          <cell r="K1109">
            <v>0</v>
          </cell>
          <cell r="L1109" t="str">
            <v/>
          </cell>
          <cell r="M1109" t="e">
            <v>#N/A</v>
          </cell>
        </row>
        <row r="1110">
          <cell r="H1110" t="e">
            <v>#N/A</v>
          </cell>
          <cell r="J1110" t="e">
            <v>#N/A</v>
          </cell>
          <cell r="K1110">
            <v>0</v>
          </cell>
          <cell r="L1110" t="str">
            <v/>
          </cell>
          <cell r="M1110" t="e">
            <v>#N/A</v>
          </cell>
        </row>
        <row r="1111">
          <cell r="H1111" t="e">
            <v>#N/A</v>
          </cell>
          <cell r="J1111" t="e">
            <v>#N/A</v>
          </cell>
          <cell r="K1111">
            <v>0</v>
          </cell>
          <cell r="L1111" t="str">
            <v/>
          </cell>
          <cell r="M1111" t="e">
            <v>#N/A</v>
          </cell>
        </row>
        <row r="1112">
          <cell r="H1112" t="e">
            <v>#N/A</v>
          </cell>
          <cell r="J1112" t="e">
            <v>#N/A</v>
          </cell>
          <cell r="K1112">
            <v>0</v>
          </cell>
          <cell r="L1112" t="str">
            <v/>
          </cell>
          <cell r="M1112" t="e">
            <v>#N/A</v>
          </cell>
        </row>
        <row r="1113">
          <cell r="H1113" t="e">
            <v>#N/A</v>
          </cell>
          <cell r="J1113" t="e">
            <v>#N/A</v>
          </cell>
          <cell r="K1113">
            <v>0</v>
          </cell>
          <cell r="L1113" t="str">
            <v/>
          </cell>
          <cell r="M1113" t="e">
            <v>#N/A</v>
          </cell>
        </row>
        <row r="1114">
          <cell r="H1114" t="e">
            <v>#N/A</v>
          </cell>
          <cell r="J1114" t="e">
            <v>#N/A</v>
          </cell>
          <cell r="K1114">
            <v>0</v>
          </cell>
          <cell r="L1114" t="str">
            <v/>
          </cell>
          <cell r="M1114" t="e">
            <v>#N/A</v>
          </cell>
        </row>
        <row r="1115">
          <cell r="H1115" t="e">
            <v>#N/A</v>
          </cell>
          <cell r="J1115" t="e">
            <v>#N/A</v>
          </cell>
          <cell r="K1115">
            <v>0</v>
          </cell>
          <cell r="L1115" t="str">
            <v/>
          </cell>
          <cell r="M1115" t="e">
            <v>#N/A</v>
          </cell>
        </row>
        <row r="1116">
          <cell r="H1116" t="e">
            <v>#N/A</v>
          </cell>
          <cell r="J1116" t="e">
            <v>#N/A</v>
          </cell>
          <cell r="K1116">
            <v>0</v>
          </cell>
          <cell r="L1116" t="str">
            <v/>
          </cell>
          <cell r="M1116" t="e">
            <v>#N/A</v>
          </cell>
        </row>
        <row r="1117">
          <cell r="H1117" t="e">
            <v>#N/A</v>
          </cell>
          <cell r="J1117" t="e">
            <v>#N/A</v>
          </cell>
          <cell r="K1117">
            <v>0</v>
          </cell>
          <cell r="L1117" t="str">
            <v/>
          </cell>
          <cell r="M1117" t="e">
            <v>#N/A</v>
          </cell>
        </row>
        <row r="1118">
          <cell r="H1118" t="e">
            <v>#N/A</v>
          </cell>
          <cell r="J1118" t="e">
            <v>#N/A</v>
          </cell>
          <cell r="K1118">
            <v>0</v>
          </cell>
          <cell r="L1118" t="str">
            <v/>
          </cell>
          <cell r="M1118" t="e">
            <v>#N/A</v>
          </cell>
        </row>
        <row r="1119">
          <cell r="H1119" t="e">
            <v>#N/A</v>
          </cell>
          <cell r="J1119" t="e">
            <v>#N/A</v>
          </cell>
          <cell r="K1119">
            <v>0</v>
          </cell>
          <cell r="L1119" t="str">
            <v/>
          </cell>
          <cell r="M1119" t="e">
            <v>#N/A</v>
          </cell>
        </row>
        <row r="1120">
          <cell r="H1120" t="e">
            <v>#N/A</v>
          </cell>
          <cell r="J1120" t="e">
            <v>#N/A</v>
          </cell>
          <cell r="K1120">
            <v>0</v>
          </cell>
          <cell r="L1120" t="str">
            <v/>
          </cell>
          <cell r="M1120" t="e">
            <v>#N/A</v>
          </cell>
        </row>
        <row r="1121">
          <cell r="H1121" t="e">
            <v>#N/A</v>
          </cell>
          <cell r="J1121" t="e">
            <v>#N/A</v>
          </cell>
          <cell r="K1121">
            <v>0</v>
          </cell>
          <cell r="L1121" t="str">
            <v/>
          </cell>
          <cell r="M1121" t="e">
            <v>#N/A</v>
          </cell>
        </row>
        <row r="1122">
          <cell r="H1122" t="e">
            <v>#N/A</v>
          </cell>
          <cell r="J1122" t="e">
            <v>#N/A</v>
          </cell>
          <cell r="K1122">
            <v>0</v>
          </cell>
          <cell r="L1122" t="str">
            <v/>
          </cell>
          <cell r="M1122" t="e">
            <v>#N/A</v>
          </cell>
        </row>
        <row r="1123">
          <cell r="H1123" t="e">
            <v>#N/A</v>
          </cell>
          <cell r="J1123" t="e">
            <v>#N/A</v>
          </cell>
          <cell r="K1123">
            <v>0</v>
          </cell>
          <cell r="L1123" t="str">
            <v/>
          </cell>
          <cell r="M1123" t="e">
            <v>#N/A</v>
          </cell>
        </row>
        <row r="1124">
          <cell r="H1124" t="e">
            <v>#N/A</v>
          </cell>
          <cell r="J1124" t="e">
            <v>#N/A</v>
          </cell>
          <cell r="K1124">
            <v>0</v>
          </cell>
          <cell r="L1124" t="str">
            <v/>
          </cell>
          <cell r="M1124" t="e">
            <v>#N/A</v>
          </cell>
        </row>
        <row r="1125">
          <cell r="H1125" t="e">
            <v>#N/A</v>
          </cell>
          <cell r="J1125" t="e">
            <v>#N/A</v>
          </cell>
          <cell r="K1125">
            <v>0</v>
          </cell>
          <cell r="L1125" t="str">
            <v/>
          </cell>
          <cell r="M1125" t="e">
            <v>#N/A</v>
          </cell>
        </row>
        <row r="1126">
          <cell r="H1126" t="e">
            <v>#N/A</v>
          </cell>
          <cell r="J1126" t="e">
            <v>#N/A</v>
          </cell>
          <cell r="K1126">
            <v>0</v>
          </cell>
          <cell r="L1126" t="str">
            <v/>
          </cell>
          <cell r="M1126" t="e">
            <v>#N/A</v>
          </cell>
        </row>
        <row r="1127">
          <cell r="H1127" t="e">
            <v>#N/A</v>
          </cell>
          <cell r="J1127" t="e">
            <v>#N/A</v>
          </cell>
          <cell r="K1127">
            <v>0</v>
          </cell>
          <cell r="L1127" t="str">
            <v/>
          </cell>
          <cell r="M1127" t="e">
            <v>#N/A</v>
          </cell>
        </row>
        <row r="1128">
          <cell r="H1128" t="e">
            <v>#N/A</v>
          </cell>
          <cell r="J1128" t="e">
            <v>#N/A</v>
          </cell>
          <cell r="K1128">
            <v>0</v>
          </cell>
          <cell r="L1128" t="str">
            <v/>
          </cell>
          <cell r="M1128" t="e">
            <v>#N/A</v>
          </cell>
        </row>
        <row r="1129">
          <cell r="H1129" t="e">
            <v>#N/A</v>
          </cell>
          <cell r="J1129" t="e">
            <v>#N/A</v>
          </cell>
          <cell r="K1129">
            <v>0</v>
          </cell>
          <cell r="L1129" t="str">
            <v/>
          </cell>
          <cell r="M1129" t="e">
            <v>#N/A</v>
          </cell>
        </row>
        <row r="1130">
          <cell r="H1130" t="e">
            <v>#N/A</v>
          </cell>
          <cell r="J1130" t="e">
            <v>#N/A</v>
          </cell>
          <cell r="K1130">
            <v>0</v>
          </cell>
          <cell r="L1130" t="str">
            <v/>
          </cell>
          <cell r="M1130" t="e">
            <v>#N/A</v>
          </cell>
        </row>
        <row r="1131">
          <cell r="H1131" t="e">
            <v>#N/A</v>
          </cell>
          <cell r="J1131" t="e">
            <v>#N/A</v>
          </cell>
          <cell r="K1131">
            <v>0</v>
          </cell>
          <cell r="L1131" t="str">
            <v/>
          </cell>
          <cell r="M1131" t="e">
            <v>#N/A</v>
          </cell>
        </row>
        <row r="1132">
          <cell r="H1132" t="e">
            <v>#N/A</v>
          </cell>
          <cell r="J1132" t="e">
            <v>#N/A</v>
          </cell>
          <cell r="K1132">
            <v>0</v>
          </cell>
          <cell r="L1132" t="str">
            <v/>
          </cell>
          <cell r="M1132" t="e">
            <v>#N/A</v>
          </cell>
        </row>
        <row r="1133">
          <cell r="H1133" t="e">
            <v>#N/A</v>
          </cell>
          <cell r="J1133" t="e">
            <v>#N/A</v>
          </cell>
          <cell r="K1133">
            <v>0</v>
          </cell>
          <cell r="L1133" t="str">
            <v/>
          </cell>
          <cell r="M1133" t="e">
            <v>#N/A</v>
          </cell>
        </row>
        <row r="1134">
          <cell r="H1134" t="e">
            <v>#N/A</v>
          </cell>
          <cell r="J1134" t="e">
            <v>#N/A</v>
          </cell>
          <cell r="K1134">
            <v>0</v>
          </cell>
          <cell r="L1134" t="str">
            <v/>
          </cell>
          <cell r="M1134" t="e">
            <v>#N/A</v>
          </cell>
        </row>
        <row r="1135">
          <cell r="H1135" t="e">
            <v>#N/A</v>
          </cell>
          <cell r="J1135" t="e">
            <v>#N/A</v>
          </cell>
          <cell r="K1135">
            <v>0</v>
          </cell>
          <cell r="L1135" t="str">
            <v/>
          </cell>
          <cell r="M1135" t="e">
            <v>#N/A</v>
          </cell>
        </row>
        <row r="1136">
          <cell r="H1136" t="e">
            <v>#N/A</v>
          </cell>
          <cell r="J1136" t="e">
            <v>#N/A</v>
          </cell>
          <cell r="K1136">
            <v>0</v>
          </cell>
          <cell r="L1136" t="str">
            <v/>
          </cell>
          <cell r="M1136" t="e">
            <v>#N/A</v>
          </cell>
        </row>
        <row r="1137">
          <cell r="H1137" t="e">
            <v>#N/A</v>
          </cell>
          <cell r="J1137" t="e">
            <v>#N/A</v>
          </cell>
          <cell r="K1137">
            <v>0</v>
          </cell>
          <cell r="L1137" t="str">
            <v/>
          </cell>
          <cell r="M1137" t="e">
            <v>#N/A</v>
          </cell>
        </row>
        <row r="1138">
          <cell r="H1138" t="e">
            <v>#N/A</v>
          </cell>
          <cell r="J1138" t="e">
            <v>#N/A</v>
          </cell>
          <cell r="K1138">
            <v>0</v>
          </cell>
          <cell r="L1138" t="str">
            <v/>
          </cell>
          <cell r="M1138" t="e">
            <v>#N/A</v>
          </cell>
        </row>
        <row r="1139">
          <cell r="H1139" t="e">
            <v>#N/A</v>
          </cell>
          <cell r="J1139" t="e">
            <v>#N/A</v>
          </cell>
          <cell r="K1139">
            <v>0</v>
          </cell>
          <cell r="L1139" t="str">
            <v/>
          </cell>
          <cell r="M1139" t="e">
            <v>#N/A</v>
          </cell>
        </row>
        <row r="1140">
          <cell r="H1140" t="e">
            <v>#N/A</v>
          </cell>
          <cell r="J1140" t="e">
            <v>#N/A</v>
          </cell>
          <cell r="K1140">
            <v>0</v>
          </cell>
          <cell r="L1140" t="str">
            <v/>
          </cell>
          <cell r="M1140" t="e">
            <v>#N/A</v>
          </cell>
        </row>
        <row r="1141">
          <cell r="H1141" t="e">
            <v>#N/A</v>
          </cell>
          <cell r="J1141" t="e">
            <v>#N/A</v>
          </cell>
          <cell r="K1141">
            <v>0</v>
          </cell>
          <cell r="L1141" t="str">
            <v/>
          </cell>
          <cell r="M1141" t="e">
            <v>#N/A</v>
          </cell>
        </row>
        <row r="1142">
          <cell r="H1142" t="e">
            <v>#N/A</v>
          </cell>
          <cell r="J1142" t="e">
            <v>#N/A</v>
          </cell>
          <cell r="K1142">
            <v>0</v>
          </cell>
          <cell r="L1142" t="str">
            <v/>
          </cell>
          <cell r="M1142" t="e">
            <v>#N/A</v>
          </cell>
        </row>
        <row r="1143">
          <cell r="H1143" t="e">
            <v>#N/A</v>
          </cell>
          <cell r="J1143" t="e">
            <v>#N/A</v>
          </cell>
          <cell r="K1143">
            <v>0</v>
          </cell>
          <cell r="L1143" t="str">
            <v/>
          </cell>
          <cell r="M1143" t="e">
            <v>#N/A</v>
          </cell>
        </row>
        <row r="1144">
          <cell r="H1144" t="e">
            <v>#N/A</v>
          </cell>
          <cell r="J1144" t="e">
            <v>#N/A</v>
          </cell>
          <cell r="K1144">
            <v>0</v>
          </cell>
          <cell r="L1144" t="str">
            <v/>
          </cell>
          <cell r="M1144" t="e">
            <v>#N/A</v>
          </cell>
        </row>
        <row r="1145">
          <cell r="H1145" t="e">
            <v>#N/A</v>
          </cell>
          <cell r="J1145" t="e">
            <v>#N/A</v>
          </cell>
          <cell r="K1145">
            <v>0</v>
          </cell>
          <cell r="L1145" t="str">
            <v/>
          </cell>
          <cell r="M1145" t="e">
            <v>#N/A</v>
          </cell>
        </row>
        <row r="1146">
          <cell r="H1146" t="e">
            <v>#N/A</v>
          </cell>
          <cell r="J1146" t="e">
            <v>#N/A</v>
          </cell>
          <cell r="K1146">
            <v>0</v>
          </cell>
          <cell r="L1146" t="str">
            <v/>
          </cell>
          <cell r="M1146" t="e">
            <v>#N/A</v>
          </cell>
        </row>
        <row r="1147">
          <cell r="H1147" t="e">
            <v>#N/A</v>
          </cell>
          <cell r="J1147" t="e">
            <v>#N/A</v>
          </cell>
          <cell r="K1147">
            <v>0</v>
          </cell>
          <cell r="L1147" t="str">
            <v/>
          </cell>
          <cell r="M1147" t="e">
            <v>#N/A</v>
          </cell>
        </row>
        <row r="1148">
          <cell r="H1148" t="e">
            <v>#N/A</v>
          </cell>
          <cell r="J1148" t="e">
            <v>#N/A</v>
          </cell>
          <cell r="K1148">
            <v>0</v>
          </cell>
          <cell r="L1148" t="str">
            <v/>
          </cell>
          <cell r="M1148" t="e">
            <v>#N/A</v>
          </cell>
        </row>
        <row r="1149">
          <cell r="H1149" t="e">
            <v>#N/A</v>
          </cell>
          <cell r="J1149" t="e">
            <v>#N/A</v>
          </cell>
          <cell r="K1149">
            <v>0</v>
          </cell>
          <cell r="L1149" t="str">
            <v/>
          </cell>
          <cell r="M1149" t="e">
            <v>#N/A</v>
          </cell>
        </row>
        <row r="1150">
          <cell r="H1150" t="e">
            <v>#N/A</v>
          </cell>
          <cell r="J1150" t="e">
            <v>#N/A</v>
          </cell>
          <cell r="K1150">
            <v>0</v>
          </cell>
          <cell r="L1150" t="str">
            <v/>
          </cell>
          <cell r="M1150" t="e">
            <v>#N/A</v>
          </cell>
        </row>
        <row r="1151">
          <cell r="H1151" t="e">
            <v>#N/A</v>
          </cell>
          <cell r="J1151" t="e">
            <v>#N/A</v>
          </cell>
          <cell r="K1151">
            <v>0</v>
          </cell>
          <cell r="L1151" t="str">
            <v/>
          </cell>
          <cell r="M1151" t="e">
            <v>#N/A</v>
          </cell>
        </row>
        <row r="1152">
          <cell r="H1152" t="e">
            <v>#N/A</v>
          </cell>
          <cell r="J1152" t="e">
            <v>#N/A</v>
          </cell>
          <cell r="K1152">
            <v>0</v>
          </cell>
          <cell r="L1152" t="str">
            <v/>
          </cell>
          <cell r="M1152" t="e">
            <v>#N/A</v>
          </cell>
        </row>
        <row r="1153">
          <cell r="H1153" t="e">
            <v>#N/A</v>
          </cell>
          <cell r="J1153" t="e">
            <v>#N/A</v>
          </cell>
          <cell r="K1153">
            <v>0</v>
          </cell>
          <cell r="L1153" t="str">
            <v/>
          </cell>
          <cell r="M1153" t="e">
            <v>#N/A</v>
          </cell>
        </row>
        <row r="1154">
          <cell r="H1154" t="e">
            <v>#N/A</v>
          </cell>
          <cell r="J1154" t="e">
            <v>#N/A</v>
          </cell>
          <cell r="K1154">
            <v>0</v>
          </cell>
          <cell r="L1154" t="str">
            <v/>
          </cell>
          <cell r="M1154" t="e">
            <v>#N/A</v>
          </cell>
        </row>
        <row r="1155">
          <cell r="H1155" t="e">
            <v>#N/A</v>
          </cell>
          <cell r="J1155" t="e">
            <v>#N/A</v>
          </cell>
          <cell r="K1155">
            <v>0</v>
          </cell>
          <cell r="L1155" t="str">
            <v/>
          </cell>
          <cell r="M1155" t="e">
            <v>#N/A</v>
          </cell>
        </row>
        <row r="1156">
          <cell r="H1156" t="e">
            <v>#N/A</v>
          </cell>
          <cell r="J1156" t="e">
            <v>#N/A</v>
          </cell>
          <cell r="K1156">
            <v>0</v>
          </cell>
          <cell r="L1156" t="str">
            <v/>
          </cell>
          <cell r="M1156" t="e">
            <v>#N/A</v>
          </cell>
        </row>
        <row r="1157">
          <cell r="H1157" t="e">
            <v>#N/A</v>
          </cell>
          <cell r="J1157" t="e">
            <v>#N/A</v>
          </cell>
          <cell r="K1157">
            <v>0</v>
          </cell>
          <cell r="L1157" t="str">
            <v/>
          </cell>
          <cell r="M1157" t="e">
            <v>#N/A</v>
          </cell>
        </row>
        <row r="1158">
          <cell r="H1158" t="e">
            <v>#N/A</v>
          </cell>
          <cell r="J1158" t="e">
            <v>#N/A</v>
          </cell>
          <cell r="K1158">
            <v>0</v>
          </cell>
          <cell r="L1158" t="str">
            <v/>
          </cell>
          <cell r="M1158" t="e">
            <v>#N/A</v>
          </cell>
        </row>
        <row r="1159">
          <cell r="H1159" t="e">
            <v>#N/A</v>
          </cell>
          <cell r="J1159" t="e">
            <v>#N/A</v>
          </cell>
          <cell r="K1159">
            <v>0</v>
          </cell>
          <cell r="L1159" t="str">
            <v/>
          </cell>
          <cell r="M1159" t="e">
            <v>#N/A</v>
          </cell>
        </row>
        <row r="1160">
          <cell r="H1160" t="e">
            <v>#N/A</v>
          </cell>
          <cell r="J1160" t="e">
            <v>#N/A</v>
          </cell>
          <cell r="K1160">
            <v>0</v>
          </cell>
          <cell r="L1160" t="str">
            <v/>
          </cell>
          <cell r="M1160" t="e">
            <v>#N/A</v>
          </cell>
        </row>
        <row r="1161">
          <cell r="H1161" t="e">
            <v>#N/A</v>
          </cell>
          <cell r="J1161" t="e">
            <v>#N/A</v>
          </cell>
          <cell r="K1161">
            <v>0</v>
          </cell>
          <cell r="L1161" t="str">
            <v/>
          </cell>
          <cell r="M1161" t="e">
            <v>#N/A</v>
          </cell>
        </row>
        <row r="1162">
          <cell r="H1162" t="e">
            <v>#N/A</v>
          </cell>
          <cell r="J1162" t="e">
            <v>#N/A</v>
          </cell>
          <cell r="K1162">
            <v>0</v>
          </cell>
          <cell r="L1162" t="str">
            <v/>
          </cell>
          <cell r="M1162" t="e">
            <v>#N/A</v>
          </cell>
        </row>
        <row r="1163">
          <cell r="H1163" t="e">
            <v>#N/A</v>
          </cell>
          <cell r="J1163" t="e">
            <v>#N/A</v>
          </cell>
          <cell r="K1163">
            <v>0</v>
          </cell>
          <cell r="L1163" t="str">
            <v/>
          </cell>
          <cell r="M1163" t="e">
            <v>#N/A</v>
          </cell>
        </row>
        <row r="1164">
          <cell r="H1164" t="e">
            <v>#N/A</v>
          </cell>
          <cell r="J1164" t="e">
            <v>#N/A</v>
          </cell>
          <cell r="K1164">
            <v>0</v>
          </cell>
          <cell r="L1164" t="str">
            <v/>
          </cell>
          <cell r="M1164" t="e">
            <v>#N/A</v>
          </cell>
        </row>
        <row r="1165">
          <cell r="H1165" t="e">
            <v>#N/A</v>
          </cell>
          <cell r="J1165" t="e">
            <v>#N/A</v>
          </cell>
          <cell r="K1165">
            <v>0</v>
          </cell>
          <cell r="L1165" t="str">
            <v/>
          </cell>
          <cell r="M1165" t="e">
            <v>#N/A</v>
          </cell>
        </row>
        <row r="1166">
          <cell r="H1166" t="e">
            <v>#N/A</v>
          </cell>
          <cell r="J1166" t="e">
            <v>#N/A</v>
          </cell>
          <cell r="K1166">
            <v>0</v>
          </cell>
          <cell r="L1166" t="str">
            <v/>
          </cell>
          <cell r="M1166" t="e">
            <v>#N/A</v>
          </cell>
        </row>
        <row r="1167">
          <cell r="H1167" t="e">
            <v>#N/A</v>
          </cell>
          <cell r="J1167" t="e">
            <v>#N/A</v>
          </cell>
          <cell r="K1167">
            <v>0</v>
          </cell>
          <cell r="L1167" t="str">
            <v/>
          </cell>
          <cell r="M1167" t="e">
            <v>#N/A</v>
          </cell>
        </row>
        <row r="1168">
          <cell r="H1168" t="e">
            <v>#N/A</v>
          </cell>
          <cell r="J1168" t="e">
            <v>#N/A</v>
          </cell>
          <cell r="K1168">
            <v>0</v>
          </cell>
          <cell r="L1168" t="str">
            <v/>
          </cell>
          <cell r="M1168" t="e">
            <v>#N/A</v>
          </cell>
        </row>
        <row r="1169">
          <cell r="H1169" t="e">
            <v>#N/A</v>
          </cell>
          <cell r="J1169" t="e">
            <v>#N/A</v>
          </cell>
          <cell r="K1169">
            <v>0</v>
          </cell>
          <cell r="L1169" t="str">
            <v/>
          </cell>
          <cell r="M1169" t="e">
            <v>#N/A</v>
          </cell>
        </row>
        <row r="1170">
          <cell r="H1170" t="e">
            <v>#N/A</v>
          </cell>
          <cell r="J1170" t="e">
            <v>#N/A</v>
          </cell>
          <cell r="K1170">
            <v>0</v>
          </cell>
          <cell r="L1170" t="str">
            <v/>
          </cell>
          <cell r="M1170" t="e">
            <v>#N/A</v>
          </cell>
        </row>
        <row r="1171">
          <cell r="H1171" t="e">
            <v>#N/A</v>
          </cell>
          <cell r="J1171" t="e">
            <v>#N/A</v>
          </cell>
          <cell r="K1171">
            <v>0</v>
          </cell>
          <cell r="L1171" t="str">
            <v/>
          </cell>
          <cell r="M1171" t="e">
            <v>#N/A</v>
          </cell>
        </row>
        <row r="1172">
          <cell r="H1172" t="e">
            <v>#N/A</v>
          </cell>
          <cell r="J1172" t="e">
            <v>#N/A</v>
          </cell>
          <cell r="K1172">
            <v>0</v>
          </cell>
          <cell r="L1172" t="str">
            <v/>
          </cell>
          <cell r="M1172" t="e">
            <v>#N/A</v>
          </cell>
        </row>
        <row r="1173">
          <cell r="H1173" t="e">
            <v>#N/A</v>
          </cell>
          <cell r="J1173" t="e">
            <v>#N/A</v>
          </cell>
          <cell r="K1173">
            <v>0</v>
          </cell>
          <cell r="L1173" t="str">
            <v/>
          </cell>
          <cell r="M1173" t="e">
            <v>#N/A</v>
          </cell>
        </row>
        <row r="1174">
          <cell r="H1174" t="e">
            <v>#N/A</v>
          </cell>
          <cell r="J1174" t="e">
            <v>#N/A</v>
          </cell>
          <cell r="K1174">
            <v>0</v>
          </cell>
          <cell r="L1174" t="str">
            <v/>
          </cell>
          <cell r="M1174" t="e">
            <v>#N/A</v>
          </cell>
        </row>
        <row r="1175">
          <cell r="H1175" t="e">
            <v>#N/A</v>
          </cell>
          <cell r="J1175" t="e">
            <v>#N/A</v>
          </cell>
          <cell r="K1175">
            <v>0</v>
          </cell>
          <cell r="L1175" t="str">
            <v/>
          </cell>
          <cell r="M1175" t="e">
            <v>#N/A</v>
          </cell>
        </row>
        <row r="1176">
          <cell r="H1176" t="e">
            <v>#N/A</v>
          </cell>
          <cell r="J1176" t="e">
            <v>#N/A</v>
          </cell>
          <cell r="K1176">
            <v>0</v>
          </cell>
          <cell r="L1176" t="str">
            <v/>
          </cell>
          <cell r="M1176" t="e">
            <v>#N/A</v>
          </cell>
        </row>
        <row r="1177">
          <cell r="H1177" t="e">
            <v>#N/A</v>
          </cell>
          <cell r="J1177" t="e">
            <v>#N/A</v>
          </cell>
          <cell r="K1177">
            <v>0</v>
          </cell>
          <cell r="L1177" t="str">
            <v/>
          </cell>
          <cell r="M1177" t="e">
            <v>#N/A</v>
          </cell>
        </row>
        <row r="1178">
          <cell r="H1178" t="e">
            <v>#N/A</v>
          </cell>
          <cell r="J1178" t="e">
            <v>#N/A</v>
          </cell>
          <cell r="K1178">
            <v>0</v>
          </cell>
          <cell r="L1178" t="str">
            <v/>
          </cell>
          <cell r="M1178" t="e">
            <v>#N/A</v>
          </cell>
        </row>
        <row r="1179">
          <cell r="H1179" t="e">
            <v>#N/A</v>
          </cell>
          <cell r="J1179" t="e">
            <v>#N/A</v>
          </cell>
          <cell r="K1179">
            <v>0</v>
          </cell>
          <cell r="L1179" t="str">
            <v/>
          </cell>
          <cell r="M1179" t="e">
            <v>#N/A</v>
          </cell>
        </row>
        <row r="1180">
          <cell r="H1180" t="e">
            <v>#N/A</v>
          </cell>
          <cell r="J1180" t="e">
            <v>#N/A</v>
          </cell>
          <cell r="K1180">
            <v>0</v>
          </cell>
          <cell r="L1180" t="str">
            <v/>
          </cell>
          <cell r="M1180" t="e">
            <v>#N/A</v>
          </cell>
        </row>
        <row r="1181">
          <cell r="H1181" t="e">
            <v>#N/A</v>
          </cell>
          <cell r="J1181" t="e">
            <v>#N/A</v>
          </cell>
          <cell r="K1181">
            <v>0</v>
          </cell>
          <cell r="L1181" t="str">
            <v/>
          </cell>
          <cell r="M1181" t="e">
            <v>#N/A</v>
          </cell>
        </row>
        <row r="1182">
          <cell r="H1182" t="e">
            <v>#N/A</v>
          </cell>
          <cell r="J1182" t="e">
            <v>#N/A</v>
          </cell>
          <cell r="K1182">
            <v>0</v>
          </cell>
          <cell r="L1182" t="str">
            <v/>
          </cell>
          <cell r="M1182" t="e">
            <v>#N/A</v>
          </cell>
        </row>
        <row r="1183">
          <cell r="H1183" t="e">
            <v>#N/A</v>
          </cell>
          <cell r="J1183" t="e">
            <v>#N/A</v>
          </cell>
          <cell r="K1183">
            <v>0</v>
          </cell>
          <cell r="L1183" t="str">
            <v/>
          </cell>
          <cell r="M1183" t="e">
            <v>#N/A</v>
          </cell>
        </row>
        <row r="1184">
          <cell r="H1184" t="e">
            <v>#N/A</v>
          </cell>
          <cell r="J1184" t="e">
            <v>#N/A</v>
          </cell>
          <cell r="K1184">
            <v>0</v>
          </cell>
          <cell r="L1184" t="str">
            <v/>
          </cell>
          <cell r="M1184" t="e">
            <v>#N/A</v>
          </cell>
        </row>
        <row r="1185">
          <cell r="H1185" t="e">
            <v>#N/A</v>
          </cell>
          <cell r="J1185" t="e">
            <v>#N/A</v>
          </cell>
          <cell r="K1185">
            <v>0</v>
          </cell>
          <cell r="L1185" t="str">
            <v/>
          </cell>
          <cell r="M1185" t="e">
            <v>#N/A</v>
          </cell>
        </row>
        <row r="1186">
          <cell r="H1186" t="e">
            <v>#N/A</v>
          </cell>
          <cell r="J1186" t="e">
            <v>#N/A</v>
          </cell>
          <cell r="K1186">
            <v>0</v>
          </cell>
          <cell r="L1186" t="str">
            <v/>
          </cell>
          <cell r="M1186" t="e">
            <v>#N/A</v>
          </cell>
        </row>
        <row r="1187">
          <cell r="H1187" t="e">
            <v>#N/A</v>
          </cell>
          <cell r="J1187" t="e">
            <v>#N/A</v>
          </cell>
          <cell r="K1187">
            <v>0</v>
          </cell>
          <cell r="L1187" t="str">
            <v/>
          </cell>
          <cell r="M1187" t="e">
            <v>#N/A</v>
          </cell>
        </row>
        <row r="1188">
          <cell r="H1188" t="e">
            <v>#N/A</v>
          </cell>
          <cell r="J1188" t="e">
            <v>#N/A</v>
          </cell>
          <cell r="K1188">
            <v>0</v>
          </cell>
          <cell r="L1188" t="str">
            <v/>
          </cell>
          <cell r="M1188" t="e">
            <v>#N/A</v>
          </cell>
        </row>
        <row r="1189">
          <cell r="H1189" t="e">
            <v>#N/A</v>
          </cell>
          <cell r="J1189" t="e">
            <v>#N/A</v>
          </cell>
          <cell r="K1189">
            <v>0</v>
          </cell>
          <cell r="L1189" t="str">
            <v/>
          </cell>
          <cell r="M1189" t="e">
            <v>#N/A</v>
          </cell>
        </row>
        <row r="1190">
          <cell r="H1190" t="e">
            <v>#N/A</v>
          </cell>
          <cell r="J1190" t="e">
            <v>#N/A</v>
          </cell>
          <cell r="K1190">
            <v>0</v>
          </cell>
          <cell r="L1190" t="str">
            <v/>
          </cell>
          <cell r="M1190" t="e">
            <v>#N/A</v>
          </cell>
        </row>
        <row r="1191">
          <cell r="H1191" t="e">
            <v>#N/A</v>
          </cell>
          <cell r="J1191" t="e">
            <v>#N/A</v>
          </cell>
          <cell r="K1191">
            <v>0</v>
          </cell>
          <cell r="L1191" t="str">
            <v/>
          </cell>
          <cell r="M1191" t="e">
            <v>#N/A</v>
          </cell>
        </row>
        <row r="1192">
          <cell r="H1192" t="e">
            <v>#N/A</v>
          </cell>
          <cell r="J1192" t="e">
            <v>#N/A</v>
          </cell>
          <cell r="K1192">
            <v>0</v>
          </cell>
          <cell r="L1192" t="str">
            <v/>
          </cell>
          <cell r="M1192" t="e">
            <v>#N/A</v>
          </cell>
        </row>
        <row r="1193">
          <cell r="H1193" t="e">
            <v>#N/A</v>
          </cell>
          <cell r="J1193" t="e">
            <v>#N/A</v>
          </cell>
          <cell r="K1193">
            <v>0</v>
          </cell>
          <cell r="L1193" t="str">
            <v/>
          </cell>
          <cell r="M1193" t="e">
            <v>#N/A</v>
          </cell>
        </row>
        <row r="1194">
          <cell r="H1194" t="e">
            <v>#N/A</v>
          </cell>
          <cell r="J1194" t="e">
            <v>#N/A</v>
          </cell>
          <cell r="K1194">
            <v>0</v>
          </cell>
          <cell r="L1194" t="str">
            <v/>
          </cell>
          <cell r="M1194" t="e">
            <v>#N/A</v>
          </cell>
        </row>
        <row r="1195">
          <cell r="H1195" t="e">
            <v>#N/A</v>
          </cell>
          <cell r="J1195" t="e">
            <v>#N/A</v>
          </cell>
          <cell r="K1195">
            <v>0</v>
          </cell>
          <cell r="L1195" t="str">
            <v/>
          </cell>
          <cell r="M1195" t="e">
            <v>#N/A</v>
          </cell>
        </row>
        <row r="1196">
          <cell r="H1196" t="e">
            <v>#N/A</v>
          </cell>
          <cell r="J1196" t="e">
            <v>#N/A</v>
          </cell>
          <cell r="K1196">
            <v>0</v>
          </cell>
          <cell r="L1196" t="str">
            <v/>
          </cell>
          <cell r="M1196" t="e">
            <v>#N/A</v>
          </cell>
        </row>
        <row r="1197">
          <cell r="H1197" t="e">
            <v>#N/A</v>
          </cell>
          <cell r="J1197" t="e">
            <v>#N/A</v>
          </cell>
          <cell r="K1197">
            <v>0</v>
          </cell>
          <cell r="L1197" t="str">
            <v/>
          </cell>
          <cell r="M1197" t="e">
            <v>#N/A</v>
          </cell>
        </row>
        <row r="1198">
          <cell r="H1198" t="e">
            <v>#N/A</v>
          </cell>
          <cell r="J1198" t="e">
            <v>#N/A</v>
          </cell>
          <cell r="K1198">
            <v>0</v>
          </cell>
          <cell r="L1198" t="str">
            <v/>
          </cell>
          <cell r="M1198" t="e">
            <v>#N/A</v>
          </cell>
        </row>
        <row r="1199">
          <cell r="H1199" t="e">
            <v>#N/A</v>
          </cell>
          <cell r="J1199" t="e">
            <v>#N/A</v>
          </cell>
          <cell r="K1199">
            <v>0</v>
          </cell>
          <cell r="L1199" t="str">
            <v/>
          </cell>
          <cell r="M1199" t="e">
            <v>#N/A</v>
          </cell>
        </row>
        <row r="1200">
          <cell r="H1200" t="e">
            <v>#N/A</v>
          </cell>
          <cell r="J1200" t="e">
            <v>#N/A</v>
          </cell>
          <cell r="K1200">
            <v>0</v>
          </cell>
          <cell r="L1200" t="str">
            <v/>
          </cell>
          <cell r="M1200" t="e">
            <v>#N/A</v>
          </cell>
        </row>
        <row r="1201">
          <cell r="H1201" t="e">
            <v>#N/A</v>
          </cell>
          <cell r="J1201" t="e">
            <v>#N/A</v>
          </cell>
          <cell r="K1201">
            <v>0</v>
          </cell>
          <cell r="L1201" t="str">
            <v/>
          </cell>
          <cell r="M1201" t="e">
            <v>#N/A</v>
          </cell>
        </row>
        <row r="1202">
          <cell r="H1202" t="e">
            <v>#N/A</v>
          </cell>
          <cell r="J1202" t="e">
            <v>#N/A</v>
          </cell>
          <cell r="K1202">
            <v>0</v>
          </cell>
          <cell r="L1202" t="str">
            <v/>
          </cell>
          <cell r="M1202" t="e">
            <v>#N/A</v>
          </cell>
        </row>
        <row r="1203">
          <cell r="H1203" t="e">
            <v>#N/A</v>
          </cell>
          <cell r="J1203" t="e">
            <v>#N/A</v>
          </cell>
          <cell r="K1203">
            <v>0</v>
          </cell>
          <cell r="L1203" t="str">
            <v/>
          </cell>
          <cell r="M1203" t="e">
            <v>#N/A</v>
          </cell>
        </row>
        <row r="1204">
          <cell r="H1204" t="e">
            <v>#N/A</v>
          </cell>
          <cell r="J1204" t="e">
            <v>#N/A</v>
          </cell>
          <cell r="K1204">
            <v>0</v>
          </cell>
          <cell r="L1204" t="str">
            <v/>
          </cell>
          <cell r="M1204" t="e">
            <v>#N/A</v>
          </cell>
        </row>
        <row r="1205">
          <cell r="H1205" t="e">
            <v>#N/A</v>
          </cell>
          <cell r="J1205" t="e">
            <v>#N/A</v>
          </cell>
          <cell r="K1205">
            <v>0</v>
          </cell>
          <cell r="L1205" t="str">
            <v/>
          </cell>
          <cell r="M1205" t="e">
            <v>#N/A</v>
          </cell>
        </row>
        <row r="1206">
          <cell r="H1206" t="e">
            <v>#N/A</v>
          </cell>
          <cell r="J1206" t="e">
            <v>#N/A</v>
          </cell>
          <cell r="K1206">
            <v>0</v>
          </cell>
          <cell r="L1206" t="str">
            <v/>
          </cell>
          <cell r="M1206" t="e">
            <v>#N/A</v>
          </cell>
        </row>
        <row r="1207">
          <cell r="H1207" t="e">
            <v>#N/A</v>
          </cell>
          <cell r="J1207" t="e">
            <v>#N/A</v>
          </cell>
          <cell r="K1207">
            <v>0</v>
          </cell>
          <cell r="L1207" t="str">
            <v/>
          </cell>
          <cell r="M1207" t="e">
            <v>#N/A</v>
          </cell>
        </row>
        <row r="1208">
          <cell r="H1208" t="e">
            <v>#N/A</v>
          </cell>
          <cell r="J1208" t="e">
            <v>#N/A</v>
          </cell>
          <cell r="K1208">
            <v>0</v>
          </cell>
          <cell r="L1208" t="str">
            <v/>
          </cell>
          <cell r="M1208" t="e">
            <v>#N/A</v>
          </cell>
        </row>
        <row r="1209">
          <cell r="H1209" t="e">
            <v>#N/A</v>
          </cell>
          <cell r="J1209" t="e">
            <v>#N/A</v>
          </cell>
          <cell r="K1209">
            <v>0</v>
          </cell>
          <cell r="L1209" t="str">
            <v/>
          </cell>
          <cell r="M1209" t="e">
            <v>#N/A</v>
          </cell>
        </row>
        <row r="1210">
          <cell r="H1210" t="e">
            <v>#N/A</v>
          </cell>
          <cell r="J1210" t="e">
            <v>#N/A</v>
          </cell>
          <cell r="K1210">
            <v>0</v>
          </cell>
          <cell r="L1210" t="str">
            <v/>
          </cell>
          <cell r="M1210" t="e">
            <v>#N/A</v>
          </cell>
        </row>
        <row r="1211">
          <cell r="H1211" t="e">
            <v>#N/A</v>
          </cell>
          <cell r="J1211" t="e">
            <v>#N/A</v>
          </cell>
          <cell r="K1211">
            <v>0</v>
          </cell>
          <cell r="L1211" t="str">
            <v/>
          </cell>
          <cell r="M1211" t="e">
            <v>#N/A</v>
          </cell>
        </row>
        <row r="1212">
          <cell r="H1212" t="e">
            <v>#N/A</v>
          </cell>
          <cell r="J1212" t="e">
            <v>#N/A</v>
          </cell>
          <cell r="K1212">
            <v>0</v>
          </cell>
          <cell r="L1212" t="str">
            <v/>
          </cell>
          <cell r="M1212" t="e">
            <v>#N/A</v>
          </cell>
        </row>
        <row r="1213">
          <cell r="H1213" t="e">
            <v>#N/A</v>
          </cell>
          <cell r="J1213" t="e">
            <v>#N/A</v>
          </cell>
          <cell r="K1213">
            <v>0</v>
          </cell>
          <cell r="L1213" t="str">
            <v/>
          </cell>
          <cell r="M1213" t="e">
            <v>#N/A</v>
          </cell>
        </row>
        <row r="1214">
          <cell r="H1214" t="e">
            <v>#N/A</v>
          </cell>
          <cell r="J1214" t="e">
            <v>#N/A</v>
          </cell>
          <cell r="K1214">
            <v>0</v>
          </cell>
          <cell r="L1214" t="str">
            <v/>
          </cell>
          <cell r="M1214" t="e">
            <v>#N/A</v>
          </cell>
        </row>
        <row r="1215">
          <cell r="H1215" t="e">
            <v>#N/A</v>
          </cell>
          <cell r="J1215" t="e">
            <v>#N/A</v>
          </cell>
          <cell r="K1215">
            <v>0</v>
          </cell>
          <cell r="L1215" t="str">
            <v/>
          </cell>
          <cell r="M1215" t="e">
            <v>#N/A</v>
          </cell>
        </row>
        <row r="1216">
          <cell r="H1216" t="e">
            <v>#N/A</v>
          </cell>
          <cell r="J1216" t="e">
            <v>#N/A</v>
          </cell>
          <cell r="K1216">
            <v>0</v>
          </cell>
          <cell r="L1216" t="str">
            <v/>
          </cell>
          <cell r="M1216" t="e">
            <v>#N/A</v>
          </cell>
        </row>
        <row r="1217">
          <cell r="H1217" t="e">
            <v>#N/A</v>
          </cell>
          <cell r="J1217" t="e">
            <v>#N/A</v>
          </cell>
          <cell r="K1217">
            <v>0</v>
          </cell>
          <cell r="L1217" t="str">
            <v/>
          </cell>
          <cell r="M1217" t="e">
            <v>#N/A</v>
          </cell>
        </row>
        <row r="1218">
          <cell r="H1218" t="e">
            <v>#N/A</v>
          </cell>
          <cell r="J1218" t="e">
            <v>#N/A</v>
          </cell>
          <cell r="K1218">
            <v>0</v>
          </cell>
          <cell r="L1218" t="str">
            <v/>
          </cell>
          <cell r="M1218" t="e">
            <v>#N/A</v>
          </cell>
        </row>
        <row r="1219">
          <cell r="H1219" t="e">
            <v>#N/A</v>
          </cell>
          <cell r="J1219" t="e">
            <v>#N/A</v>
          </cell>
          <cell r="K1219">
            <v>0</v>
          </cell>
          <cell r="L1219" t="str">
            <v/>
          </cell>
          <cell r="M1219" t="e">
            <v>#N/A</v>
          </cell>
        </row>
        <row r="1220">
          <cell r="H1220" t="e">
            <v>#N/A</v>
          </cell>
          <cell r="J1220" t="e">
            <v>#N/A</v>
          </cell>
          <cell r="K1220">
            <v>0</v>
          </cell>
          <cell r="L1220" t="str">
            <v/>
          </cell>
          <cell r="M1220" t="e">
            <v>#N/A</v>
          </cell>
        </row>
        <row r="1221">
          <cell r="H1221" t="e">
            <v>#N/A</v>
          </cell>
          <cell r="J1221" t="e">
            <v>#N/A</v>
          </cell>
          <cell r="K1221">
            <v>0</v>
          </cell>
          <cell r="L1221" t="str">
            <v/>
          </cell>
          <cell r="M1221" t="e">
            <v>#N/A</v>
          </cell>
        </row>
        <row r="1222">
          <cell r="H1222" t="e">
            <v>#N/A</v>
          </cell>
          <cell r="J1222" t="e">
            <v>#N/A</v>
          </cell>
          <cell r="K1222">
            <v>0</v>
          </cell>
          <cell r="L1222" t="str">
            <v/>
          </cell>
          <cell r="M1222" t="e">
            <v>#N/A</v>
          </cell>
        </row>
        <row r="1223">
          <cell r="H1223" t="e">
            <v>#N/A</v>
          </cell>
          <cell r="J1223" t="e">
            <v>#N/A</v>
          </cell>
          <cell r="K1223">
            <v>0</v>
          </cell>
          <cell r="L1223" t="str">
            <v/>
          </cell>
          <cell r="M1223" t="e">
            <v>#N/A</v>
          </cell>
        </row>
        <row r="1224">
          <cell r="H1224" t="e">
            <v>#N/A</v>
          </cell>
          <cell r="J1224" t="e">
            <v>#N/A</v>
          </cell>
          <cell r="K1224">
            <v>0</v>
          </cell>
          <cell r="L1224" t="str">
            <v/>
          </cell>
          <cell r="M1224" t="e">
            <v>#N/A</v>
          </cell>
        </row>
        <row r="1225">
          <cell r="H1225" t="e">
            <v>#N/A</v>
          </cell>
          <cell r="J1225" t="e">
            <v>#N/A</v>
          </cell>
          <cell r="K1225">
            <v>0</v>
          </cell>
          <cell r="L1225" t="str">
            <v/>
          </cell>
          <cell r="M1225" t="e">
            <v>#N/A</v>
          </cell>
        </row>
        <row r="1226">
          <cell r="H1226" t="e">
            <v>#N/A</v>
          </cell>
          <cell r="J1226" t="e">
            <v>#N/A</v>
          </cell>
          <cell r="K1226">
            <v>0</v>
          </cell>
          <cell r="L1226" t="str">
            <v/>
          </cell>
          <cell r="M1226" t="e">
            <v>#N/A</v>
          </cell>
        </row>
        <row r="1227">
          <cell r="H1227" t="e">
            <v>#N/A</v>
          </cell>
          <cell r="J1227" t="e">
            <v>#N/A</v>
          </cell>
          <cell r="K1227">
            <v>0</v>
          </cell>
          <cell r="L1227" t="str">
            <v/>
          </cell>
          <cell r="M1227" t="e">
            <v>#N/A</v>
          </cell>
        </row>
        <row r="1228">
          <cell r="H1228" t="e">
            <v>#N/A</v>
          </cell>
          <cell r="J1228" t="e">
            <v>#N/A</v>
          </cell>
          <cell r="K1228">
            <v>0</v>
          </cell>
          <cell r="L1228" t="str">
            <v/>
          </cell>
          <cell r="M1228" t="e">
            <v>#N/A</v>
          </cell>
        </row>
        <row r="1229">
          <cell r="H1229" t="e">
            <v>#N/A</v>
          </cell>
          <cell r="J1229" t="e">
            <v>#N/A</v>
          </cell>
          <cell r="K1229">
            <v>0</v>
          </cell>
          <cell r="L1229" t="str">
            <v/>
          </cell>
          <cell r="M1229" t="e">
            <v>#N/A</v>
          </cell>
        </row>
        <row r="1230">
          <cell r="H1230" t="e">
            <v>#N/A</v>
          </cell>
          <cell r="J1230" t="e">
            <v>#N/A</v>
          </cell>
          <cell r="K1230">
            <v>0</v>
          </cell>
          <cell r="L1230" t="str">
            <v/>
          </cell>
          <cell r="M1230" t="e">
            <v>#N/A</v>
          </cell>
        </row>
        <row r="1231">
          <cell r="H1231" t="e">
            <v>#N/A</v>
          </cell>
          <cell r="J1231" t="e">
            <v>#N/A</v>
          </cell>
          <cell r="K1231">
            <v>0</v>
          </cell>
          <cell r="L1231" t="str">
            <v/>
          </cell>
          <cell r="M1231" t="e">
            <v>#N/A</v>
          </cell>
        </row>
        <row r="1232">
          <cell r="H1232" t="e">
            <v>#N/A</v>
          </cell>
          <cell r="J1232" t="e">
            <v>#N/A</v>
          </cell>
          <cell r="K1232">
            <v>0</v>
          </cell>
          <cell r="L1232" t="str">
            <v/>
          </cell>
          <cell r="M1232" t="e">
            <v>#N/A</v>
          </cell>
        </row>
        <row r="1233">
          <cell r="H1233" t="e">
            <v>#N/A</v>
          </cell>
          <cell r="J1233" t="e">
            <v>#N/A</v>
          </cell>
          <cell r="K1233">
            <v>0</v>
          </cell>
          <cell r="L1233" t="str">
            <v/>
          </cell>
          <cell r="M1233" t="e">
            <v>#N/A</v>
          </cell>
        </row>
        <row r="1234">
          <cell r="H1234" t="e">
            <v>#N/A</v>
          </cell>
          <cell r="J1234" t="e">
            <v>#N/A</v>
          </cell>
          <cell r="K1234">
            <v>0</v>
          </cell>
          <cell r="L1234" t="str">
            <v/>
          </cell>
          <cell r="M1234" t="e">
            <v>#N/A</v>
          </cell>
        </row>
        <row r="1235">
          <cell r="H1235" t="e">
            <v>#N/A</v>
          </cell>
          <cell r="J1235" t="e">
            <v>#N/A</v>
          </cell>
          <cell r="K1235">
            <v>0</v>
          </cell>
          <cell r="L1235" t="str">
            <v/>
          </cell>
          <cell r="M1235" t="e">
            <v>#N/A</v>
          </cell>
        </row>
        <row r="1236">
          <cell r="H1236" t="e">
            <v>#N/A</v>
          </cell>
          <cell r="J1236" t="e">
            <v>#N/A</v>
          </cell>
          <cell r="K1236">
            <v>0</v>
          </cell>
          <cell r="L1236" t="str">
            <v/>
          </cell>
          <cell r="M1236" t="e">
            <v>#N/A</v>
          </cell>
        </row>
        <row r="1237">
          <cell r="H1237" t="e">
            <v>#N/A</v>
          </cell>
          <cell r="J1237" t="e">
            <v>#N/A</v>
          </cell>
          <cell r="K1237">
            <v>0</v>
          </cell>
          <cell r="L1237" t="str">
            <v/>
          </cell>
          <cell r="M1237" t="e">
            <v>#N/A</v>
          </cell>
        </row>
        <row r="1238">
          <cell r="H1238" t="e">
            <v>#N/A</v>
          </cell>
          <cell r="J1238" t="e">
            <v>#N/A</v>
          </cell>
          <cell r="K1238">
            <v>0</v>
          </cell>
          <cell r="L1238" t="str">
            <v/>
          </cell>
          <cell r="M1238" t="e">
            <v>#N/A</v>
          </cell>
        </row>
        <row r="1239">
          <cell r="H1239" t="e">
            <v>#N/A</v>
          </cell>
          <cell r="J1239" t="e">
            <v>#N/A</v>
          </cell>
          <cell r="K1239">
            <v>0</v>
          </cell>
          <cell r="L1239" t="str">
            <v/>
          </cell>
          <cell r="M1239" t="e">
            <v>#N/A</v>
          </cell>
        </row>
        <row r="1240">
          <cell r="H1240" t="e">
            <v>#N/A</v>
          </cell>
          <cell r="J1240" t="e">
            <v>#N/A</v>
          </cell>
          <cell r="K1240">
            <v>0</v>
          </cell>
          <cell r="L1240" t="str">
            <v/>
          </cell>
          <cell r="M1240" t="e">
            <v>#N/A</v>
          </cell>
        </row>
        <row r="1241">
          <cell r="H1241" t="e">
            <v>#N/A</v>
          </cell>
          <cell r="J1241" t="e">
            <v>#N/A</v>
          </cell>
          <cell r="K1241">
            <v>0</v>
          </cell>
          <cell r="L1241" t="str">
            <v/>
          </cell>
          <cell r="M1241" t="e">
            <v>#N/A</v>
          </cell>
        </row>
        <row r="1242">
          <cell r="H1242" t="e">
            <v>#N/A</v>
          </cell>
          <cell r="J1242" t="e">
            <v>#N/A</v>
          </cell>
          <cell r="K1242">
            <v>0</v>
          </cell>
          <cell r="L1242" t="str">
            <v/>
          </cell>
          <cell r="M1242" t="e">
            <v>#N/A</v>
          </cell>
        </row>
        <row r="1243">
          <cell r="H1243" t="e">
            <v>#N/A</v>
          </cell>
          <cell r="J1243" t="e">
            <v>#N/A</v>
          </cell>
          <cell r="K1243">
            <v>0</v>
          </cell>
          <cell r="L1243" t="str">
            <v/>
          </cell>
          <cell r="M1243" t="e">
            <v>#N/A</v>
          </cell>
        </row>
        <row r="1244">
          <cell r="H1244" t="e">
            <v>#N/A</v>
          </cell>
          <cell r="J1244" t="e">
            <v>#N/A</v>
          </cell>
          <cell r="K1244">
            <v>0</v>
          </cell>
          <cell r="L1244" t="str">
            <v/>
          </cell>
          <cell r="M1244" t="e">
            <v>#N/A</v>
          </cell>
        </row>
        <row r="1245">
          <cell r="H1245" t="e">
            <v>#N/A</v>
          </cell>
          <cell r="J1245" t="e">
            <v>#N/A</v>
          </cell>
          <cell r="K1245">
            <v>0</v>
          </cell>
          <cell r="L1245" t="str">
            <v/>
          </cell>
          <cell r="M1245" t="e">
            <v>#N/A</v>
          </cell>
        </row>
        <row r="1246">
          <cell r="H1246" t="e">
            <v>#N/A</v>
          </cell>
          <cell r="J1246" t="e">
            <v>#N/A</v>
          </cell>
          <cell r="K1246">
            <v>0</v>
          </cell>
          <cell r="L1246" t="str">
            <v/>
          </cell>
          <cell r="M1246" t="e">
            <v>#N/A</v>
          </cell>
        </row>
        <row r="1247">
          <cell r="H1247" t="e">
            <v>#N/A</v>
          </cell>
          <cell r="J1247" t="e">
            <v>#N/A</v>
          </cell>
          <cell r="K1247">
            <v>0</v>
          </cell>
          <cell r="L1247" t="str">
            <v/>
          </cell>
          <cell r="M1247" t="e">
            <v>#N/A</v>
          </cell>
        </row>
        <row r="1248">
          <cell r="H1248" t="e">
            <v>#N/A</v>
          </cell>
          <cell r="J1248" t="e">
            <v>#N/A</v>
          </cell>
          <cell r="K1248">
            <v>0</v>
          </cell>
          <cell r="L1248" t="str">
            <v/>
          </cell>
          <cell r="M1248" t="e">
            <v>#N/A</v>
          </cell>
        </row>
        <row r="1249">
          <cell r="H1249" t="e">
            <v>#N/A</v>
          </cell>
          <cell r="J1249" t="e">
            <v>#N/A</v>
          </cell>
          <cell r="K1249">
            <v>0</v>
          </cell>
          <cell r="L1249" t="str">
            <v/>
          </cell>
          <cell r="M1249" t="e">
            <v>#N/A</v>
          </cell>
        </row>
        <row r="1250">
          <cell r="H1250" t="e">
            <v>#N/A</v>
          </cell>
          <cell r="J1250" t="e">
            <v>#N/A</v>
          </cell>
          <cell r="K1250">
            <v>0</v>
          </cell>
          <cell r="L1250" t="str">
            <v/>
          </cell>
          <cell r="M1250" t="e">
            <v>#N/A</v>
          </cell>
        </row>
        <row r="1251">
          <cell r="H1251" t="e">
            <v>#N/A</v>
          </cell>
          <cell r="J1251" t="e">
            <v>#N/A</v>
          </cell>
          <cell r="K1251">
            <v>0</v>
          </cell>
          <cell r="L1251" t="str">
            <v/>
          </cell>
          <cell r="M1251" t="e">
            <v>#N/A</v>
          </cell>
        </row>
        <row r="1252">
          <cell r="H1252" t="e">
            <v>#N/A</v>
          </cell>
          <cell r="J1252" t="e">
            <v>#N/A</v>
          </cell>
          <cell r="K1252">
            <v>0</v>
          </cell>
          <cell r="L1252" t="str">
            <v/>
          </cell>
          <cell r="M1252" t="e">
            <v>#N/A</v>
          </cell>
        </row>
        <row r="1253">
          <cell r="H1253" t="e">
            <v>#N/A</v>
          </cell>
          <cell r="J1253" t="e">
            <v>#N/A</v>
          </cell>
          <cell r="K1253">
            <v>0</v>
          </cell>
          <cell r="L1253" t="str">
            <v/>
          </cell>
          <cell r="M1253" t="e">
            <v>#N/A</v>
          </cell>
        </row>
        <row r="1254">
          <cell r="H1254" t="e">
            <v>#N/A</v>
          </cell>
          <cell r="J1254" t="e">
            <v>#N/A</v>
          </cell>
          <cell r="K1254">
            <v>0</v>
          </cell>
          <cell r="L1254" t="str">
            <v/>
          </cell>
          <cell r="M1254" t="e">
            <v>#N/A</v>
          </cell>
        </row>
        <row r="1255">
          <cell r="H1255" t="e">
            <v>#N/A</v>
          </cell>
          <cell r="J1255" t="e">
            <v>#N/A</v>
          </cell>
          <cell r="K1255">
            <v>0</v>
          </cell>
          <cell r="L1255" t="str">
            <v/>
          </cell>
          <cell r="M1255" t="e">
            <v>#N/A</v>
          </cell>
        </row>
        <row r="1256">
          <cell r="H1256" t="e">
            <v>#N/A</v>
          </cell>
          <cell r="J1256" t="e">
            <v>#N/A</v>
          </cell>
          <cell r="K1256">
            <v>0</v>
          </cell>
          <cell r="L1256" t="str">
            <v/>
          </cell>
          <cell r="M1256" t="e">
            <v>#N/A</v>
          </cell>
        </row>
        <row r="1257">
          <cell r="H1257" t="e">
            <v>#N/A</v>
          </cell>
          <cell r="J1257" t="e">
            <v>#N/A</v>
          </cell>
          <cell r="K1257">
            <v>0</v>
          </cell>
          <cell r="L1257" t="str">
            <v/>
          </cell>
          <cell r="M1257" t="e">
            <v>#N/A</v>
          </cell>
        </row>
        <row r="1258">
          <cell r="H1258" t="e">
            <v>#N/A</v>
          </cell>
          <cell r="J1258" t="e">
            <v>#N/A</v>
          </cell>
          <cell r="K1258">
            <v>0</v>
          </cell>
          <cell r="L1258" t="str">
            <v/>
          </cell>
          <cell r="M1258" t="e">
            <v>#N/A</v>
          </cell>
        </row>
        <row r="1259">
          <cell r="H1259" t="e">
            <v>#N/A</v>
          </cell>
          <cell r="J1259" t="e">
            <v>#N/A</v>
          </cell>
          <cell r="K1259">
            <v>0</v>
          </cell>
          <cell r="L1259" t="str">
            <v/>
          </cell>
          <cell r="M1259" t="e">
            <v>#N/A</v>
          </cell>
        </row>
        <row r="1260">
          <cell r="H1260" t="e">
            <v>#N/A</v>
          </cell>
          <cell r="J1260" t="e">
            <v>#N/A</v>
          </cell>
          <cell r="K1260">
            <v>0</v>
          </cell>
          <cell r="L1260" t="str">
            <v/>
          </cell>
          <cell r="M1260" t="e">
            <v>#N/A</v>
          </cell>
        </row>
        <row r="1261">
          <cell r="H1261" t="e">
            <v>#N/A</v>
          </cell>
          <cell r="J1261" t="e">
            <v>#N/A</v>
          </cell>
          <cell r="K1261">
            <v>0</v>
          </cell>
          <cell r="L1261" t="str">
            <v/>
          </cell>
          <cell r="M1261" t="e">
            <v>#N/A</v>
          </cell>
        </row>
        <row r="1262">
          <cell r="H1262" t="e">
            <v>#N/A</v>
          </cell>
          <cell r="J1262" t="e">
            <v>#N/A</v>
          </cell>
          <cell r="K1262">
            <v>0</v>
          </cell>
          <cell r="L1262" t="str">
            <v/>
          </cell>
          <cell r="M1262" t="e">
            <v>#N/A</v>
          </cell>
        </row>
        <row r="1263">
          <cell r="H1263" t="e">
            <v>#N/A</v>
          </cell>
          <cell r="J1263" t="e">
            <v>#N/A</v>
          </cell>
          <cell r="K1263">
            <v>0</v>
          </cell>
          <cell r="L1263" t="str">
            <v/>
          </cell>
          <cell r="M1263" t="e">
            <v>#N/A</v>
          </cell>
        </row>
        <row r="1264">
          <cell r="H1264" t="e">
            <v>#N/A</v>
          </cell>
          <cell r="J1264" t="e">
            <v>#N/A</v>
          </cell>
          <cell r="K1264">
            <v>0</v>
          </cell>
          <cell r="L1264" t="str">
            <v/>
          </cell>
          <cell r="M1264" t="e">
            <v>#N/A</v>
          </cell>
        </row>
        <row r="1265">
          <cell r="H1265" t="e">
            <v>#N/A</v>
          </cell>
          <cell r="J1265" t="e">
            <v>#N/A</v>
          </cell>
          <cell r="K1265">
            <v>0</v>
          </cell>
          <cell r="L1265" t="str">
            <v/>
          </cell>
          <cell r="M1265" t="e">
            <v>#N/A</v>
          </cell>
        </row>
        <row r="1266">
          <cell r="H1266" t="e">
            <v>#N/A</v>
          </cell>
          <cell r="J1266" t="e">
            <v>#N/A</v>
          </cell>
          <cell r="K1266">
            <v>0</v>
          </cell>
          <cell r="L1266" t="str">
            <v/>
          </cell>
          <cell r="M1266" t="e">
            <v>#N/A</v>
          </cell>
        </row>
        <row r="1267">
          <cell r="H1267" t="e">
            <v>#N/A</v>
          </cell>
          <cell r="J1267" t="e">
            <v>#N/A</v>
          </cell>
          <cell r="K1267">
            <v>0</v>
          </cell>
          <cell r="L1267" t="str">
            <v/>
          </cell>
          <cell r="M1267" t="e">
            <v>#N/A</v>
          </cell>
        </row>
        <row r="1268">
          <cell r="H1268" t="e">
            <v>#N/A</v>
          </cell>
          <cell r="J1268" t="e">
            <v>#N/A</v>
          </cell>
          <cell r="K1268">
            <v>0</v>
          </cell>
          <cell r="L1268" t="str">
            <v/>
          </cell>
          <cell r="M1268" t="e">
            <v>#N/A</v>
          </cell>
        </row>
        <row r="1269">
          <cell r="H1269" t="e">
            <v>#N/A</v>
          </cell>
          <cell r="J1269" t="e">
            <v>#N/A</v>
          </cell>
          <cell r="K1269">
            <v>0</v>
          </cell>
          <cell r="L1269" t="str">
            <v/>
          </cell>
          <cell r="M1269" t="e">
            <v>#N/A</v>
          </cell>
        </row>
        <row r="1270">
          <cell r="H1270" t="e">
            <v>#N/A</v>
          </cell>
          <cell r="J1270" t="e">
            <v>#N/A</v>
          </cell>
          <cell r="K1270">
            <v>0</v>
          </cell>
          <cell r="L1270" t="str">
            <v/>
          </cell>
          <cell r="M1270" t="e">
            <v>#N/A</v>
          </cell>
        </row>
        <row r="1271">
          <cell r="H1271" t="e">
            <v>#N/A</v>
          </cell>
          <cell r="J1271" t="e">
            <v>#N/A</v>
          </cell>
          <cell r="K1271">
            <v>0</v>
          </cell>
          <cell r="L1271" t="str">
            <v/>
          </cell>
          <cell r="M1271" t="e">
            <v>#N/A</v>
          </cell>
        </row>
        <row r="1272">
          <cell r="H1272" t="e">
            <v>#N/A</v>
          </cell>
          <cell r="J1272" t="e">
            <v>#N/A</v>
          </cell>
          <cell r="K1272">
            <v>0</v>
          </cell>
          <cell r="L1272" t="str">
            <v/>
          </cell>
          <cell r="M1272" t="e">
            <v>#N/A</v>
          </cell>
        </row>
        <row r="1273">
          <cell r="H1273" t="e">
            <v>#N/A</v>
          </cell>
          <cell r="J1273" t="e">
            <v>#N/A</v>
          </cell>
          <cell r="K1273">
            <v>0</v>
          </cell>
          <cell r="L1273" t="str">
            <v/>
          </cell>
          <cell r="M1273" t="e">
            <v>#N/A</v>
          </cell>
        </row>
        <row r="1274">
          <cell r="H1274" t="e">
            <v>#N/A</v>
          </cell>
          <cell r="J1274" t="e">
            <v>#N/A</v>
          </cell>
          <cell r="K1274">
            <v>0</v>
          </cell>
          <cell r="L1274" t="str">
            <v/>
          </cell>
          <cell r="M1274" t="e">
            <v>#N/A</v>
          </cell>
        </row>
        <row r="1275">
          <cell r="H1275" t="e">
            <v>#N/A</v>
          </cell>
          <cell r="J1275" t="e">
            <v>#N/A</v>
          </cell>
          <cell r="K1275">
            <v>0</v>
          </cell>
          <cell r="L1275" t="str">
            <v/>
          </cell>
          <cell r="M1275" t="e">
            <v>#N/A</v>
          </cell>
        </row>
        <row r="1276">
          <cell r="H1276" t="e">
            <v>#N/A</v>
          </cell>
          <cell r="J1276" t="e">
            <v>#N/A</v>
          </cell>
          <cell r="K1276">
            <v>0</v>
          </cell>
          <cell r="L1276" t="str">
            <v/>
          </cell>
          <cell r="M1276" t="e">
            <v>#N/A</v>
          </cell>
        </row>
        <row r="1277">
          <cell r="H1277" t="e">
            <v>#N/A</v>
          </cell>
          <cell r="J1277" t="e">
            <v>#N/A</v>
          </cell>
          <cell r="K1277">
            <v>0</v>
          </cell>
          <cell r="L1277" t="str">
            <v/>
          </cell>
          <cell r="M1277" t="e">
            <v>#N/A</v>
          </cell>
        </row>
        <row r="1278">
          <cell r="H1278" t="e">
            <v>#N/A</v>
          </cell>
          <cell r="J1278" t="e">
            <v>#N/A</v>
          </cell>
          <cell r="K1278">
            <v>0</v>
          </cell>
          <cell r="L1278" t="str">
            <v/>
          </cell>
          <cell r="M1278" t="e">
            <v>#N/A</v>
          </cell>
        </row>
        <row r="1279">
          <cell r="H1279" t="e">
            <v>#N/A</v>
          </cell>
          <cell r="J1279" t="e">
            <v>#N/A</v>
          </cell>
          <cell r="K1279">
            <v>0</v>
          </cell>
          <cell r="L1279" t="str">
            <v/>
          </cell>
          <cell r="M1279" t="e">
            <v>#N/A</v>
          </cell>
        </row>
        <row r="1280">
          <cell r="H1280" t="e">
            <v>#N/A</v>
          </cell>
          <cell r="J1280" t="e">
            <v>#N/A</v>
          </cell>
          <cell r="K1280">
            <v>0</v>
          </cell>
          <cell r="L1280" t="str">
            <v/>
          </cell>
          <cell r="M1280" t="e">
            <v>#N/A</v>
          </cell>
        </row>
        <row r="1281">
          <cell r="H1281" t="e">
            <v>#N/A</v>
          </cell>
          <cell r="J1281" t="e">
            <v>#N/A</v>
          </cell>
          <cell r="K1281">
            <v>0</v>
          </cell>
          <cell r="L1281" t="str">
            <v/>
          </cell>
          <cell r="M1281" t="e">
            <v>#N/A</v>
          </cell>
        </row>
        <row r="1282">
          <cell r="H1282" t="e">
            <v>#N/A</v>
          </cell>
          <cell r="J1282" t="e">
            <v>#N/A</v>
          </cell>
          <cell r="K1282">
            <v>0</v>
          </cell>
          <cell r="L1282" t="str">
            <v/>
          </cell>
          <cell r="M1282" t="e">
            <v>#N/A</v>
          </cell>
        </row>
        <row r="1283">
          <cell r="H1283" t="e">
            <v>#N/A</v>
          </cell>
          <cell r="J1283" t="e">
            <v>#N/A</v>
          </cell>
          <cell r="K1283">
            <v>0</v>
          </cell>
          <cell r="L1283" t="str">
            <v/>
          </cell>
          <cell r="M1283" t="e">
            <v>#N/A</v>
          </cell>
        </row>
        <row r="1284">
          <cell r="H1284" t="e">
            <v>#N/A</v>
          </cell>
          <cell r="J1284" t="e">
            <v>#N/A</v>
          </cell>
          <cell r="K1284">
            <v>0</v>
          </cell>
          <cell r="L1284" t="str">
            <v/>
          </cell>
          <cell r="M1284" t="e">
            <v>#N/A</v>
          </cell>
        </row>
        <row r="1285">
          <cell r="H1285" t="e">
            <v>#N/A</v>
          </cell>
          <cell r="J1285" t="e">
            <v>#N/A</v>
          </cell>
          <cell r="K1285">
            <v>0</v>
          </cell>
          <cell r="L1285" t="str">
            <v/>
          </cell>
          <cell r="M1285" t="e">
            <v>#N/A</v>
          </cell>
        </row>
        <row r="1286">
          <cell r="H1286" t="e">
            <v>#N/A</v>
          </cell>
          <cell r="J1286" t="e">
            <v>#N/A</v>
          </cell>
          <cell r="K1286">
            <v>0</v>
          </cell>
          <cell r="L1286" t="str">
            <v/>
          </cell>
          <cell r="M1286" t="e">
            <v>#N/A</v>
          </cell>
        </row>
        <row r="1287">
          <cell r="H1287" t="e">
            <v>#N/A</v>
          </cell>
          <cell r="J1287" t="e">
            <v>#N/A</v>
          </cell>
          <cell r="K1287">
            <v>0</v>
          </cell>
          <cell r="L1287" t="str">
            <v/>
          </cell>
          <cell r="M1287" t="e">
            <v>#N/A</v>
          </cell>
        </row>
        <row r="1288">
          <cell r="H1288" t="e">
            <v>#N/A</v>
          </cell>
          <cell r="J1288" t="e">
            <v>#N/A</v>
          </cell>
          <cell r="K1288">
            <v>0</v>
          </cell>
          <cell r="L1288" t="str">
            <v/>
          </cell>
          <cell r="M1288" t="e">
            <v>#N/A</v>
          </cell>
        </row>
        <row r="1289">
          <cell r="H1289" t="e">
            <v>#N/A</v>
          </cell>
          <cell r="J1289" t="e">
            <v>#N/A</v>
          </cell>
          <cell r="K1289">
            <v>0</v>
          </cell>
          <cell r="L1289" t="str">
            <v/>
          </cell>
          <cell r="M1289" t="e">
            <v>#N/A</v>
          </cell>
        </row>
        <row r="1290">
          <cell r="H1290" t="e">
            <v>#N/A</v>
          </cell>
          <cell r="J1290" t="e">
            <v>#N/A</v>
          </cell>
          <cell r="K1290">
            <v>0</v>
          </cell>
          <cell r="L1290" t="str">
            <v/>
          </cell>
          <cell r="M1290" t="e">
            <v>#N/A</v>
          </cell>
        </row>
        <row r="1291">
          <cell r="H1291" t="e">
            <v>#N/A</v>
          </cell>
          <cell r="J1291" t="e">
            <v>#N/A</v>
          </cell>
          <cell r="K1291">
            <v>0</v>
          </cell>
          <cell r="L1291" t="str">
            <v/>
          </cell>
          <cell r="M1291" t="e">
            <v>#N/A</v>
          </cell>
        </row>
        <row r="1292">
          <cell r="H1292" t="e">
            <v>#N/A</v>
          </cell>
          <cell r="J1292" t="e">
            <v>#N/A</v>
          </cell>
          <cell r="K1292">
            <v>0</v>
          </cell>
          <cell r="L1292" t="str">
            <v/>
          </cell>
          <cell r="M1292" t="e">
            <v>#N/A</v>
          </cell>
        </row>
        <row r="1293">
          <cell r="H1293" t="e">
            <v>#N/A</v>
          </cell>
          <cell r="J1293" t="e">
            <v>#N/A</v>
          </cell>
          <cell r="K1293">
            <v>0</v>
          </cell>
          <cell r="L1293" t="str">
            <v/>
          </cell>
          <cell r="M1293" t="e">
            <v>#N/A</v>
          </cell>
        </row>
        <row r="1294">
          <cell r="H1294" t="e">
            <v>#N/A</v>
          </cell>
          <cell r="J1294" t="e">
            <v>#N/A</v>
          </cell>
          <cell r="K1294">
            <v>0</v>
          </cell>
          <cell r="L1294" t="str">
            <v/>
          </cell>
          <cell r="M1294" t="e">
            <v>#N/A</v>
          </cell>
        </row>
        <row r="1295">
          <cell r="H1295" t="e">
            <v>#N/A</v>
          </cell>
          <cell r="J1295" t="e">
            <v>#N/A</v>
          </cell>
          <cell r="K1295">
            <v>0</v>
          </cell>
          <cell r="L1295" t="str">
            <v/>
          </cell>
          <cell r="M1295" t="e">
            <v>#N/A</v>
          </cell>
        </row>
        <row r="1296">
          <cell r="H1296" t="e">
            <v>#N/A</v>
          </cell>
          <cell r="J1296" t="e">
            <v>#N/A</v>
          </cell>
          <cell r="K1296">
            <v>0</v>
          </cell>
          <cell r="L1296" t="str">
            <v/>
          </cell>
          <cell r="M1296" t="e">
            <v>#N/A</v>
          </cell>
        </row>
        <row r="1297">
          <cell r="H1297" t="e">
            <v>#N/A</v>
          </cell>
          <cell r="J1297" t="e">
            <v>#N/A</v>
          </cell>
          <cell r="K1297">
            <v>0</v>
          </cell>
          <cell r="L1297" t="str">
            <v/>
          </cell>
          <cell r="M1297" t="e">
            <v>#N/A</v>
          </cell>
        </row>
        <row r="1298">
          <cell r="H1298" t="e">
            <v>#N/A</v>
          </cell>
          <cell r="J1298" t="e">
            <v>#N/A</v>
          </cell>
          <cell r="K1298">
            <v>0</v>
          </cell>
          <cell r="L1298" t="str">
            <v/>
          </cell>
          <cell r="M1298" t="e">
            <v>#N/A</v>
          </cell>
        </row>
        <row r="1299">
          <cell r="H1299" t="e">
            <v>#N/A</v>
          </cell>
          <cell r="J1299" t="e">
            <v>#N/A</v>
          </cell>
          <cell r="K1299">
            <v>0</v>
          </cell>
          <cell r="L1299" t="str">
            <v/>
          </cell>
          <cell r="M1299" t="e">
            <v>#N/A</v>
          </cell>
        </row>
        <row r="1300">
          <cell r="H1300" t="e">
            <v>#N/A</v>
          </cell>
          <cell r="J1300" t="e">
            <v>#N/A</v>
          </cell>
          <cell r="K1300">
            <v>0</v>
          </cell>
          <cell r="L1300" t="str">
            <v/>
          </cell>
          <cell r="M1300" t="e">
            <v>#N/A</v>
          </cell>
        </row>
        <row r="1301">
          <cell r="H1301" t="e">
            <v>#N/A</v>
          </cell>
          <cell r="J1301" t="e">
            <v>#N/A</v>
          </cell>
          <cell r="K1301">
            <v>0</v>
          </cell>
          <cell r="L1301" t="str">
            <v/>
          </cell>
          <cell r="M1301" t="e">
            <v>#N/A</v>
          </cell>
        </row>
        <row r="1302">
          <cell r="H1302" t="e">
            <v>#N/A</v>
          </cell>
          <cell r="J1302" t="e">
            <v>#N/A</v>
          </cell>
          <cell r="K1302">
            <v>0</v>
          </cell>
          <cell r="L1302" t="str">
            <v/>
          </cell>
          <cell r="M1302" t="e">
            <v>#N/A</v>
          </cell>
        </row>
        <row r="1303">
          <cell r="H1303" t="e">
            <v>#N/A</v>
          </cell>
          <cell r="J1303" t="e">
            <v>#N/A</v>
          </cell>
          <cell r="K1303">
            <v>0</v>
          </cell>
          <cell r="L1303" t="str">
            <v/>
          </cell>
          <cell r="M1303" t="e">
            <v>#N/A</v>
          </cell>
        </row>
        <row r="1304">
          <cell r="H1304" t="e">
            <v>#N/A</v>
          </cell>
          <cell r="J1304" t="e">
            <v>#N/A</v>
          </cell>
          <cell r="K1304">
            <v>0</v>
          </cell>
          <cell r="L1304" t="str">
            <v/>
          </cell>
          <cell r="M1304" t="e">
            <v>#N/A</v>
          </cell>
        </row>
        <row r="1305">
          <cell r="H1305" t="e">
            <v>#N/A</v>
          </cell>
          <cell r="J1305" t="e">
            <v>#N/A</v>
          </cell>
          <cell r="K1305">
            <v>0</v>
          </cell>
          <cell r="L1305" t="str">
            <v/>
          </cell>
          <cell r="M1305" t="e">
            <v>#N/A</v>
          </cell>
        </row>
        <row r="1306">
          <cell r="H1306" t="e">
            <v>#N/A</v>
          </cell>
          <cell r="J1306" t="e">
            <v>#N/A</v>
          </cell>
          <cell r="K1306">
            <v>0</v>
          </cell>
          <cell r="L1306" t="str">
            <v/>
          </cell>
          <cell r="M1306" t="e">
            <v>#N/A</v>
          </cell>
        </row>
        <row r="1307">
          <cell r="H1307" t="e">
            <v>#N/A</v>
          </cell>
          <cell r="J1307" t="e">
            <v>#N/A</v>
          </cell>
          <cell r="K1307">
            <v>0</v>
          </cell>
          <cell r="L1307" t="str">
            <v/>
          </cell>
          <cell r="M1307" t="e">
            <v>#N/A</v>
          </cell>
        </row>
        <row r="1308">
          <cell r="H1308" t="e">
            <v>#N/A</v>
          </cell>
          <cell r="J1308" t="e">
            <v>#N/A</v>
          </cell>
          <cell r="K1308">
            <v>0</v>
          </cell>
          <cell r="L1308" t="str">
            <v/>
          </cell>
          <cell r="M1308" t="e">
            <v>#N/A</v>
          </cell>
        </row>
        <row r="1309">
          <cell r="H1309" t="e">
            <v>#N/A</v>
          </cell>
          <cell r="J1309" t="e">
            <v>#N/A</v>
          </cell>
          <cell r="K1309">
            <v>0</v>
          </cell>
          <cell r="L1309" t="str">
            <v/>
          </cell>
          <cell r="M1309" t="e">
            <v>#N/A</v>
          </cell>
        </row>
        <row r="1310">
          <cell r="H1310" t="e">
            <v>#N/A</v>
          </cell>
          <cell r="J1310" t="e">
            <v>#N/A</v>
          </cell>
          <cell r="K1310">
            <v>0</v>
          </cell>
          <cell r="L1310" t="str">
            <v/>
          </cell>
          <cell r="M1310" t="e">
            <v>#N/A</v>
          </cell>
        </row>
        <row r="1311">
          <cell r="H1311" t="e">
            <v>#N/A</v>
          </cell>
          <cell r="J1311" t="e">
            <v>#N/A</v>
          </cell>
          <cell r="K1311">
            <v>0</v>
          </cell>
          <cell r="L1311" t="str">
            <v/>
          </cell>
          <cell r="M1311" t="e">
            <v>#N/A</v>
          </cell>
        </row>
        <row r="1312">
          <cell r="H1312" t="e">
            <v>#N/A</v>
          </cell>
          <cell r="J1312" t="e">
            <v>#N/A</v>
          </cell>
          <cell r="K1312">
            <v>0</v>
          </cell>
          <cell r="L1312" t="str">
            <v/>
          </cell>
          <cell r="M1312" t="e">
            <v>#N/A</v>
          </cell>
        </row>
        <row r="1313">
          <cell r="H1313" t="e">
            <v>#N/A</v>
          </cell>
          <cell r="J1313" t="e">
            <v>#N/A</v>
          </cell>
          <cell r="K1313">
            <v>0</v>
          </cell>
          <cell r="L1313" t="str">
            <v/>
          </cell>
          <cell r="M1313" t="e">
            <v>#N/A</v>
          </cell>
        </row>
        <row r="1314">
          <cell r="H1314" t="e">
            <v>#N/A</v>
          </cell>
          <cell r="J1314" t="e">
            <v>#N/A</v>
          </cell>
          <cell r="K1314">
            <v>0</v>
          </cell>
          <cell r="L1314" t="str">
            <v/>
          </cell>
          <cell r="M1314" t="e">
            <v>#N/A</v>
          </cell>
        </row>
        <row r="1315">
          <cell r="H1315" t="e">
            <v>#N/A</v>
          </cell>
          <cell r="J1315" t="e">
            <v>#N/A</v>
          </cell>
          <cell r="K1315">
            <v>0</v>
          </cell>
          <cell r="L1315" t="str">
            <v/>
          </cell>
          <cell r="M1315" t="e">
            <v>#N/A</v>
          </cell>
        </row>
        <row r="1316">
          <cell r="H1316" t="e">
            <v>#N/A</v>
          </cell>
          <cell r="J1316" t="e">
            <v>#N/A</v>
          </cell>
          <cell r="K1316">
            <v>0</v>
          </cell>
          <cell r="L1316" t="str">
            <v/>
          </cell>
          <cell r="M1316" t="e">
            <v>#N/A</v>
          </cell>
        </row>
        <row r="1317">
          <cell r="H1317" t="e">
            <v>#N/A</v>
          </cell>
          <cell r="J1317" t="e">
            <v>#N/A</v>
          </cell>
          <cell r="K1317">
            <v>0</v>
          </cell>
          <cell r="L1317" t="str">
            <v/>
          </cell>
          <cell r="M1317" t="e">
            <v>#N/A</v>
          </cell>
        </row>
        <row r="1318">
          <cell r="H1318" t="e">
            <v>#N/A</v>
          </cell>
          <cell r="J1318" t="e">
            <v>#N/A</v>
          </cell>
          <cell r="K1318">
            <v>0</v>
          </cell>
          <cell r="L1318" t="str">
            <v/>
          </cell>
          <cell r="M1318" t="e">
            <v>#N/A</v>
          </cell>
        </row>
        <row r="1319">
          <cell r="H1319" t="e">
            <v>#N/A</v>
          </cell>
          <cell r="J1319" t="e">
            <v>#N/A</v>
          </cell>
          <cell r="K1319">
            <v>0</v>
          </cell>
          <cell r="L1319" t="str">
            <v/>
          </cell>
          <cell r="M1319" t="e">
            <v>#N/A</v>
          </cell>
        </row>
        <row r="1320">
          <cell r="H1320" t="e">
            <v>#N/A</v>
          </cell>
          <cell r="J1320" t="e">
            <v>#N/A</v>
          </cell>
          <cell r="K1320">
            <v>0</v>
          </cell>
          <cell r="L1320" t="str">
            <v/>
          </cell>
          <cell r="M1320" t="e">
            <v>#N/A</v>
          </cell>
        </row>
        <row r="1321">
          <cell r="H1321" t="e">
            <v>#N/A</v>
          </cell>
          <cell r="J1321" t="e">
            <v>#N/A</v>
          </cell>
          <cell r="K1321">
            <v>0</v>
          </cell>
          <cell r="L1321" t="str">
            <v/>
          </cell>
          <cell r="M1321" t="e">
            <v>#N/A</v>
          </cell>
        </row>
        <row r="1322">
          <cell r="H1322" t="e">
            <v>#N/A</v>
          </cell>
          <cell r="J1322" t="e">
            <v>#N/A</v>
          </cell>
          <cell r="K1322">
            <v>0</v>
          </cell>
          <cell r="L1322" t="str">
            <v/>
          </cell>
          <cell r="M1322" t="e">
            <v>#N/A</v>
          </cell>
        </row>
        <row r="1323">
          <cell r="H1323" t="e">
            <v>#N/A</v>
          </cell>
          <cell r="J1323" t="e">
            <v>#N/A</v>
          </cell>
          <cell r="K1323">
            <v>0</v>
          </cell>
          <cell r="L1323" t="str">
            <v/>
          </cell>
          <cell r="M1323" t="e">
            <v>#N/A</v>
          </cell>
        </row>
        <row r="1324">
          <cell r="H1324" t="e">
            <v>#N/A</v>
          </cell>
          <cell r="J1324" t="e">
            <v>#N/A</v>
          </cell>
          <cell r="K1324">
            <v>0</v>
          </cell>
          <cell r="L1324" t="str">
            <v/>
          </cell>
          <cell r="M1324" t="e">
            <v>#N/A</v>
          </cell>
        </row>
        <row r="1325">
          <cell r="H1325" t="e">
            <v>#N/A</v>
          </cell>
          <cell r="J1325" t="e">
            <v>#N/A</v>
          </cell>
          <cell r="K1325">
            <v>0</v>
          </cell>
          <cell r="L1325" t="str">
            <v/>
          </cell>
          <cell r="M1325" t="e">
            <v>#N/A</v>
          </cell>
        </row>
        <row r="1326">
          <cell r="H1326" t="e">
            <v>#N/A</v>
          </cell>
          <cell r="J1326" t="e">
            <v>#N/A</v>
          </cell>
          <cell r="K1326">
            <v>0</v>
          </cell>
          <cell r="L1326" t="str">
            <v/>
          </cell>
          <cell r="M1326" t="e">
            <v>#N/A</v>
          </cell>
        </row>
        <row r="1327">
          <cell r="H1327" t="e">
            <v>#N/A</v>
          </cell>
          <cell r="J1327" t="e">
            <v>#N/A</v>
          </cell>
          <cell r="K1327">
            <v>0</v>
          </cell>
          <cell r="L1327" t="str">
            <v/>
          </cell>
          <cell r="M1327" t="e">
            <v>#N/A</v>
          </cell>
        </row>
        <row r="1328">
          <cell r="H1328" t="e">
            <v>#N/A</v>
          </cell>
          <cell r="J1328" t="e">
            <v>#N/A</v>
          </cell>
          <cell r="K1328">
            <v>0</v>
          </cell>
          <cell r="L1328" t="str">
            <v/>
          </cell>
          <cell r="M1328" t="e">
            <v>#N/A</v>
          </cell>
        </row>
        <row r="1329">
          <cell r="H1329" t="e">
            <v>#N/A</v>
          </cell>
          <cell r="J1329" t="e">
            <v>#N/A</v>
          </cell>
          <cell r="K1329">
            <v>0</v>
          </cell>
          <cell r="L1329" t="str">
            <v/>
          </cell>
          <cell r="M1329" t="e">
            <v>#N/A</v>
          </cell>
        </row>
        <row r="1330">
          <cell r="H1330" t="e">
            <v>#N/A</v>
          </cell>
          <cell r="J1330" t="e">
            <v>#N/A</v>
          </cell>
          <cell r="K1330">
            <v>0</v>
          </cell>
          <cell r="L1330" t="str">
            <v/>
          </cell>
          <cell r="M1330" t="e">
            <v>#N/A</v>
          </cell>
        </row>
        <row r="1331">
          <cell r="H1331" t="e">
            <v>#N/A</v>
          </cell>
          <cell r="J1331" t="e">
            <v>#N/A</v>
          </cell>
          <cell r="K1331">
            <v>0</v>
          </cell>
          <cell r="L1331" t="str">
            <v/>
          </cell>
          <cell r="M1331" t="e">
            <v>#N/A</v>
          </cell>
        </row>
        <row r="1332">
          <cell r="H1332" t="e">
            <v>#N/A</v>
          </cell>
          <cell r="J1332" t="e">
            <v>#N/A</v>
          </cell>
          <cell r="K1332">
            <v>0</v>
          </cell>
          <cell r="L1332" t="str">
            <v/>
          </cell>
          <cell r="M1332" t="e">
            <v>#N/A</v>
          </cell>
        </row>
        <row r="1333">
          <cell r="H1333" t="e">
            <v>#N/A</v>
          </cell>
          <cell r="J1333" t="e">
            <v>#N/A</v>
          </cell>
          <cell r="K1333">
            <v>0</v>
          </cell>
          <cell r="L1333" t="str">
            <v/>
          </cell>
          <cell r="M1333" t="e">
            <v>#N/A</v>
          </cell>
        </row>
        <row r="1334">
          <cell r="H1334" t="e">
            <v>#N/A</v>
          </cell>
          <cell r="J1334" t="e">
            <v>#N/A</v>
          </cell>
          <cell r="K1334">
            <v>0</v>
          </cell>
          <cell r="L1334" t="str">
            <v/>
          </cell>
          <cell r="M1334" t="e">
            <v>#N/A</v>
          </cell>
        </row>
        <row r="1335">
          <cell r="H1335" t="e">
            <v>#N/A</v>
          </cell>
          <cell r="J1335" t="e">
            <v>#N/A</v>
          </cell>
          <cell r="K1335">
            <v>0</v>
          </cell>
          <cell r="L1335" t="str">
            <v/>
          </cell>
          <cell r="M1335" t="e">
            <v>#N/A</v>
          </cell>
        </row>
        <row r="1336">
          <cell r="H1336" t="e">
            <v>#N/A</v>
          </cell>
          <cell r="J1336" t="e">
            <v>#N/A</v>
          </cell>
          <cell r="K1336">
            <v>0</v>
          </cell>
          <cell r="L1336" t="str">
            <v/>
          </cell>
          <cell r="M1336" t="e">
            <v>#N/A</v>
          </cell>
        </row>
        <row r="1337">
          <cell r="H1337" t="e">
            <v>#N/A</v>
          </cell>
          <cell r="J1337" t="e">
            <v>#N/A</v>
          </cell>
          <cell r="K1337">
            <v>0</v>
          </cell>
          <cell r="L1337" t="str">
            <v/>
          </cell>
          <cell r="M1337" t="e">
            <v>#N/A</v>
          </cell>
        </row>
        <row r="1338">
          <cell r="H1338" t="e">
            <v>#N/A</v>
          </cell>
          <cell r="J1338" t="e">
            <v>#N/A</v>
          </cell>
          <cell r="K1338">
            <v>0</v>
          </cell>
          <cell r="L1338" t="str">
            <v/>
          </cell>
          <cell r="M1338" t="e">
            <v>#N/A</v>
          </cell>
        </row>
        <row r="1339">
          <cell r="H1339" t="e">
            <v>#N/A</v>
          </cell>
          <cell r="J1339" t="e">
            <v>#N/A</v>
          </cell>
          <cell r="K1339">
            <v>0</v>
          </cell>
          <cell r="L1339" t="str">
            <v/>
          </cell>
          <cell r="M1339" t="e">
            <v>#N/A</v>
          </cell>
        </row>
        <row r="1340">
          <cell r="H1340" t="e">
            <v>#N/A</v>
          </cell>
          <cell r="J1340" t="e">
            <v>#N/A</v>
          </cell>
          <cell r="K1340">
            <v>0</v>
          </cell>
          <cell r="L1340" t="str">
            <v/>
          </cell>
          <cell r="M1340" t="e">
            <v>#N/A</v>
          </cell>
        </row>
        <row r="1341">
          <cell r="H1341" t="e">
            <v>#N/A</v>
          </cell>
          <cell r="J1341" t="e">
            <v>#N/A</v>
          </cell>
          <cell r="K1341">
            <v>0</v>
          </cell>
          <cell r="L1341" t="str">
            <v/>
          </cell>
          <cell r="M1341" t="e">
            <v>#N/A</v>
          </cell>
        </row>
        <row r="1342">
          <cell r="H1342" t="e">
            <v>#N/A</v>
          </cell>
          <cell r="J1342" t="e">
            <v>#N/A</v>
          </cell>
          <cell r="K1342">
            <v>0</v>
          </cell>
          <cell r="L1342" t="str">
            <v/>
          </cell>
          <cell r="M1342" t="e">
            <v>#N/A</v>
          </cell>
        </row>
        <row r="1343">
          <cell r="H1343" t="e">
            <v>#N/A</v>
          </cell>
          <cell r="J1343" t="e">
            <v>#N/A</v>
          </cell>
          <cell r="K1343">
            <v>0</v>
          </cell>
          <cell r="L1343" t="str">
            <v/>
          </cell>
          <cell r="M1343" t="e">
            <v>#N/A</v>
          </cell>
        </row>
        <row r="1344">
          <cell r="H1344" t="e">
            <v>#N/A</v>
          </cell>
          <cell r="J1344" t="e">
            <v>#N/A</v>
          </cell>
          <cell r="K1344">
            <v>0</v>
          </cell>
          <cell r="L1344" t="str">
            <v/>
          </cell>
          <cell r="M1344" t="e">
            <v>#N/A</v>
          </cell>
        </row>
        <row r="1345">
          <cell r="H1345" t="e">
            <v>#N/A</v>
          </cell>
          <cell r="J1345" t="e">
            <v>#N/A</v>
          </cell>
          <cell r="K1345">
            <v>0</v>
          </cell>
          <cell r="L1345" t="str">
            <v/>
          </cell>
          <cell r="M1345" t="e">
            <v>#N/A</v>
          </cell>
        </row>
        <row r="1346">
          <cell r="H1346" t="e">
            <v>#N/A</v>
          </cell>
          <cell r="J1346" t="e">
            <v>#N/A</v>
          </cell>
          <cell r="K1346">
            <v>0</v>
          </cell>
          <cell r="L1346" t="str">
            <v/>
          </cell>
          <cell r="M1346" t="e">
            <v>#N/A</v>
          </cell>
        </row>
        <row r="1347">
          <cell r="H1347" t="e">
            <v>#N/A</v>
          </cell>
          <cell r="J1347" t="e">
            <v>#N/A</v>
          </cell>
          <cell r="K1347">
            <v>0</v>
          </cell>
          <cell r="L1347" t="str">
            <v/>
          </cell>
          <cell r="M1347" t="e">
            <v>#N/A</v>
          </cell>
        </row>
        <row r="1348">
          <cell r="H1348" t="e">
            <v>#N/A</v>
          </cell>
          <cell r="J1348" t="e">
            <v>#N/A</v>
          </cell>
          <cell r="K1348">
            <v>0</v>
          </cell>
          <cell r="L1348" t="str">
            <v/>
          </cell>
          <cell r="M1348" t="e">
            <v>#N/A</v>
          </cell>
        </row>
        <row r="1349">
          <cell r="H1349" t="e">
            <v>#N/A</v>
          </cell>
          <cell r="J1349" t="e">
            <v>#N/A</v>
          </cell>
          <cell r="K1349">
            <v>0</v>
          </cell>
          <cell r="L1349" t="str">
            <v/>
          </cell>
          <cell r="M1349" t="e">
            <v>#N/A</v>
          </cell>
        </row>
        <row r="1350">
          <cell r="H1350" t="e">
            <v>#N/A</v>
          </cell>
          <cell r="J1350" t="e">
            <v>#N/A</v>
          </cell>
          <cell r="K1350">
            <v>0</v>
          </cell>
          <cell r="L1350" t="str">
            <v/>
          </cell>
          <cell r="M1350" t="e">
            <v>#N/A</v>
          </cell>
        </row>
        <row r="1351">
          <cell r="H1351" t="e">
            <v>#N/A</v>
          </cell>
          <cell r="J1351" t="e">
            <v>#N/A</v>
          </cell>
          <cell r="K1351">
            <v>0</v>
          </cell>
          <cell r="L1351" t="str">
            <v/>
          </cell>
          <cell r="M1351" t="e">
            <v>#N/A</v>
          </cell>
        </row>
        <row r="1352">
          <cell r="H1352" t="e">
            <v>#N/A</v>
          </cell>
          <cell r="J1352" t="e">
            <v>#N/A</v>
          </cell>
          <cell r="K1352">
            <v>0</v>
          </cell>
          <cell r="L1352" t="str">
            <v/>
          </cell>
          <cell r="M1352" t="e">
            <v>#N/A</v>
          </cell>
        </row>
        <row r="1353">
          <cell r="H1353" t="e">
            <v>#N/A</v>
          </cell>
          <cell r="J1353" t="e">
            <v>#N/A</v>
          </cell>
          <cell r="K1353">
            <v>0</v>
          </cell>
          <cell r="L1353" t="str">
            <v/>
          </cell>
          <cell r="M1353" t="e">
            <v>#N/A</v>
          </cell>
        </row>
        <row r="1354">
          <cell r="H1354" t="e">
            <v>#N/A</v>
          </cell>
          <cell r="J1354" t="e">
            <v>#N/A</v>
          </cell>
          <cell r="K1354">
            <v>0</v>
          </cell>
          <cell r="L1354" t="str">
            <v/>
          </cell>
          <cell r="M1354" t="e">
            <v>#N/A</v>
          </cell>
        </row>
        <row r="1355">
          <cell r="H1355" t="e">
            <v>#N/A</v>
          </cell>
          <cell r="J1355" t="e">
            <v>#N/A</v>
          </cell>
          <cell r="K1355">
            <v>0</v>
          </cell>
          <cell r="L1355" t="str">
            <v/>
          </cell>
          <cell r="M1355" t="e">
            <v>#N/A</v>
          </cell>
        </row>
        <row r="1356">
          <cell r="H1356" t="e">
            <v>#N/A</v>
          </cell>
          <cell r="J1356" t="e">
            <v>#N/A</v>
          </cell>
          <cell r="K1356">
            <v>0</v>
          </cell>
          <cell r="L1356" t="str">
            <v/>
          </cell>
          <cell r="M1356" t="e">
            <v>#N/A</v>
          </cell>
        </row>
        <row r="1357">
          <cell r="H1357" t="e">
            <v>#N/A</v>
          </cell>
          <cell r="J1357" t="e">
            <v>#N/A</v>
          </cell>
          <cell r="K1357">
            <v>0</v>
          </cell>
          <cell r="L1357" t="str">
            <v/>
          </cell>
          <cell r="M1357" t="e">
            <v>#N/A</v>
          </cell>
        </row>
        <row r="1358">
          <cell r="H1358" t="e">
            <v>#N/A</v>
          </cell>
          <cell r="J1358" t="e">
            <v>#N/A</v>
          </cell>
          <cell r="K1358">
            <v>0</v>
          </cell>
          <cell r="L1358" t="str">
            <v/>
          </cell>
          <cell r="M1358" t="e">
            <v>#N/A</v>
          </cell>
        </row>
        <row r="1359">
          <cell r="H1359" t="e">
            <v>#N/A</v>
          </cell>
          <cell r="J1359" t="e">
            <v>#N/A</v>
          </cell>
          <cell r="K1359">
            <v>0</v>
          </cell>
          <cell r="L1359" t="str">
            <v/>
          </cell>
          <cell r="M1359" t="e">
            <v>#N/A</v>
          </cell>
        </row>
        <row r="1360">
          <cell r="H1360" t="e">
            <v>#N/A</v>
          </cell>
          <cell r="J1360" t="e">
            <v>#N/A</v>
          </cell>
          <cell r="K1360">
            <v>0</v>
          </cell>
          <cell r="L1360" t="str">
            <v/>
          </cell>
          <cell r="M1360" t="e">
            <v>#N/A</v>
          </cell>
        </row>
        <row r="1361">
          <cell r="H1361" t="e">
            <v>#N/A</v>
          </cell>
          <cell r="J1361" t="e">
            <v>#N/A</v>
          </cell>
          <cell r="K1361">
            <v>0</v>
          </cell>
          <cell r="L1361" t="str">
            <v/>
          </cell>
          <cell r="M1361" t="e">
            <v>#N/A</v>
          </cell>
        </row>
        <row r="1362">
          <cell r="H1362" t="e">
            <v>#N/A</v>
          </cell>
          <cell r="J1362" t="e">
            <v>#N/A</v>
          </cell>
          <cell r="K1362">
            <v>0</v>
          </cell>
          <cell r="L1362" t="str">
            <v/>
          </cell>
          <cell r="M1362" t="e">
            <v>#N/A</v>
          </cell>
        </row>
        <row r="1363">
          <cell r="H1363" t="e">
            <v>#N/A</v>
          </cell>
          <cell r="J1363" t="e">
            <v>#N/A</v>
          </cell>
          <cell r="K1363">
            <v>0</v>
          </cell>
          <cell r="L1363" t="str">
            <v/>
          </cell>
          <cell r="M1363" t="e">
            <v>#N/A</v>
          </cell>
        </row>
        <row r="1364">
          <cell r="H1364" t="e">
            <v>#N/A</v>
          </cell>
          <cell r="J1364" t="e">
            <v>#N/A</v>
          </cell>
          <cell r="K1364">
            <v>0</v>
          </cell>
          <cell r="L1364" t="str">
            <v/>
          </cell>
          <cell r="M1364" t="e">
            <v>#N/A</v>
          </cell>
        </row>
        <row r="1365">
          <cell r="H1365" t="e">
            <v>#N/A</v>
          </cell>
          <cell r="J1365" t="e">
            <v>#N/A</v>
          </cell>
          <cell r="K1365">
            <v>0</v>
          </cell>
          <cell r="L1365" t="str">
            <v/>
          </cell>
          <cell r="M1365" t="e">
            <v>#N/A</v>
          </cell>
        </row>
        <row r="1366">
          <cell r="H1366" t="e">
            <v>#N/A</v>
          </cell>
          <cell r="J1366" t="e">
            <v>#N/A</v>
          </cell>
          <cell r="K1366">
            <v>0</v>
          </cell>
          <cell r="L1366" t="str">
            <v/>
          </cell>
          <cell r="M1366" t="e">
            <v>#N/A</v>
          </cell>
        </row>
        <row r="1367">
          <cell r="H1367" t="e">
            <v>#N/A</v>
          </cell>
          <cell r="J1367" t="e">
            <v>#N/A</v>
          </cell>
          <cell r="K1367">
            <v>0</v>
          </cell>
          <cell r="L1367" t="str">
            <v/>
          </cell>
          <cell r="M1367" t="e">
            <v>#N/A</v>
          </cell>
        </row>
        <row r="1368">
          <cell r="H1368" t="e">
            <v>#N/A</v>
          </cell>
          <cell r="J1368" t="e">
            <v>#N/A</v>
          </cell>
          <cell r="K1368">
            <v>0</v>
          </cell>
          <cell r="L1368" t="str">
            <v/>
          </cell>
          <cell r="M1368" t="e">
            <v>#N/A</v>
          </cell>
        </row>
        <row r="1369">
          <cell r="H1369" t="e">
            <v>#N/A</v>
          </cell>
          <cell r="J1369" t="e">
            <v>#N/A</v>
          </cell>
          <cell r="K1369">
            <v>0</v>
          </cell>
          <cell r="L1369" t="str">
            <v/>
          </cell>
          <cell r="M1369" t="e">
            <v>#N/A</v>
          </cell>
        </row>
        <row r="1370">
          <cell r="H1370" t="e">
            <v>#N/A</v>
          </cell>
          <cell r="J1370" t="e">
            <v>#N/A</v>
          </cell>
          <cell r="K1370">
            <v>0</v>
          </cell>
          <cell r="L1370" t="str">
            <v/>
          </cell>
          <cell r="M1370" t="e">
            <v>#N/A</v>
          </cell>
        </row>
        <row r="1371">
          <cell r="H1371" t="e">
            <v>#N/A</v>
          </cell>
          <cell r="J1371" t="e">
            <v>#N/A</v>
          </cell>
          <cell r="K1371">
            <v>0</v>
          </cell>
          <cell r="L1371" t="str">
            <v/>
          </cell>
          <cell r="M1371" t="e">
            <v>#N/A</v>
          </cell>
        </row>
        <row r="1372">
          <cell r="H1372" t="e">
            <v>#N/A</v>
          </cell>
          <cell r="J1372" t="e">
            <v>#N/A</v>
          </cell>
          <cell r="K1372">
            <v>0</v>
          </cell>
          <cell r="L1372" t="str">
            <v/>
          </cell>
          <cell r="M1372" t="e">
            <v>#N/A</v>
          </cell>
        </row>
        <row r="1373">
          <cell r="H1373" t="e">
            <v>#N/A</v>
          </cell>
          <cell r="J1373" t="e">
            <v>#N/A</v>
          </cell>
          <cell r="K1373">
            <v>0</v>
          </cell>
          <cell r="L1373" t="str">
            <v/>
          </cell>
          <cell r="M1373" t="e">
            <v>#N/A</v>
          </cell>
        </row>
        <row r="1374">
          <cell r="H1374" t="e">
            <v>#N/A</v>
          </cell>
          <cell r="J1374" t="e">
            <v>#N/A</v>
          </cell>
          <cell r="K1374">
            <v>0</v>
          </cell>
          <cell r="L1374" t="str">
            <v/>
          </cell>
          <cell r="M1374" t="e">
            <v>#N/A</v>
          </cell>
        </row>
        <row r="1375">
          <cell r="H1375" t="e">
            <v>#N/A</v>
          </cell>
          <cell r="J1375" t="e">
            <v>#N/A</v>
          </cell>
          <cell r="K1375">
            <v>0</v>
          </cell>
          <cell r="L1375" t="str">
            <v/>
          </cell>
          <cell r="M1375" t="e">
            <v>#N/A</v>
          </cell>
        </row>
        <row r="1376">
          <cell r="H1376" t="e">
            <v>#N/A</v>
          </cell>
          <cell r="J1376" t="e">
            <v>#N/A</v>
          </cell>
          <cell r="K1376">
            <v>0</v>
          </cell>
          <cell r="L1376" t="str">
            <v/>
          </cell>
          <cell r="M1376" t="e">
            <v>#N/A</v>
          </cell>
        </row>
        <row r="1377">
          <cell r="H1377" t="e">
            <v>#N/A</v>
          </cell>
          <cell r="J1377" t="e">
            <v>#N/A</v>
          </cell>
          <cell r="K1377">
            <v>0</v>
          </cell>
          <cell r="L1377" t="str">
            <v/>
          </cell>
          <cell r="M1377" t="e">
            <v>#N/A</v>
          </cell>
        </row>
        <row r="1378">
          <cell r="H1378" t="e">
            <v>#N/A</v>
          </cell>
          <cell r="J1378" t="e">
            <v>#N/A</v>
          </cell>
          <cell r="K1378">
            <v>0</v>
          </cell>
          <cell r="L1378" t="str">
            <v/>
          </cell>
          <cell r="M1378" t="e">
            <v>#N/A</v>
          </cell>
        </row>
        <row r="1379">
          <cell r="H1379" t="e">
            <v>#N/A</v>
          </cell>
          <cell r="J1379" t="e">
            <v>#N/A</v>
          </cell>
          <cell r="K1379">
            <v>0</v>
          </cell>
          <cell r="L1379" t="str">
            <v/>
          </cell>
          <cell r="M1379" t="e">
            <v>#N/A</v>
          </cell>
        </row>
        <row r="1380">
          <cell r="H1380" t="e">
            <v>#N/A</v>
          </cell>
          <cell r="J1380" t="e">
            <v>#N/A</v>
          </cell>
          <cell r="K1380">
            <v>0</v>
          </cell>
          <cell r="L1380" t="str">
            <v/>
          </cell>
          <cell r="M1380" t="e">
            <v>#N/A</v>
          </cell>
        </row>
        <row r="1381">
          <cell r="H1381" t="e">
            <v>#N/A</v>
          </cell>
          <cell r="J1381" t="e">
            <v>#N/A</v>
          </cell>
          <cell r="K1381">
            <v>0</v>
          </cell>
          <cell r="L1381" t="str">
            <v/>
          </cell>
          <cell r="M1381" t="e">
            <v>#N/A</v>
          </cell>
        </row>
        <row r="1382">
          <cell r="H1382" t="e">
            <v>#N/A</v>
          </cell>
          <cell r="J1382" t="e">
            <v>#N/A</v>
          </cell>
          <cell r="K1382">
            <v>0</v>
          </cell>
          <cell r="L1382" t="str">
            <v/>
          </cell>
          <cell r="M1382" t="e">
            <v>#N/A</v>
          </cell>
        </row>
        <row r="1383">
          <cell r="H1383" t="e">
            <v>#N/A</v>
          </cell>
          <cell r="J1383" t="e">
            <v>#N/A</v>
          </cell>
          <cell r="K1383">
            <v>0</v>
          </cell>
          <cell r="L1383" t="str">
            <v/>
          </cell>
          <cell r="M1383" t="e">
            <v>#N/A</v>
          </cell>
        </row>
        <row r="1384">
          <cell r="H1384" t="e">
            <v>#N/A</v>
          </cell>
          <cell r="J1384" t="e">
            <v>#N/A</v>
          </cell>
          <cell r="K1384">
            <v>0</v>
          </cell>
          <cell r="L1384" t="str">
            <v/>
          </cell>
          <cell r="M1384" t="e">
            <v>#N/A</v>
          </cell>
        </row>
        <row r="1385">
          <cell r="H1385" t="e">
            <v>#N/A</v>
          </cell>
          <cell r="J1385" t="e">
            <v>#N/A</v>
          </cell>
          <cell r="K1385">
            <v>0</v>
          </cell>
          <cell r="L1385" t="str">
            <v/>
          </cell>
          <cell r="M1385" t="e">
            <v>#N/A</v>
          </cell>
        </row>
        <row r="1386">
          <cell r="H1386" t="e">
            <v>#N/A</v>
          </cell>
          <cell r="J1386" t="e">
            <v>#N/A</v>
          </cell>
          <cell r="K1386">
            <v>0</v>
          </cell>
          <cell r="L1386" t="str">
            <v/>
          </cell>
          <cell r="M1386" t="e">
            <v>#N/A</v>
          </cell>
        </row>
        <row r="1387">
          <cell r="H1387" t="e">
            <v>#N/A</v>
          </cell>
          <cell r="J1387" t="e">
            <v>#N/A</v>
          </cell>
          <cell r="K1387">
            <v>0</v>
          </cell>
          <cell r="L1387" t="str">
            <v/>
          </cell>
          <cell r="M1387" t="e">
            <v>#N/A</v>
          </cell>
        </row>
        <row r="1388">
          <cell r="H1388" t="e">
            <v>#N/A</v>
          </cell>
          <cell r="J1388" t="e">
            <v>#N/A</v>
          </cell>
          <cell r="K1388">
            <v>0</v>
          </cell>
          <cell r="L1388" t="str">
            <v/>
          </cell>
          <cell r="M1388" t="e">
            <v>#N/A</v>
          </cell>
        </row>
        <row r="1389">
          <cell r="H1389" t="e">
            <v>#N/A</v>
          </cell>
          <cell r="J1389" t="e">
            <v>#N/A</v>
          </cell>
          <cell r="K1389">
            <v>0</v>
          </cell>
          <cell r="L1389" t="str">
            <v/>
          </cell>
          <cell r="M1389" t="e">
            <v>#N/A</v>
          </cell>
        </row>
        <row r="1390">
          <cell r="H1390" t="e">
            <v>#N/A</v>
          </cell>
          <cell r="J1390" t="e">
            <v>#N/A</v>
          </cell>
          <cell r="K1390">
            <v>0</v>
          </cell>
          <cell r="L1390" t="str">
            <v/>
          </cell>
          <cell r="M1390" t="e">
            <v>#N/A</v>
          </cell>
        </row>
        <row r="1391">
          <cell r="H1391" t="e">
            <v>#N/A</v>
          </cell>
          <cell r="J1391" t="e">
            <v>#N/A</v>
          </cell>
          <cell r="K1391">
            <v>0</v>
          </cell>
          <cell r="L1391" t="str">
            <v/>
          </cell>
          <cell r="M1391" t="e">
            <v>#N/A</v>
          </cell>
        </row>
        <row r="1392">
          <cell r="H1392" t="e">
            <v>#N/A</v>
          </cell>
          <cell r="J1392" t="e">
            <v>#N/A</v>
          </cell>
          <cell r="K1392">
            <v>0</v>
          </cell>
          <cell r="L1392" t="str">
            <v/>
          </cell>
          <cell r="M1392" t="e">
            <v>#N/A</v>
          </cell>
        </row>
        <row r="1393">
          <cell r="H1393" t="e">
            <v>#N/A</v>
          </cell>
          <cell r="J1393" t="e">
            <v>#N/A</v>
          </cell>
          <cell r="K1393">
            <v>0</v>
          </cell>
          <cell r="L1393" t="str">
            <v/>
          </cell>
          <cell r="M1393" t="e">
            <v>#N/A</v>
          </cell>
        </row>
        <row r="1394">
          <cell r="H1394" t="e">
            <v>#N/A</v>
          </cell>
          <cell r="J1394" t="e">
            <v>#N/A</v>
          </cell>
          <cell r="K1394">
            <v>0</v>
          </cell>
          <cell r="L1394" t="str">
            <v/>
          </cell>
          <cell r="M1394" t="e">
            <v>#N/A</v>
          </cell>
        </row>
        <row r="1395">
          <cell r="H1395" t="e">
            <v>#N/A</v>
          </cell>
          <cell r="J1395" t="e">
            <v>#N/A</v>
          </cell>
          <cell r="K1395">
            <v>0</v>
          </cell>
          <cell r="L1395" t="str">
            <v/>
          </cell>
          <cell r="M1395" t="e">
            <v>#N/A</v>
          </cell>
        </row>
        <row r="1396">
          <cell r="H1396" t="e">
            <v>#N/A</v>
          </cell>
          <cell r="J1396" t="e">
            <v>#N/A</v>
          </cell>
          <cell r="K1396">
            <v>0</v>
          </cell>
          <cell r="L1396" t="str">
            <v/>
          </cell>
          <cell r="M1396" t="e">
            <v>#N/A</v>
          </cell>
        </row>
        <row r="1397">
          <cell r="H1397" t="e">
            <v>#N/A</v>
          </cell>
          <cell r="J1397" t="e">
            <v>#N/A</v>
          </cell>
          <cell r="K1397">
            <v>0</v>
          </cell>
          <cell r="L1397" t="str">
            <v/>
          </cell>
          <cell r="M1397" t="e">
            <v>#N/A</v>
          </cell>
        </row>
        <row r="1398">
          <cell r="H1398" t="e">
            <v>#N/A</v>
          </cell>
          <cell r="J1398" t="e">
            <v>#N/A</v>
          </cell>
          <cell r="K1398">
            <v>0</v>
          </cell>
          <cell r="L1398" t="str">
            <v/>
          </cell>
          <cell r="M1398" t="e">
            <v>#N/A</v>
          </cell>
        </row>
        <row r="1399">
          <cell r="H1399" t="e">
            <v>#N/A</v>
          </cell>
          <cell r="J1399" t="e">
            <v>#N/A</v>
          </cell>
          <cell r="K1399">
            <v>0</v>
          </cell>
          <cell r="L1399" t="str">
            <v/>
          </cell>
          <cell r="M1399" t="e">
            <v>#N/A</v>
          </cell>
        </row>
        <row r="1400">
          <cell r="H1400" t="e">
            <v>#N/A</v>
          </cell>
          <cell r="J1400" t="e">
            <v>#N/A</v>
          </cell>
          <cell r="K1400">
            <v>0</v>
          </cell>
          <cell r="L1400" t="str">
            <v/>
          </cell>
          <cell r="M1400" t="e">
            <v>#N/A</v>
          </cell>
        </row>
        <row r="1401">
          <cell r="H1401" t="e">
            <v>#N/A</v>
          </cell>
          <cell r="J1401" t="e">
            <v>#N/A</v>
          </cell>
          <cell r="K1401">
            <v>0</v>
          </cell>
          <cell r="L1401" t="str">
            <v/>
          </cell>
          <cell r="M1401" t="e">
            <v>#N/A</v>
          </cell>
        </row>
        <row r="1402">
          <cell r="H1402" t="e">
            <v>#N/A</v>
          </cell>
          <cell r="J1402" t="e">
            <v>#N/A</v>
          </cell>
          <cell r="K1402">
            <v>0</v>
          </cell>
          <cell r="L1402" t="str">
            <v/>
          </cell>
          <cell r="M1402" t="e">
            <v>#N/A</v>
          </cell>
        </row>
        <row r="1403">
          <cell r="H1403" t="e">
            <v>#N/A</v>
          </cell>
          <cell r="J1403" t="e">
            <v>#N/A</v>
          </cell>
          <cell r="K1403">
            <v>0</v>
          </cell>
          <cell r="L1403" t="str">
            <v/>
          </cell>
          <cell r="M1403" t="e">
            <v>#N/A</v>
          </cell>
        </row>
        <row r="1404">
          <cell r="H1404" t="e">
            <v>#N/A</v>
          </cell>
          <cell r="J1404" t="e">
            <v>#N/A</v>
          </cell>
          <cell r="K1404">
            <v>0</v>
          </cell>
          <cell r="L1404" t="str">
            <v/>
          </cell>
          <cell r="M1404" t="e">
            <v>#N/A</v>
          </cell>
        </row>
        <row r="1405">
          <cell r="H1405" t="e">
            <v>#N/A</v>
          </cell>
          <cell r="J1405" t="e">
            <v>#N/A</v>
          </cell>
          <cell r="K1405">
            <v>0</v>
          </cell>
          <cell r="L1405" t="str">
            <v/>
          </cell>
          <cell r="M1405" t="e">
            <v>#N/A</v>
          </cell>
        </row>
        <row r="1406">
          <cell r="H1406" t="e">
            <v>#N/A</v>
          </cell>
          <cell r="J1406" t="e">
            <v>#N/A</v>
          </cell>
          <cell r="K1406">
            <v>0</v>
          </cell>
          <cell r="L1406" t="str">
            <v/>
          </cell>
          <cell r="M1406" t="e">
            <v>#N/A</v>
          </cell>
        </row>
        <row r="1407">
          <cell r="H1407" t="e">
            <v>#N/A</v>
          </cell>
          <cell r="J1407" t="e">
            <v>#N/A</v>
          </cell>
          <cell r="K1407">
            <v>0</v>
          </cell>
          <cell r="L1407" t="str">
            <v/>
          </cell>
          <cell r="M1407" t="e">
            <v>#N/A</v>
          </cell>
        </row>
        <row r="1408">
          <cell r="H1408" t="e">
            <v>#N/A</v>
          </cell>
          <cell r="J1408" t="e">
            <v>#N/A</v>
          </cell>
          <cell r="K1408">
            <v>0</v>
          </cell>
          <cell r="L1408" t="str">
            <v/>
          </cell>
          <cell r="M1408" t="e">
            <v>#N/A</v>
          </cell>
        </row>
        <row r="1409">
          <cell r="H1409" t="e">
            <v>#N/A</v>
          </cell>
          <cell r="J1409" t="e">
            <v>#N/A</v>
          </cell>
          <cell r="K1409">
            <v>0</v>
          </cell>
          <cell r="L1409" t="str">
            <v/>
          </cell>
          <cell r="M1409" t="e">
            <v>#N/A</v>
          </cell>
        </row>
        <row r="1410">
          <cell r="H1410" t="e">
            <v>#N/A</v>
          </cell>
          <cell r="J1410" t="e">
            <v>#N/A</v>
          </cell>
          <cell r="K1410">
            <v>0</v>
          </cell>
          <cell r="L1410" t="str">
            <v/>
          </cell>
          <cell r="M1410" t="e">
            <v>#N/A</v>
          </cell>
        </row>
        <row r="1411">
          <cell r="H1411" t="e">
            <v>#N/A</v>
          </cell>
          <cell r="J1411" t="e">
            <v>#N/A</v>
          </cell>
          <cell r="K1411">
            <v>0</v>
          </cell>
          <cell r="L1411" t="str">
            <v/>
          </cell>
          <cell r="M1411" t="e">
            <v>#N/A</v>
          </cell>
        </row>
        <row r="1412">
          <cell r="H1412" t="e">
            <v>#N/A</v>
          </cell>
          <cell r="J1412" t="e">
            <v>#N/A</v>
          </cell>
          <cell r="K1412">
            <v>0</v>
          </cell>
          <cell r="L1412" t="str">
            <v/>
          </cell>
          <cell r="M1412" t="e">
            <v>#N/A</v>
          </cell>
        </row>
        <row r="1413">
          <cell r="H1413" t="e">
            <v>#N/A</v>
          </cell>
          <cell r="J1413" t="e">
            <v>#N/A</v>
          </cell>
          <cell r="K1413">
            <v>0</v>
          </cell>
          <cell r="L1413" t="str">
            <v/>
          </cell>
          <cell r="M1413" t="e">
            <v>#N/A</v>
          </cell>
        </row>
        <row r="1414">
          <cell r="H1414" t="e">
            <v>#N/A</v>
          </cell>
          <cell r="J1414" t="e">
            <v>#N/A</v>
          </cell>
          <cell r="K1414">
            <v>0</v>
          </cell>
          <cell r="L1414" t="str">
            <v/>
          </cell>
          <cell r="M1414" t="e">
            <v>#N/A</v>
          </cell>
        </row>
        <row r="1415">
          <cell r="H1415" t="e">
            <v>#N/A</v>
          </cell>
          <cell r="J1415" t="e">
            <v>#N/A</v>
          </cell>
          <cell r="K1415">
            <v>0</v>
          </cell>
          <cell r="L1415" t="str">
            <v/>
          </cell>
          <cell r="M1415" t="e">
            <v>#N/A</v>
          </cell>
        </row>
        <row r="1416">
          <cell r="H1416" t="e">
            <v>#N/A</v>
          </cell>
          <cell r="J1416" t="e">
            <v>#N/A</v>
          </cell>
          <cell r="K1416">
            <v>0</v>
          </cell>
          <cell r="L1416" t="str">
            <v/>
          </cell>
          <cell r="M1416" t="e">
            <v>#N/A</v>
          </cell>
        </row>
        <row r="1417">
          <cell r="H1417" t="e">
            <v>#N/A</v>
          </cell>
          <cell r="J1417" t="e">
            <v>#N/A</v>
          </cell>
          <cell r="K1417">
            <v>0</v>
          </cell>
          <cell r="L1417" t="str">
            <v/>
          </cell>
          <cell r="M1417" t="e">
            <v>#N/A</v>
          </cell>
        </row>
        <row r="1418">
          <cell r="H1418" t="e">
            <v>#N/A</v>
          </cell>
          <cell r="J1418" t="e">
            <v>#N/A</v>
          </cell>
          <cell r="K1418">
            <v>0</v>
          </cell>
          <cell r="L1418" t="str">
            <v/>
          </cell>
          <cell r="M1418" t="e">
            <v>#N/A</v>
          </cell>
        </row>
        <row r="1419">
          <cell r="H1419" t="e">
            <v>#N/A</v>
          </cell>
          <cell r="J1419" t="e">
            <v>#N/A</v>
          </cell>
          <cell r="K1419">
            <v>0</v>
          </cell>
          <cell r="L1419" t="str">
            <v/>
          </cell>
          <cell r="M1419" t="e">
            <v>#N/A</v>
          </cell>
        </row>
        <row r="1420">
          <cell r="H1420" t="e">
            <v>#N/A</v>
          </cell>
          <cell r="J1420" t="e">
            <v>#N/A</v>
          </cell>
          <cell r="K1420">
            <v>0</v>
          </cell>
          <cell r="L1420" t="str">
            <v/>
          </cell>
          <cell r="M1420" t="e">
            <v>#N/A</v>
          </cell>
        </row>
        <row r="1421">
          <cell r="H1421" t="e">
            <v>#N/A</v>
          </cell>
          <cell r="J1421" t="e">
            <v>#N/A</v>
          </cell>
          <cell r="K1421">
            <v>0</v>
          </cell>
          <cell r="L1421" t="str">
            <v/>
          </cell>
          <cell r="M1421" t="e">
            <v>#N/A</v>
          </cell>
        </row>
        <row r="1422">
          <cell r="H1422" t="e">
            <v>#N/A</v>
          </cell>
          <cell r="J1422" t="e">
            <v>#N/A</v>
          </cell>
          <cell r="K1422">
            <v>0</v>
          </cell>
          <cell r="L1422" t="str">
            <v/>
          </cell>
          <cell r="M1422" t="e">
            <v>#N/A</v>
          </cell>
        </row>
        <row r="1423">
          <cell r="H1423" t="e">
            <v>#N/A</v>
          </cell>
          <cell r="J1423" t="e">
            <v>#N/A</v>
          </cell>
          <cell r="K1423">
            <v>0</v>
          </cell>
          <cell r="L1423" t="str">
            <v/>
          </cell>
          <cell r="M1423" t="e">
            <v>#N/A</v>
          </cell>
        </row>
        <row r="1424">
          <cell r="H1424" t="e">
            <v>#N/A</v>
          </cell>
          <cell r="J1424" t="e">
            <v>#N/A</v>
          </cell>
          <cell r="K1424">
            <v>0</v>
          </cell>
          <cell r="L1424" t="str">
            <v/>
          </cell>
          <cell r="M1424" t="e">
            <v>#N/A</v>
          </cell>
        </row>
        <row r="1425">
          <cell r="H1425" t="e">
            <v>#N/A</v>
          </cell>
          <cell r="J1425" t="e">
            <v>#N/A</v>
          </cell>
          <cell r="K1425">
            <v>0</v>
          </cell>
          <cell r="L1425" t="str">
            <v/>
          </cell>
          <cell r="M1425" t="e">
            <v>#N/A</v>
          </cell>
        </row>
        <row r="1426">
          <cell r="H1426" t="e">
            <v>#N/A</v>
          </cell>
          <cell r="J1426" t="e">
            <v>#N/A</v>
          </cell>
          <cell r="K1426">
            <v>0</v>
          </cell>
          <cell r="L1426" t="str">
            <v/>
          </cell>
          <cell r="M1426" t="e">
            <v>#N/A</v>
          </cell>
        </row>
        <row r="1427">
          <cell r="H1427" t="e">
            <v>#N/A</v>
          </cell>
          <cell r="J1427" t="e">
            <v>#N/A</v>
          </cell>
          <cell r="K1427">
            <v>0</v>
          </cell>
          <cell r="L1427" t="str">
            <v/>
          </cell>
          <cell r="M1427" t="e">
            <v>#N/A</v>
          </cell>
        </row>
        <row r="1428">
          <cell r="H1428" t="e">
            <v>#N/A</v>
          </cell>
          <cell r="J1428" t="e">
            <v>#N/A</v>
          </cell>
          <cell r="K1428">
            <v>0</v>
          </cell>
          <cell r="L1428" t="str">
            <v/>
          </cell>
          <cell r="M1428" t="e">
            <v>#N/A</v>
          </cell>
        </row>
        <row r="1429">
          <cell r="H1429" t="e">
            <v>#N/A</v>
          </cell>
          <cell r="J1429" t="e">
            <v>#N/A</v>
          </cell>
          <cell r="K1429">
            <v>0</v>
          </cell>
          <cell r="L1429" t="str">
            <v/>
          </cell>
          <cell r="M1429" t="e">
            <v>#N/A</v>
          </cell>
        </row>
        <row r="1430">
          <cell r="H1430" t="e">
            <v>#N/A</v>
          </cell>
          <cell r="J1430" t="e">
            <v>#N/A</v>
          </cell>
          <cell r="K1430">
            <v>0</v>
          </cell>
          <cell r="L1430" t="str">
            <v/>
          </cell>
          <cell r="M1430" t="e">
            <v>#N/A</v>
          </cell>
        </row>
        <row r="1431">
          <cell r="H1431" t="e">
            <v>#N/A</v>
          </cell>
          <cell r="J1431" t="e">
            <v>#N/A</v>
          </cell>
          <cell r="K1431">
            <v>0</v>
          </cell>
          <cell r="L1431" t="str">
            <v/>
          </cell>
          <cell r="M1431" t="e">
            <v>#N/A</v>
          </cell>
        </row>
        <row r="1432">
          <cell r="H1432" t="e">
            <v>#N/A</v>
          </cell>
          <cell r="J1432" t="e">
            <v>#N/A</v>
          </cell>
          <cell r="K1432">
            <v>0</v>
          </cell>
          <cell r="L1432" t="str">
            <v/>
          </cell>
          <cell r="M1432" t="e">
            <v>#N/A</v>
          </cell>
        </row>
        <row r="1433">
          <cell r="H1433" t="e">
            <v>#N/A</v>
          </cell>
          <cell r="J1433" t="e">
            <v>#N/A</v>
          </cell>
          <cell r="K1433">
            <v>0</v>
          </cell>
          <cell r="L1433" t="str">
            <v/>
          </cell>
          <cell r="M1433" t="e">
            <v>#N/A</v>
          </cell>
        </row>
        <row r="1434">
          <cell r="H1434" t="e">
            <v>#N/A</v>
          </cell>
          <cell r="J1434" t="e">
            <v>#N/A</v>
          </cell>
          <cell r="K1434">
            <v>0</v>
          </cell>
          <cell r="L1434" t="str">
            <v/>
          </cell>
          <cell r="M1434" t="e">
            <v>#N/A</v>
          </cell>
        </row>
        <row r="1435">
          <cell r="H1435" t="e">
            <v>#N/A</v>
          </cell>
          <cell r="J1435" t="e">
            <v>#N/A</v>
          </cell>
          <cell r="K1435">
            <v>0</v>
          </cell>
          <cell r="L1435" t="str">
            <v/>
          </cell>
          <cell r="M1435" t="e">
            <v>#N/A</v>
          </cell>
        </row>
        <row r="1436">
          <cell r="H1436" t="e">
            <v>#N/A</v>
          </cell>
          <cell r="J1436" t="e">
            <v>#N/A</v>
          </cell>
          <cell r="K1436">
            <v>0</v>
          </cell>
          <cell r="L1436" t="str">
            <v/>
          </cell>
          <cell r="M1436" t="e">
            <v>#N/A</v>
          </cell>
        </row>
        <row r="1437">
          <cell r="H1437" t="e">
            <v>#N/A</v>
          </cell>
          <cell r="J1437" t="e">
            <v>#N/A</v>
          </cell>
          <cell r="K1437">
            <v>0</v>
          </cell>
          <cell r="L1437" t="str">
            <v/>
          </cell>
          <cell r="M1437" t="e">
            <v>#N/A</v>
          </cell>
        </row>
        <row r="1438">
          <cell r="H1438" t="e">
            <v>#N/A</v>
          </cell>
          <cell r="J1438" t="e">
            <v>#N/A</v>
          </cell>
          <cell r="K1438">
            <v>0</v>
          </cell>
          <cell r="L1438" t="str">
            <v/>
          </cell>
          <cell r="M1438" t="e">
            <v>#N/A</v>
          </cell>
        </row>
        <row r="1439">
          <cell r="H1439" t="e">
            <v>#N/A</v>
          </cell>
          <cell r="J1439" t="e">
            <v>#N/A</v>
          </cell>
          <cell r="K1439">
            <v>0</v>
          </cell>
          <cell r="L1439" t="str">
            <v/>
          </cell>
          <cell r="M1439" t="e">
            <v>#N/A</v>
          </cell>
        </row>
        <row r="1440">
          <cell r="H1440" t="e">
            <v>#N/A</v>
          </cell>
          <cell r="J1440" t="e">
            <v>#N/A</v>
          </cell>
          <cell r="K1440">
            <v>0</v>
          </cell>
          <cell r="L1440" t="str">
            <v/>
          </cell>
          <cell r="M1440" t="e">
            <v>#N/A</v>
          </cell>
        </row>
        <row r="1441">
          <cell r="H1441" t="e">
            <v>#N/A</v>
          </cell>
          <cell r="J1441" t="e">
            <v>#N/A</v>
          </cell>
          <cell r="K1441">
            <v>0</v>
          </cell>
          <cell r="L1441" t="str">
            <v/>
          </cell>
          <cell r="M1441" t="e">
            <v>#N/A</v>
          </cell>
        </row>
        <row r="1442">
          <cell r="H1442" t="e">
            <v>#N/A</v>
          </cell>
          <cell r="J1442" t="e">
            <v>#N/A</v>
          </cell>
          <cell r="K1442">
            <v>0</v>
          </cell>
          <cell r="L1442" t="str">
            <v/>
          </cell>
          <cell r="M1442" t="e">
            <v>#N/A</v>
          </cell>
        </row>
        <row r="1443">
          <cell r="H1443" t="e">
            <v>#N/A</v>
          </cell>
          <cell r="J1443" t="e">
            <v>#N/A</v>
          </cell>
          <cell r="K1443">
            <v>0</v>
          </cell>
          <cell r="L1443" t="str">
            <v/>
          </cell>
          <cell r="M1443" t="e">
            <v>#N/A</v>
          </cell>
        </row>
        <row r="1444">
          <cell r="H1444" t="e">
            <v>#N/A</v>
          </cell>
          <cell r="J1444" t="e">
            <v>#N/A</v>
          </cell>
          <cell r="K1444">
            <v>0</v>
          </cell>
          <cell r="L1444" t="str">
            <v/>
          </cell>
          <cell r="M1444" t="e">
            <v>#N/A</v>
          </cell>
        </row>
        <row r="1445">
          <cell r="H1445" t="e">
            <v>#N/A</v>
          </cell>
          <cell r="J1445" t="e">
            <v>#N/A</v>
          </cell>
          <cell r="K1445">
            <v>0</v>
          </cell>
          <cell r="L1445" t="str">
            <v/>
          </cell>
          <cell r="M1445" t="e">
            <v>#N/A</v>
          </cell>
        </row>
        <row r="1446">
          <cell r="H1446" t="e">
            <v>#N/A</v>
          </cell>
          <cell r="J1446" t="e">
            <v>#N/A</v>
          </cell>
          <cell r="K1446">
            <v>0</v>
          </cell>
          <cell r="L1446" t="str">
            <v/>
          </cell>
          <cell r="M1446" t="e">
            <v>#N/A</v>
          </cell>
        </row>
        <row r="1447">
          <cell r="H1447" t="e">
            <v>#N/A</v>
          </cell>
          <cell r="J1447" t="e">
            <v>#N/A</v>
          </cell>
          <cell r="K1447">
            <v>0</v>
          </cell>
          <cell r="L1447" t="str">
            <v/>
          </cell>
          <cell r="M1447" t="e">
            <v>#N/A</v>
          </cell>
        </row>
        <row r="1448">
          <cell r="H1448" t="e">
            <v>#N/A</v>
          </cell>
          <cell r="J1448" t="e">
            <v>#N/A</v>
          </cell>
          <cell r="K1448">
            <v>0</v>
          </cell>
          <cell r="L1448" t="str">
            <v/>
          </cell>
          <cell r="M1448" t="e">
            <v>#N/A</v>
          </cell>
        </row>
        <row r="1449">
          <cell r="H1449" t="e">
            <v>#N/A</v>
          </cell>
          <cell r="J1449" t="e">
            <v>#N/A</v>
          </cell>
          <cell r="K1449">
            <v>0</v>
          </cell>
          <cell r="L1449" t="str">
            <v/>
          </cell>
          <cell r="M1449" t="e">
            <v>#N/A</v>
          </cell>
        </row>
        <row r="1450">
          <cell r="H1450" t="e">
            <v>#N/A</v>
          </cell>
          <cell r="J1450" t="e">
            <v>#N/A</v>
          </cell>
          <cell r="K1450">
            <v>0</v>
          </cell>
          <cell r="L1450" t="str">
            <v/>
          </cell>
          <cell r="M1450" t="e">
            <v>#N/A</v>
          </cell>
        </row>
        <row r="1451">
          <cell r="H1451" t="e">
            <v>#N/A</v>
          </cell>
          <cell r="J1451" t="e">
            <v>#N/A</v>
          </cell>
          <cell r="K1451">
            <v>0</v>
          </cell>
          <cell r="L1451" t="str">
            <v/>
          </cell>
          <cell r="M1451" t="e">
            <v>#N/A</v>
          </cell>
        </row>
        <row r="1452">
          <cell r="H1452" t="e">
            <v>#N/A</v>
          </cell>
          <cell r="J1452" t="e">
            <v>#N/A</v>
          </cell>
          <cell r="K1452">
            <v>0</v>
          </cell>
          <cell r="L1452" t="str">
            <v/>
          </cell>
          <cell r="M1452" t="e">
            <v>#N/A</v>
          </cell>
        </row>
        <row r="1453">
          <cell r="H1453" t="e">
            <v>#N/A</v>
          </cell>
          <cell r="J1453" t="e">
            <v>#N/A</v>
          </cell>
          <cell r="K1453">
            <v>0</v>
          </cell>
          <cell r="L1453" t="str">
            <v/>
          </cell>
          <cell r="M1453" t="e">
            <v>#N/A</v>
          </cell>
        </row>
        <row r="1454">
          <cell r="H1454" t="e">
            <v>#N/A</v>
          </cell>
          <cell r="J1454" t="e">
            <v>#N/A</v>
          </cell>
          <cell r="K1454">
            <v>0</v>
          </cell>
          <cell r="L1454" t="str">
            <v/>
          </cell>
          <cell r="M1454" t="e">
            <v>#N/A</v>
          </cell>
        </row>
        <row r="1455">
          <cell r="H1455" t="e">
            <v>#N/A</v>
          </cell>
          <cell r="J1455" t="e">
            <v>#N/A</v>
          </cell>
          <cell r="K1455">
            <v>0</v>
          </cell>
          <cell r="L1455" t="str">
            <v/>
          </cell>
          <cell r="M1455" t="e">
            <v>#N/A</v>
          </cell>
        </row>
        <row r="1456">
          <cell r="H1456" t="e">
            <v>#N/A</v>
          </cell>
          <cell r="J1456" t="e">
            <v>#N/A</v>
          </cell>
          <cell r="K1456">
            <v>0</v>
          </cell>
          <cell r="L1456" t="str">
            <v/>
          </cell>
          <cell r="M1456" t="e">
            <v>#N/A</v>
          </cell>
        </row>
        <row r="1457">
          <cell r="H1457" t="e">
            <v>#N/A</v>
          </cell>
          <cell r="J1457" t="e">
            <v>#N/A</v>
          </cell>
          <cell r="K1457">
            <v>0</v>
          </cell>
          <cell r="L1457" t="str">
            <v/>
          </cell>
          <cell r="M1457" t="e">
            <v>#N/A</v>
          </cell>
        </row>
        <row r="1458">
          <cell r="H1458" t="e">
            <v>#N/A</v>
          </cell>
          <cell r="J1458" t="e">
            <v>#N/A</v>
          </cell>
          <cell r="K1458">
            <v>0</v>
          </cell>
          <cell r="L1458" t="str">
            <v/>
          </cell>
          <cell r="M1458" t="e">
            <v>#N/A</v>
          </cell>
        </row>
        <row r="1459">
          <cell r="H1459" t="e">
            <v>#N/A</v>
          </cell>
          <cell r="J1459" t="e">
            <v>#N/A</v>
          </cell>
          <cell r="K1459">
            <v>0</v>
          </cell>
          <cell r="L1459" t="str">
            <v/>
          </cell>
          <cell r="M1459" t="e">
            <v>#N/A</v>
          </cell>
        </row>
        <row r="1460">
          <cell r="H1460" t="e">
            <v>#N/A</v>
          </cell>
          <cell r="J1460" t="e">
            <v>#N/A</v>
          </cell>
          <cell r="K1460">
            <v>0</v>
          </cell>
          <cell r="L1460" t="str">
            <v/>
          </cell>
          <cell r="M1460" t="e">
            <v>#N/A</v>
          </cell>
        </row>
        <row r="1461">
          <cell r="H1461" t="e">
            <v>#N/A</v>
          </cell>
          <cell r="J1461" t="e">
            <v>#N/A</v>
          </cell>
          <cell r="K1461">
            <v>0</v>
          </cell>
          <cell r="L1461" t="str">
            <v/>
          </cell>
          <cell r="M1461" t="e">
            <v>#N/A</v>
          </cell>
        </row>
        <row r="1462">
          <cell r="H1462" t="e">
            <v>#N/A</v>
          </cell>
          <cell r="J1462" t="e">
            <v>#N/A</v>
          </cell>
          <cell r="K1462">
            <v>0</v>
          </cell>
          <cell r="L1462" t="str">
            <v/>
          </cell>
          <cell r="M1462" t="e">
            <v>#N/A</v>
          </cell>
        </row>
        <row r="1463">
          <cell r="H1463" t="e">
            <v>#N/A</v>
          </cell>
          <cell r="J1463" t="e">
            <v>#N/A</v>
          </cell>
          <cell r="K1463">
            <v>0</v>
          </cell>
          <cell r="L1463" t="str">
            <v/>
          </cell>
          <cell r="M1463" t="e">
            <v>#N/A</v>
          </cell>
        </row>
        <row r="1464">
          <cell r="H1464" t="e">
            <v>#N/A</v>
          </cell>
          <cell r="J1464" t="e">
            <v>#N/A</v>
          </cell>
          <cell r="K1464">
            <v>0</v>
          </cell>
          <cell r="L1464" t="str">
            <v/>
          </cell>
          <cell r="M1464" t="e">
            <v>#N/A</v>
          </cell>
        </row>
        <row r="1465">
          <cell r="H1465" t="e">
            <v>#N/A</v>
          </cell>
          <cell r="J1465" t="e">
            <v>#N/A</v>
          </cell>
          <cell r="K1465">
            <v>0</v>
          </cell>
          <cell r="L1465" t="str">
            <v/>
          </cell>
          <cell r="M1465" t="e">
            <v>#N/A</v>
          </cell>
        </row>
        <row r="1466">
          <cell r="H1466" t="e">
            <v>#N/A</v>
          </cell>
          <cell r="J1466" t="e">
            <v>#N/A</v>
          </cell>
          <cell r="K1466">
            <v>0</v>
          </cell>
          <cell r="L1466" t="str">
            <v/>
          </cell>
          <cell r="M1466" t="e">
            <v>#N/A</v>
          </cell>
        </row>
        <row r="1467">
          <cell r="H1467" t="e">
            <v>#N/A</v>
          </cell>
          <cell r="J1467" t="e">
            <v>#N/A</v>
          </cell>
          <cell r="K1467">
            <v>0</v>
          </cell>
          <cell r="L1467" t="str">
            <v/>
          </cell>
          <cell r="M1467" t="e">
            <v>#N/A</v>
          </cell>
        </row>
        <row r="1468">
          <cell r="H1468" t="e">
            <v>#N/A</v>
          </cell>
          <cell r="J1468" t="e">
            <v>#N/A</v>
          </cell>
          <cell r="K1468">
            <v>0</v>
          </cell>
          <cell r="L1468" t="str">
            <v/>
          </cell>
          <cell r="M1468" t="e">
            <v>#N/A</v>
          </cell>
        </row>
        <row r="1469">
          <cell r="H1469" t="e">
            <v>#N/A</v>
          </cell>
          <cell r="J1469" t="e">
            <v>#N/A</v>
          </cell>
          <cell r="K1469">
            <v>0</v>
          </cell>
          <cell r="L1469" t="str">
            <v/>
          </cell>
          <cell r="M1469" t="e">
            <v>#N/A</v>
          </cell>
        </row>
        <row r="1470">
          <cell r="H1470" t="e">
            <v>#N/A</v>
          </cell>
          <cell r="J1470" t="e">
            <v>#N/A</v>
          </cell>
          <cell r="K1470">
            <v>0</v>
          </cell>
          <cell r="L1470" t="str">
            <v/>
          </cell>
          <cell r="M1470" t="e">
            <v>#N/A</v>
          </cell>
        </row>
        <row r="1471">
          <cell r="H1471" t="e">
            <v>#N/A</v>
          </cell>
          <cell r="J1471" t="e">
            <v>#N/A</v>
          </cell>
          <cell r="K1471">
            <v>0</v>
          </cell>
          <cell r="L1471" t="str">
            <v/>
          </cell>
          <cell r="M1471" t="e">
            <v>#N/A</v>
          </cell>
        </row>
        <row r="1472">
          <cell r="H1472" t="e">
            <v>#N/A</v>
          </cell>
          <cell r="J1472" t="e">
            <v>#N/A</v>
          </cell>
          <cell r="K1472">
            <v>0</v>
          </cell>
          <cell r="L1472" t="str">
            <v/>
          </cell>
          <cell r="M1472" t="e">
            <v>#N/A</v>
          </cell>
        </row>
        <row r="1473">
          <cell r="H1473" t="e">
            <v>#N/A</v>
          </cell>
          <cell r="J1473" t="e">
            <v>#N/A</v>
          </cell>
          <cell r="K1473">
            <v>0</v>
          </cell>
          <cell r="L1473" t="str">
            <v/>
          </cell>
          <cell r="M1473" t="e">
            <v>#N/A</v>
          </cell>
        </row>
        <row r="1474">
          <cell r="H1474" t="e">
            <v>#N/A</v>
          </cell>
          <cell r="J1474" t="e">
            <v>#N/A</v>
          </cell>
          <cell r="K1474">
            <v>0</v>
          </cell>
          <cell r="L1474" t="str">
            <v/>
          </cell>
          <cell r="M1474" t="e">
            <v>#N/A</v>
          </cell>
        </row>
        <row r="1475">
          <cell r="H1475" t="e">
            <v>#N/A</v>
          </cell>
          <cell r="J1475" t="e">
            <v>#N/A</v>
          </cell>
          <cell r="K1475">
            <v>0</v>
          </cell>
          <cell r="L1475" t="str">
            <v/>
          </cell>
          <cell r="M1475" t="e">
            <v>#N/A</v>
          </cell>
        </row>
        <row r="1476">
          <cell r="H1476" t="e">
            <v>#N/A</v>
          </cell>
          <cell r="J1476" t="e">
            <v>#N/A</v>
          </cell>
          <cell r="K1476">
            <v>0</v>
          </cell>
          <cell r="L1476" t="str">
            <v/>
          </cell>
          <cell r="M1476" t="e">
            <v>#N/A</v>
          </cell>
        </row>
        <row r="1477">
          <cell r="H1477" t="e">
            <v>#N/A</v>
          </cell>
          <cell r="J1477" t="e">
            <v>#N/A</v>
          </cell>
          <cell r="K1477">
            <v>0</v>
          </cell>
          <cell r="L1477" t="str">
            <v/>
          </cell>
          <cell r="M1477" t="e">
            <v>#N/A</v>
          </cell>
        </row>
        <row r="1478">
          <cell r="H1478" t="e">
            <v>#N/A</v>
          </cell>
          <cell r="J1478" t="e">
            <v>#N/A</v>
          </cell>
          <cell r="K1478">
            <v>0</v>
          </cell>
          <cell r="L1478" t="str">
            <v/>
          </cell>
          <cell r="M1478" t="e">
            <v>#N/A</v>
          </cell>
        </row>
        <row r="1479">
          <cell r="H1479" t="e">
            <v>#N/A</v>
          </cell>
          <cell r="J1479" t="e">
            <v>#N/A</v>
          </cell>
          <cell r="K1479">
            <v>0</v>
          </cell>
          <cell r="L1479" t="str">
            <v/>
          </cell>
          <cell r="M1479" t="e">
            <v>#N/A</v>
          </cell>
        </row>
        <row r="1480">
          <cell r="H1480" t="e">
            <v>#N/A</v>
          </cell>
          <cell r="J1480" t="e">
            <v>#N/A</v>
          </cell>
          <cell r="K1480">
            <v>0</v>
          </cell>
          <cell r="L1480" t="str">
            <v/>
          </cell>
          <cell r="M1480" t="e">
            <v>#N/A</v>
          </cell>
        </row>
        <row r="1481">
          <cell r="H1481" t="e">
            <v>#N/A</v>
          </cell>
          <cell r="J1481" t="e">
            <v>#N/A</v>
          </cell>
          <cell r="K1481">
            <v>0</v>
          </cell>
          <cell r="L1481" t="str">
            <v/>
          </cell>
          <cell r="M1481" t="e">
            <v>#N/A</v>
          </cell>
        </row>
        <row r="1482">
          <cell r="H1482" t="e">
            <v>#N/A</v>
          </cell>
          <cell r="J1482" t="e">
            <v>#N/A</v>
          </cell>
          <cell r="K1482">
            <v>0</v>
          </cell>
          <cell r="L1482" t="str">
            <v/>
          </cell>
          <cell r="M1482" t="e">
            <v>#N/A</v>
          </cell>
        </row>
        <row r="1483">
          <cell r="H1483" t="e">
            <v>#N/A</v>
          </cell>
          <cell r="J1483" t="e">
            <v>#N/A</v>
          </cell>
          <cell r="K1483">
            <v>0</v>
          </cell>
          <cell r="L1483" t="str">
            <v/>
          </cell>
          <cell r="M1483" t="e">
            <v>#N/A</v>
          </cell>
        </row>
        <row r="1484">
          <cell r="H1484" t="e">
            <v>#N/A</v>
          </cell>
          <cell r="J1484" t="e">
            <v>#N/A</v>
          </cell>
          <cell r="K1484">
            <v>0</v>
          </cell>
          <cell r="L1484" t="str">
            <v/>
          </cell>
          <cell r="M1484" t="e">
            <v>#N/A</v>
          </cell>
        </row>
        <row r="1485">
          <cell r="H1485" t="e">
            <v>#N/A</v>
          </cell>
          <cell r="J1485" t="e">
            <v>#N/A</v>
          </cell>
          <cell r="K1485">
            <v>0</v>
          </cell>
          <cell r="L1485" t="str">
            <v/>
          </cell>
          <cell r="M1485" t="e">
            <v>#N/A</v>
          </cell>
        </row>
        <row r="1486">
          <cell r="H1486" t="e">
            <v>#N/A</v>
          </cell>
          <cell r="J1486" t="e">
            <v>#N/A</v>
          </cell>
          <cell r="K1486">
            <v>0</v>
          </cell>
          <cell r="L1486" t="str">
            <v/>
          </cell>
          <cell r="M1486" t="e">
            <v>#N/A</v>
          </cell>
        </row>
        <row r="1487">
          <cell r="H1487" t="e">
            <v>#N/A</v>
          </cell>
          <cell r="J1487" t="e">
            <v>#N/A</v>
          </cell>
          <cell r="K1487">
            <v>0</v>
          </cell>
          <cell r="L1487" t="str">
            <v/>
          </cell>
          <cell r="M1487" t="e">
            <v>#N/A</v>
          </cell>
        </row>
        <row r="1488">
          <cell r="H1488" t="e">
            <v>#N/A</v>
          </cell>
          <cell r="J1488" t="e">
            <v>#N/A</v>
          </cell>
          <cell r="K1488">
            <v>0</v>
          </cell>
          <cell r="L1488" t="str">
            <v/>
          </cell>
          <cell r="M1488" t="e">
            <v>#N/A</v>
          </cell>
        </row>
        <row r="1489">
          <cell r="H1489" t="e">
            <v>#N/A</v>
          </cell>
          <cell r="J1489" t="e">
            <v>#N/A</v>
          </cell>
          <cell r="K1489">
            <v>0</v>
          </cell>
          <cell r="L1489" t="str">
            <v/>
          </cell>
          <cell r="M1489" t="e">
            <v>#N/A</v>
          </cell>
        </row>
        <row r="1490">
          <cell r="H1490" t="e">
            <v>#N/A</v>
          </cell>
          <cell r="J1490" t="e">
            <v>#N/A</v>
          </cell>
          <cell r="K1490">
            <v>0</v>
          </cell>
          <cell r="L1490" t="str">
            <v/>
          </cell>
          <cell r="M1490" t="e">
            <v>#N/A</v>
          </cell>
        </row>
        <row r="1491">
          <cell r="H1491" t="e">
            <v>#N/A</v>
          </cell>
          <cell r="J1491" t="e">
            <v>#N/A</v>
          </cell>
          <cell r="K1491">
            <v>0</v>
          </cell>
          <cell r="L1491" t="str">
            <v/>
          </cell>
          <cell r="M1491" t="e">
            <v>#N/A</v>
          </cell>
        </row>
        <row r="1492">
          <cell r="H1492" t="e">
            <v>#N/A</v>
          </cell>
          <cell r="J1492" t="e">
            <v>#N/A</v>
          </cell>
          <cell r="K1492">
            <v>0</v>
          </cell>
          <cell r="L1492" t="str">
            <v/>
          </cell>
          <cell r="M1492" t="e">
            <v>#N/A</v>
          </cell>
        </row>
        <row r="1493">
          <cell r="H1493" t="e">
            <v>#N/A</v>
          </cell>
          <cell r="J1493" t="e">
            <v>#N/A</v>
          </cell>
          <cell r="K1493">
            <v>0</v>
          </cell>
          <cell r="L1493" t="str">
            <v/>
          </cell>
          <cell r="M1493" t="e">
            <v>#N/A</v>
          </cell>
        </row>
        <row r="1494">
          <cell r="H1494" t="e">
            <v>#N/A</v>
          </cell>
          <cell r="J1494" t="e">
            <v>#N/A</v>
          </cell>
          <cell r="K1494">
            <v>0</v>
          </cell>
          <cell r="L1494" t="str">
            <v/>
          </cell>
          <cell r="M1494" t="e">
            <v>#N/A</v>
          </cell>
        </row>
        <row r="1495">
          <cell r="H1495" t="e">
            <v>#N/A</v>
          </cell>
          <cell r="J1495" t="e">
            <v>#N/A</v>
          </cell>
          <cell r="K1495">
            <v>0</v>
          </cell>
          <cell r="L1495" t="str">
            <v/>
          </cell>
          <cell r="M1495" t="e">
            <v>#N/A</v>
          </cell>
        </row>
        <row r="1496">
          <cell r="H1496" t="e">
            <v>#N/A</v>
          </cell>
          <cell r="J1496" t="e">
            <v>#N/A</v>
          </cell>
          <cell r="K1496">
            <v>0</v>
          </cell>
          <cell r="L1496" t="str">
            <v/>
          </cell>
          <cell r="M1496" t="e">
            <v>#N/A</v>
          </cell>
        </row>
        <row r="1497">
          <cell r="H1497" t="e">
            <v>#N/A</v>
          </cell>
          <cell r="J1497" t="e">
            <v>#N/A</v>
          </cell>
          <cell r="K1497">
            <v>0</v>
          </cell>
          <cell r="L1497" t="str">
            <v/>
          </cell>
          <cell r="M1497" t="e">
            <v>#N/A</v>
          </cell>
        </row>
        <row r="1498">
          <cell r="H1498" t="e">
            <v>#N/A</v>
          </cell>
          <cell r="J1498" t="e">
            <v>#N/A</v>
          </cell>
          <cell r="K1498">
            <v>0</v>
          </cell>
          <cell r="L1498" t="str">
            <v/>
          </cell>
          <cell r="M1498" t="e">
            <v>#N/A</v>
          </cell>
        </row>
        <row r="1499">
          <cell r="H1499" t="e">
            <v>#N/A</v>
          </cell>
          <cell r="J1499" t="e">
            <v>#N/A</v>
          </cell>
          <cell r="K1499">
            <v>0</v>
          </cell>
          <cell r="L1499" t="str">
            <v/>
          </cell>
          <cell r="M1499" t="e">
            <v>#N/A</v>
          </cell>
        </row>
        <row r="1500">
          <cell r="H1500" t="e">
            <v>#N/A</v>
          </cell>
          <cell r="J1500" t="e">
            <v>#N/A</v>
          </cell>
          <cell r="K1500">
            <v>0</v>
          </cell>
          <cell r="L1500" t="str">
            <v/>
          </cell>
          <cell r="M1500" t="e">
            <v>#N/A</v>
          </cell>
        </row>
        <row r="1501">
          <cell r="H1501" t="e">
            <v>#N/A</v>
          </cell>
          <cell r="J1501" t="e">
            <v>#N/A</v>
          </cell>
          <cell r="K1501">
            <v>0</v>
          </cell>
          <cell r="L1501" t="str">
            <v/>
          </cell>
          <cell r="M1501" t="e">
            <v>#N/A</v>
          </cell>
        </row>
        <row r="1502">
          <cell r="H1502" t="e">
            <v>#N/A</v>
          </cell>
          <cell r="J1502" t="e">
            <v>#N/A</v>
          </cell>
          <cell r="K1502">
            <v>0</v>
          </cell>
          <cell r="L1502" t="str">
            <v/>
          </cell>
          <cell r="M1502" t="e">
            <v>#N/A</v>
          </cell>
        </row>
        <row r="1503">
          <cell r="H1503" t="e">
            <v>#N/A</v>
          </cell>
          <cell r="J1503" t="e">
            <v>#N/A</v>
          </cell>
          <cell r="K1503">
            <v>0</v>
          </cell>
          <cell r="L1503" t="str">
            <v/>
          </cell>
          <cell r="M1503" t="e">
            <v>#N/A</v>
          </cell>
        </row>
        <row r="1504">
          <cell r="H1504" t="e">
            <v>#N/A</v>
          </cell>
          <cell r="J1504" t="e">
            <v>#N/A</v>
          </cell>
          <cell r="K1504">
            <v>0</v>
          </cell>
          <cell r="L1504" t="str">
            <v/>
          </cell>
          <cell r="M1504" t="e">
            <v>#N/A</v>
          </cell>
        </row>
        <row r="1505">
          <cell r="H1505" t="e">
            <v>#N/A</v>
          </cell>
          <cell r="J1505" t="e">
            <v>#N/A</v>
          </cell>
          <cell r="K1505">
            <v>0</v>
          </cell>
          <cell r="L1505" t="str">
            <v/>
          </cell>
          <cell r="M1505" t="e">
            <v>#N/A</v>
          </cell>
        </row>
        <row r="1506">
          <cell r="H1506" t="e">
            <v>#N/A</v>
          </cell>
          <cell r="J1506" t="e">
            <v>#N/A</v>
          </cell>
          <cell r="K1506">
            <v>0</v>
          </cell>
          <cell r="L1506" t="str">
            <v/>
          </cell>
          <cell r="M1506" t="e">
            <v>#N/A</v>
          </cell>
        </row>
        <row r="1507">
          <cell r="H1507" t="e">
            <v>#N/A</v>
          </cell>
          <cell r="J1507" t="e">
            <v>#N/A</v>
          </cell>
          <cell r="K1507">
            <v>0</v>
          </cell>
          <cell r="L1507" t="str">
            <v/>
          </cell>
          <cell r="M1507" t="e">
            <v>#N/A</v>
          </cell>
        </row>
        <row r="1508">
          <cell r="H1508" t="e">
            <v>#N/A</v>
          </cell>
          <cell r="J1508" t="e">
            <v>#N/A</v>
          </cell>
          <cell r="K1508">
            <v>0</v>
          </cell>
          <cell r="L1508" t="str">
            <v/>
          </cell>
          <cell r="M1508" t="e">
            <v>#N/A</v>
          </cell>
        </row>
        <row r="1509">
          <cell r="H1509" t="e">
            <v>#N/A</v>
          </cell>
          <cell r="J1509" t="e">
            <v>#N/A</v>
          </cell>
          <cell r="K1509">
            <v>0</v>
          </cell>
          <cell r="L1509" t="str">
            <v/>
          </cell>
          <cell r="M1509" t="e">
            <v>#N/A</v>
          </cell>
        </row>
        <row r="1510">
          <cell r="H1510" t="e">
            <v>#N/A</v>
          </cell>
          <cell r="J1510" t="e">
            <v>#N/A</v>
          </cell>
          <cell r="K1510">
            <v>0</v>
          </cell>
          <cell r="L1510" t="str">
            <v/>
          </cell>
          <cell r="M1510" t="e">
            <v>#N/A</v>
          </cell>
        </row>
        <row r="1511">
          <cell r="H1511" t="e">
            <v>#N/A</v>
          </cell>
          <cell r="J1511" t="e">
            <v>#N/A</v>
          </cell>
          <cell r="K1511">
            <v>0</v>
          </cell>
          <cell r="L1511" t="str">
            <v/>
          </cell>
          <cell r="M1511" t="e">
            <v>#N/A</v>
          </cell>
        </row>
        <row r="1512">
          <cell r="H1512" t="e">
            <v>#N/A</v>
          </cell>
          <cell r="J1512" t="e">
            <v>#N/A</v>
          </cell>
          <cell r="K1512">
            <v>0</v>
          </cell>
          <cell r="L1512" t="str">
            <v/>
          </cell>
          <cell r="M1512" t="e">
            <v>#N/A</v>
          </cell>
        </row>
        <row r="1513">
          <cell r="H1513" t="e">
            <v>#N/A</v>
          </cell>
          <cell r="J1513" t="e">
            <v>#N/A</v>
          </cell>
          <cell r="K1513">
            <v>0</v>
          </cell>
          <cell r="L1513" t="str">
            <v/>
          </cell>
          <cell r="M1513" t="e">
            <v>#N/A</v>
          </cell>
        </row>
        <row r="1514">
          <cell r="H1514" t="e">
            <v>#N/A</v>
          </cell>
          <cell r="J1514" t="e">
            <v>#N/A</v>
          </cell>
          <cell r="K1514">
            <v>0</v>
          </cell>
          <cell r="L1514" t="str">
            <v/>
          </cell>
          <cell r="M1514" t="e">
            <v>#N/A</v>
          </cell>
        </row>
        <row r="1515">
          <cell r="H1515" t="e">
            <v>#N/A</v>
          </cell>
          <cell r="J1515" t="e">
            <v>#N/A</v>
          </cell>
          <cell r="K1515">
            <v>0</v>
          </cell>
          <cell r="L1515" t="str">
            <v/>
          </cell>
          <cell r="M1515" t="e">
            <v>#N/A</v>
          </cell>
        </row>
        <row r="1516">
          <cell r="H1516" t="e">
            <v>#N/A</v>
          </cell>
          <cell r="J1516" t="e">
            <v>#N/A</v>
          </cell>
          <cell r="K1516">
            <v>0</v>
          </cell>
          <cell r="L1516" t="str">
            <v/>
          </cell>
          <cell r="M1516" t="e">
            <v>#N/A</v>
          </cell>
        </row>
        <row r="1517">
          <cell r="H1517" t="e">
            <v>#N/A</v>
          </cell>
          <cell r="J1517" t="e">
            <v>#N/A</v>
          </cell>
          <cell r="K1517">
            <v>0</v>
          </cell>
          <cell r="L1517" t="str">
            <v/>
          </cell>
          <cell r="M1517" t="e">
            <v>#N/A</v>
          </cell>
        </row>
        <row r="1518">
          <cell r="H1518" t="e">
            <v>#N/A</v>
          </cell>
          <cell r="J1518" t="e">
            <v>#N/A</v>
          </cell>
          <cell r="K1518">
            <v>0</v>
          </cell>
          <cell r="L1518" t="str">
            <v/>
          </cell>
          <cell r="M1518" t="e">
            <v>#N/A</v>
          </cell>
        </row>
        <row r="1519">
          <cell r="H1519" t="e">
            <v>#N/A</v>
          </cell>
          <cell r="J1519" t="e">
            <v>#N/A</v>
          </cell>
          <cell r="K1519">
            <v>0</v>
          </cell>
          <cell r="L1519" t="str">
            <v/>
          </cell>
          <cell r="M1519" t="e">
            <v>#N/A</v>
          </cell>
        </row>
        <row r="1520">
          <cell r="H1520" t="e">
            <v>#N/A</v>
          </cell>
          <cell r="J1520" t="e">
            <v>#N/A</v>
          </cell>
          <cell r="K1520">
            <v>0</v>
          </cell>
          <cell r="L1520" t="str">
            <v/>
          </cell>
          <cell r="M1520" t="e">
            <v>#N/A</v>
          </cell>
        </row>
        <row r="1521">
          <cell r="H1521" t="e">
            <v>#N/A</v>
          </cell>
          <cell r="J1521" t="e">
            <v>#N/A</v>
          </cell>
          <cell r="K1521">
            <v>0</v>
          </cell>
          <cell r="L1521" t="str">
            <v/>
          </cell>
          <cell r="M1521" t="e">
            <v>#N/A</v>
          </cell>
        </row>
        <row r="1522">
          <cell r="H1522" t="e">
            <v>#N/A</v>
          </cell>
          <cell r="J1522" t="e">
            <v>#N/A</v>
          </cell>
          <cell r="K1522">
            <v>0</v>
          </cell>
          <cell r="L1522" t="str">
            <v/>
          </cell>
          <cell r="M1522" t="e">
            <v>#N/A</v>
          </cell>
        </row>
        <row r="1523">
          <cell r="H1523" t="e">
            <v>#N/A</v>
          </cell>
          <cell r="J1523" t="e">
            <v>#N/A</v>
          </cell>
          <cell r="K1523">
            <v>0</v>
          </cell>
          <cell r="L1523" t="str">
            <v/>
          </cell>
          <cell r="M1523" t="e">
            <v>#N/A</v>
          </cell>
        </row>
        <row r="1524">
          <cell r="H1524" t="e">
            <v>#N/A</v>
          </cell>
          <cell r="J1524" t="e">
            <v>#N/A</v>
          </cell>
          <cell r="K1524">
            <v>0</v>
          </cell>
          <cell r="L1524" t="str">
            <v/>
          </cell>
          <cell r="M1524" t="e">
            <v>#N/A</v>
          </cell>
        </row>
        <row r="1525">
          <cell r="H1525" t="e">
            <v>#N/A</v>
          </cell>
          <cell r="J1525" t="e">
            <v>#N/A</v>
          </cell>
          <cell r="K1525">
            <v>0</v>
          </cell>
          <cell r="L1525" t="str">
            <v/>
          </cell>
          <cell r="M1525" t="e">
            <v>#N/A</v>
          </cell>
        </row>
        <row r="1526">
          <cell r="H1526" t="e">
            <v>#N/A</v>
          </cell>
          <cell r="J1526" t="e">
            <v>#N/A</v>
          </cell>
          <cell r="K1526">
            <v>0</v>
          </cell>
          <cell r="L1526" t="str">
            <v/>
          </cell>
          <cell r="M1526" t="e">
            <v>#N/A</v>
          </cell>
        </row>
        <row r="1527">
          <cell r="H1527" t="e">
            <v>#N/A</v>
          </cell>
          <cell r="J1527" t="e">
            <v>#N/A</v>
          </cell>
          <cell r="K1527">
            <v>0</v>
          </cell>
          <cell r="L1527" t="str">
            <v/>
          </cell>
          <cell r="M1527" t="e">
            <v>#N/A</v>
          </cell>
        </row>
        <row r="1528">
          <cell r="H1528" t="e">
            <v>#N/A</v>
          </cell>
          <cell r="J1528" t="e">
            <v>#N/A</v>
          </cell>
          <cell r="K1528">
            <v>0</v>
          </cell>
          <cell r="L1528" t="str">
            <v/>
          </cell>
          <cell r="M1528" t="e">
            <v>#N/A</v>
          </cell>
        </row>
        <row r="1529">
          <cell r="H1529" t="e">
            <v>#N/A</v>
          </cell>
          <cell r="J1529" t="e">
            <v>#N/A</v>
          </cell>
          <cell r="K1529">
            <v>0</v>
          </cell>
          <cell r="L1529" t="str">
            <v/>
          </cell>
          <cell r="M1529" t="e">
            <v>#N/A</v>
          </cell>
        </row>
        <row r="1530">
          <cell r="H1530" t="e">
            <v>#N/A</v>
          </cell>
          <cell r="J1530" t="e">
            <v>#N/A</v>
          </cell>
          <cell r="K1530">
            <v>0</v>
          </cell>
          <cell r="L1530" t="str">
            <v/>
          </cell>
          <cell r="M1530" t="e">
            <v>#N/A</v>
          </cell>
        </row>
        <row r="1531">
          <cell r="H1531" t="e">
            <v>#N/A</v>
          </cell>
          <cell r="J1531" t="e">
            <v>#N/A</v>
          </cell>
          <cell r="K1531">
            <v>0</v>
          </cell>
          <cell r="L1531" t="str">
            <v/>
          </cell>
          <cell r="M1531" t="e">
            <v>#N/A</v>
          </cell>
        </row>
        <row r="1532">
          <cell r="H1532" t="e">
            <v>#N/A</v>
          </cell>
          <cell r="J1532" t="e">
            <v>#N/A</v>
          </cell>
          <cell r="K1532">
            <v>0</v>
          </cell>
          <cell r="L1532" t="str">
            <v/>
          </cell>
          <cell r="M1532" t="e">
            <v>#N/A</v>
          </cell>
        </row>
        <row r="1533">
          <cell r="H1533" t="e">
            <v>#N/A</v>
          </cell>
          <cell r="J1533" t="e">
            <v>#N/A</v>
          </cell>
          <cell r="K1533">
            <v>0</v>
          </cell>
          <cell r="L1533" t="str">
            <v/>
          </cell>
          <cell r="M1533" t="e">
            <v>#N/A</v>
          </cell>
        </row>
        <row r="1534">
          <cell r="H1534" t="e">
            <v>#N/A</v>
          </cell>
          <cell r="J1534" t="e">
            <v>#N/A</v>
          </cell>
          <cell r="K1534">
            <v>0</v>
          </cell>
          <cell r="L1534" t="str">
            <v/>
          </cell>
          <cell r="M1534" t="e">
            <v>#N/A</v>
          </cell>
        </row>
        <row r="1535">
          <cell r="H1535" t="e">
            <v>#N/A</v>
          </cell>
          <cell r="J1535" t="e">
            <v>#N/A</v>
          </cell>
          <cell r="K1535">
            <v>0</v>
          </cell>
          <cell r="L1535" t="str">
            <v/>
          </cell>
          <cell r="M1535" t="e">
            <v>#N/A</v>
          </cell>
        </row>
        <row r="1536">
          <cell r="H1536" t="e">
            <v>#N/A</v>
          </cell>
          <cell r="J1536" t="e">
            <v>#N/A</v>
          </cell>
          <cell r="K1536">
            <v>0</v>
          </cell>
          <cell r="L1536" t="str">
            <v/>
          </cell>
          <cell r="M1536" t="e">
            <v>#N/A</v>
          </cell>
        </row>
        <row r="1537">
          <cell r="H1537" t="e">
            <v>#N/A</v>
          </cell>
          <cell r="J1537" t="e">
            <v>#N/A</v>
          </cell>
          <cell r="K1537">
            <v>0</v>
          </cell>
          <cell r="L1537" t="str">
            <v/>
          </cell>
          <cell r="M1537" t="e">
            <v>#N/A</v>
          </cell>
        </row>
        <row r="1538">
          <cell r="H1538" t="e">
            <v>#N/A</v>
          </cell>
          <cell r="J1538" t="e">
            <v>#N/A</v>
          </cell>
          <cell r="K1538">
            <v>0</v>
          </cell>
          <cell r="L1538" t="str">
            <v/>
          </cell>
          <cell r="M1538" t="e">
            <v>#N/A</v>
          </cell>
        </row>
        <row r="1539">
          <cell r="H1539" t="e">
            <v>#N/A</v>
          </cell>
          <cell r="J1539" t="e">
            <v>#N/A</v>
          </cell>
          <cell r="K1539">
            <v>0</v>
          </cell>
          <cell r="L1539" t="str">
            <v/>
          </cell>
          <cell r="M1539" t="e">
            <v>#N/A</v>
          </cell>
        </row>
        <row r="1540">
          <cell r="H1540" t="e">
            <v>#N/A</v>
          </cell>
          <cell r="J1540" t="e">
            <v>#N/A</v>
          </cell>
          <cell r="K1540">
            <v>0</v>
          </cell>
          <cell r="L1540" t="str">
            <v/>
          </cell>
          <cell r="M1540" t="e">
            <v>#N/A</v>
          </cell>
        </row>
        <row r="1541">
          <cell r="H1541" t="e">
            <v>#N/A</v>
          </cell>
          <cell r="J1541" t="e">
            <v>#N/A</v>
          </cell>
          <cell r="K1541">
            <v>0</v>
          </cell>
          <cell r="L1541" t="str">
            <v/>
          </cell>
          <cell r="M1541" t="e">
            <v>#N/A</v>
          </cell>
        </row>
        <row r="1542">
          <cell r="H1542" t="e">
            <v>#N/A</v>
          </cell>
          <cell r="J1542" t="e">
            <v>#N/A</v>
          </cell>
          <cell r="K1542">
            <v>0</v>
          </cell>
          <cell r="L1542" t="str">
            <v/>
          </cell>
          <cell r="M1542" t="e">
            <v>#N/A</v>
          </cell>
        </row>
        <row r="1543">
          <cell r="H1543" t="e">
            <v>#N/A</v>
          </cell>
          <cell r="J1543" t="e">
            <v>#N/A</v>
          </cell>
          <cell r="K1543">
            <v>0</v>
          </cell>
          <cell r="L1543" t="str">
            <v/>
          </cell>
          <cell r="M1543" t="e">
            <v>#N/A</v>
          </cell>
        </row>
        <row r="1544">
          <cell r="H1544" t="e">
            <v>#N/A</v>
          </cell>
          <cell r="J1544" t="e">
            <v>#N/A</v>
          </cell>
          <cell r="K1544">
            <v>0</v>
          </cell>
          <cell r="L1544" t="str">
            <v/>
          </cell>
          <cell r="M1544" t="e">
            <v>#N/A</v>
          </cell>
        </row>
        <row r="1545">
          <cell r="H1545" t="e">
            <v>#N/A</v>
          </cell>
          <cell r="J1545" t="e">
            <v>#N/A</v>
          </cell>
          <cell r="K1545">
            <v>0</v>
          </cell>
          <cell r="L1545" t="str">
            <v/>
          </cell>
          <cell r="M1545" t="e">
            <v>#N/A</v>
          </cell>
        </row>
        <row r="1546">
          <cell r="H1546" t="e">
            <v>#N/A</v>
          </cell>
          <cell r="J1546" t="e">
            <v>#N/A</v>
          </cell>
          <cell r="K1546">
            <v>0</v>
          </cell>
          <cell r="L1546" t="str">
            <v/>
          </cell>
          <cell r="M1546" t="e">
            <v>#N/A</v>
          </cell>
        </row>
        <row r="1547">
          <cell r="H1547" t="e">
            <v>#N/A</v>
          </cell>
          <cell r="J1547" t="e">
            <v>#N/A</v>
          </cell>
          <cell r="K1547">
            <v>0</v>
          </cell>
          <cell r="L1547" t="str">
            <v/>
          </cell>
          <cell r="M1547" t="e">
            <v>#N/A</v>
          </cell>
        </row>
        <row r="1548">
          <cell r="H1548" t="e">
            <v>#N/A</v>
          </cell>
          <cell r="J1548" t="e">
            <v>#N/A</v>
          </cell>
          <cell r="K1548">
            <v>0</v>
          </cell>
          <cell r="L1548" t="str">
            <v/>
          </cell>
          <cell r="M1548" t="e">
            <v>#N/A</v>
          </cell>
        </row>
        <row r="1549">
          <cell r="H1549" t="e">
            <v>#N/A</v>
          </cell>
          <cell r="J1549" t="e">
            <v>#N/A</v>
          </cell>
          <cell r="K1549">
            <v>0</v>
          </cell>
          <cell r="L1549" t="str">
            <v/>
          </cell>
          <cell r="M1549" t="e">
            <v>#N/A</v>
          </cell>
        </row>
        <row r="1550">
          <cell r="H1550" t="e">
            <v>#N/A</v>
          </cell>
          <cell r="J1550" t="e">
            <v>#N/A</v>
          </cell>
          <cell r="K1550">
            <v>0</v>
          </cell>
          <cell r="L1550" t="str">
            <v/>
          </cell>
          <cell r="M1550" t="e">
            <v>#N/A</v>
          </cell>
        </row>
        <row r="1551">
          <cell r="H1551" t="e">
            <v>#N/A</v>
          </cell>
          <cell r="J1551" t="e">
            <v>#N/A</v>
          </cell>
          <cell r="K1551">
            <v>0</v>
          </cell>
          <cell r="L1551" t="str">
            <v/>
          </cell>
          <cell r="M1551" t="e">
            <v>#N/A</v>
          </cell>
        </row>
        <row r="1552">
          <cell r="H1552" t="e">
            <v>#N/A</v>
          </cell>
          <cell r="J1552" t="e">
            <v>#N/A</v>
          </cell>
          <cell r="K1552">
            <v>0</v>
          </cell>
          <cell r="L1552" t="str">
            <v/>
          </cell>
          <cell r="M1552" t="e">
            <v>#N/A</v>
          </cell>
        </row>
        <row r="1553">
          <cell r="H1553" t="e">
            <v>#N/A</v>
          </cell>
          <cell r="J1553" t="e">
            <v>#N/A</v>
          </cell>
          <cell r="K1553">
            <v>0</v>
          </cell>
          <cell r="L1553" t="str">
            <v/>
          </cell>
          <cell r="M1553" t="e">
            <v>#N/A</v>
          </cell>
        </row>
        <row r="1554">
          <cell r="H1554" t="e">
            <v>#N/A</v>
          </cell>
          <cell r="J1554" t="e">
            <v>#N/A</v>
          </cell>
          <cell r="K1554">
            <v>0</v>
          </cell>
          <cell r="L1554" t="str">
            <v/>
          </cell>
          <cell r="M1554" t="e">
            <v>#N/A</v>
          </cell>
        </row>
        <row r="1555">
          <cell r="H1555" t="e">
            <v>#N/A</v>
          </cell>
          <cell r="J1555" t="e">
            <v>#N/A</v>
          </cell>
          <cell r="K1555">
            <v>0</v>
          </cell>
          <cell r="L1555" t="str">
            <v/>
          </cell>
          <cell r="M1555" t="e">
            <v>#N/A</v>
          </cell>
        </row>
        <row r="1556">
          <cell r="H1556" t="e">
            <v>#N/A</v>
          </cell>
          <cell r="J1556" t="e">
            <v>#N/A</v>
          </cell>
          <cell r="K1556">
            <v>0</v>
          </cell>
          <cell r="L1556" t="str">
            <v/>
          </cell>
          <cell r="M1556" t="e">
            <v>#N/A</v>
          </cell>
        </row>
        <row r="1557">
          <cell r="H1557" t="e">
            <v>#N/A</v>
          </cell>
          <cell r="J1557" t="e">
            <v>#N/A</v>
          </cell>
          <cell r="K1557">
            <v>0</v>
          </cell>
          <cell r="L1557" t="str">
            <v/>
          </cell>
          <cell r="M1557" t="e">
            <v>#N/A</v>
          </cell>
        </row>
        <row r="1558">
          <cell r="H1558" t="e">
            <v>#N/A</v>
          </cell>
          <cell r="J1558" t="e">
            <v>#N/A</v>
          </cell>
          <cell r="K1558">
            <v>0</v>
          </cell>
          <cell r="L1558" t="str">
            <v/>
          </cell>
          <cell r="M1558" t="e">
            <v>#N/A</v>
          </cell>
        </row>
        <row r="1559">
          <cell r="H1559" t="e">
            <v>#N/A</v>
          </cell>
          <cell r="J1559" t="e">
            <v>#N/A</v>
          </cell>
          <cell r="K1559">
            <v>0</v>
          </cell>
          <cell r="L1559" t="str">
            <v/>
          </cell>
          <cell r="M1559" t="e">
            <v>#N/A</v>
          </cell>
        </row>
        <row r="1560">
          <cell r="H1560" t="e">
            <v>#N/A</v>
          </cell>
          <cell r="J1560" t="e">
            <v>#N/A</v>
          </cell>
          <cell r="K1560">
            <v>0</v>
          </cell>
          <cell r="L1560" t="str">
            <v/>
          </cell>
          <cell r="M1560" t="e">
            <v>#N/A</v>
          </cell>
        </row>
        <row r="1561">
          <cell r="H1561" t="e">
            <v>#N/A</v>
          </cell>
          <cell r="J1561" t="e">
            <v>#N/A</v>
          </cell>
          <cell r="K1561">
            <v>0</v>
          </cell>
          <cell r="L1561" t="str">
            <v/>
          </cell>
          <cell r="M1561" t="e">
            <v>#N/A</v>
          </cell>
        </row>
        <row r="1562">
          <cell r="H1562" t="e">
            <v>#N/A</v>
          </cell>
          <cell r="J1562" t="e">
            <v>#N/A</v>
          </cell>
          <cell r="K1562">
            <v>0</v>
          </cell>
          <cell r="L1562" t="str">
            <v/>
          </cell>
          <cell r="M1562" t="e">
            <v>#N/A</v>
          </cell>
        </row>
        <row r="1563">
          <cell r="H1563" t="e">
            <v>#N/A</v>
          </cell>
          <cell r="J1563" t="e">
            <v>#N/A</v>
          </cell>
          <cell r="K1563">
            <v>0</v>
          </cell>
          <cell r="L1563" t="str">
            <v/>
          </cell>
          <cell r="M1563" t="e">
            <v>#N/A</v>
          </cell>
        </row>
        <row r="1564">
          <cell r="H1564" t="e">
            <v>#N/A</v>
          </cell>
          <cell r="J1564" t="e">
            <v>#N/A</v>
          </cell>
          <cell r="K1564">
            <v>0</v>
          </cell>
          <cell r="L1564" t="str">
            <v/>
          </cell>
          <cell r="M1564" t="e">
            <v>#N/A</v>
          </cell>
        </row>
        <row r="1565">
          <cell r="H1565" t="e">
            <v>#N/A</v>
          </cell>
          <cell r="J1565" t="e">
            <v>#N/A</v>
          </cell>
          <cell r="K1565">
            <v>0</v>
          </cell>
          <cell r="L1565" t="str">
            <v/>
          </cell>
          <cell r="M1565" t="e">
            <v>#N/A</v>
          </cell>
        </row>
        <row r="1566">
          <cell r="H1566" t="e">
            <v>#N/A</v>
          </cell>
          <cell r="J1566" t="e">
            <v>#N/A</v>
          </cell>
          <cell r="K1566">
            <v>0</v>
          </cell>
          <cell r="L1566" t="str">
            <v/>
          </cell>
          <cell r="M1566" t="e">
            <v>#N/A</v>
          </cell>
        </row>
        <row r="1567">
          <cell r="H1567" t="e">
            <v>#N/A</v>
          </cell>
          <cell r="J1567" t="e">
            <v>#N/A</v>
          </cell>
          <cell r="K1567">
            <v>0</v>
          </cell>
          <cell r="L1567" t="str">
            <v/>
          </cell>
          <cell r="M1567" t="e">
            <v>#N/A</v>
          </cell>
        </row>
        <row r="1568">
          <cell r="H1568" t="e">
            <v>#N/A</v>
          </cell>
          <cell r="J1568" t="e">
            <v>#N/A</v>
          </cell>
          <cell r="K1568">
            <v>0</v>
          </cell>
          <cell r="L1568" t="str">
            <v/>
          </cell>
          <cell r="M1568" t="e">
            <v>#N/A</v>
          </cell>
        </row>
        <row r="1569">
          <cell r="H1569" t="e">
            <v>#N/A</v>
          </cell>
          <cell r="J1569" t="e">
            <v>#N/A</v>
          </cell>
          <cell r="K1569">
            <v>0</v>
          </cell>
          <cell r="L1569" t="str">
            <v/>
          </cell>
          <cell r="M1569" t="e">
            <v>#N/A</v>
          </cell>
        </row>
        <row r="1570">
          <cell r="H1570" t="e">
            <v>#N/A</v>
          </cell>
          <cell r="J1570" t="e">
            <v>#N/A</v>
          </cell>
          <cell r="K1570">
            <v>0</v>
          </cell>
          <cell r="L1570" t="str">
            <v/>
          </cell>
          <cell r="M1570" t="e">
            <v>#N/A</v>
          </cell>
        </row>
        <row r="1571">
          <cell r="H1571" t="e">
            <v>#N/A</v>
          </cell>
          <cell r="J1571" t="e">
            <v>#N/A</v>
          </cell>
          <cell r="K1571">
            <v>0</v>
          </cell>
          <cell r="L1571" t="str">
            <v/>
          </cell>
          <cell r="M1571" t="e">
            <v>#N/A</v>
          </cell>
        </row>
        <row r="1572">
          <cell r="H1572" t="e">
            <v>#N/A</v>
          </cell>
          <cell r="J1572" t="e">
            <v>#N/A</v>
          </cell>
          <cell r="K1572">
            <v>0</v>
          </cell>
          <cell r="L1572" t="str">
            <v/>
          </cell>
          <cell r="M1572" t="e">
            <v>#N/A</v>
          </cell>
        </row>
        <row r="1573">
          <cell r="H1573" t="e">
            <v>#N/A</v>
          </cell>
          <cell r="J1573" t="e">
            <v>#N/A</v>
          </cell>
          <cell r="K1573">
            <v>0</v>
          </cell>
          <cell r="L1573" t="str">
            <v/>
          </cell>
          <cell r="M1573" t="e">
            <v>#N/A</v>
          </cell>
        </row>
        <row r="1574">
          <cell r="H1574" t="e">
            <v>#N/A</v>
          </cell>
          <cell r="J1574" t="e">
            <v>#N/A</v>
          </cell>
          <cell r="K1574">
            <v>0</v>
          </cell>
          <cell r="L1574" t="str">
            <v/>
          </cell>
          <cell r="M1574" t="e">
            <v>#N/A</v>
          </cell>
        </row>
        <row r="1575">
          <cell r="H1575" t="e">
            <v>#N/A</v>
          </cell>
          <cell r="J1575" t="e">
            <v>#N/A</v>
          </cell>
          <cell r="K1575">
            <v>0</v>
          </cell>
          <cell r="L1575" t="str">
            <v/>
          </cell>
          <cell r="M1575" t="e">
            <v>#N/A</v>
          </cell>
        </row>
        <row r="1576">
          <cell r="H1576" t="e">
            <v>#N/A</v>
          </cell>
          <cell r="J1576" t="e">
            <v>#N/A</v>
          </cell>
          <cell r="K1576">
            <v>0</v>
          </cell>
          <cell r="L1576" t="str">
            <v/>
          </cell>
          <cell r="M1576" t="e">
            <v>#N/A</v>
          </cell>
        </row>
        <row r="1577">
          <cell r="H1577" t="e">
            <v>#N/A</v>
          </cell>
          <cell r="J1577" t="e">
            <v>#N/A</v>
          </cell>
          <cell r="K1577">
            <v>0</v>
          </cell>
          <cell r="L1577" t="str">
            <v/>
          </cell>
          <cell r="M1577" t="e">
            <v>#N/A</v>
          </cell>
        </row>
        <row r="1578">
          <cell r="H1578" t="e">
            <v>#N/A</v>
          </cell>
          <cell r="J1578" t="e">
            <v>#N/A</v>
          </cell>
          <cell r="K1578">
            <v>0</v>
          </cell>
          <cell r="L1578" t="str">
            <v/>
          </cell>
          <cell r="M1578" t="e">
            <v>#N/A</v>
          </cell>
        </row>
        <row r="1579">
          <cell r="H1579" t="e">
            <v>#N/A</v>
          </cell>
          <cell r="J1579" t="e">
            <v>#N/A</v>
          </cell>
          <cell r="K1579">
            <v>0</v>
          </cell>
          <cell r="L1579" t="str">
            <v/>
          </cell>
          <cell r="M1579" t="e">
            <v>#N/A</v>
          </cell>
        </row>
        <row r="1580">
          <cell r="H1580" t="e">
            <v>#N/A</v>
          </cell>
          <cell r="J1580" t="e">
            <v>#N/A</v>
          </cell>
          <cell r="K1580">
            <v>0</v>
          </cell>
          <cell r="L1580" t="str">
            <v/>
          </cell>
          <cell r="M1580" t="e">
            <v>#N/A</v>
          </cell>
        </row>
        <row r="1581">
          <cell r="H1581" t="e">
            <v>#N/A</v>
          </cell>
          <cell r="J1581" t="e">
            <v>#N/A</v>
          </cell>
          <cell r="K1581">
            <v>0</v>
          </cell>
          <cell r="L1581" t="str">
            <v/>
          </cell>
          <cell r="M1581" t="e">
            <v>#N/A</v>
          </cell>
        </row>
        <row r="1582">
          <cell r="H1582" t="e">
            <v>#N/A</v>
          </cell>
          <cell r="J1582" t="e">
            <v>#N/A</v>
          </cell>
          <cell r="K1582">
            <v>0</v>
          </cell>
          <cell r="L1582" t="str">
            <v/>
          </cell>
          <cell r="M1582" t="e">
            <v>#N/A</v>
          </cell>
        </row>
        <row r="1583">
          <cell r="H1583" t="e">
            <v>#N/A</v>
          </cell>
          <cell r="J1583" t="e">
            <v>#N/A</v>
          </cell>
          <cell r="K1583">
            <v>0</v>
          </cell>
          <cell r="L1583" t="str">
            <v/>
          </cell>
          <cell r="M1583" t="e">
            <v>#N/A</v>
          </cell>
        </row>
        <row r="1584">
          <cell r="H1584" t="e">
            <v>#N/A</v>
          </cell>
          <cell r="J1584" t="e">
            <v>#N/A</v>
          </cell>
          <cell r="K1584">
            <v>0</v>
          </cell>
          <cell r="L1584" t="str">
            <v/>
          </cell>
          <cell r="M1584" t="e">
            <v>#N/A</v>
          </cell>
        </row>
        <row r="1585">
          <cell r="H1585" t="e">
            <v>#N/A</v>
          </cell>
          <cell r="J1585" t="e">
            <v>#N/A</v>
          </cell>
          <cell r="K1585">
            <v>0</v>
          </cell>
          <cell r="L1585" t="str">
            <v/>
          </cell>
          <cell r="M1585" t="e">
            <v>#N/A</v>
          </cell>
        </row>
        <row r="1586">
          <cell r="H1586" t="e">
            <v>#N/A</v>
          </cell>
          <cell r="J1586" t="e">
            <v>#N/A</v>
          </cell>
          <cell r="K1586">
            <v>0</v>
          </cell>
          <cell r="L1586" t="str">
            <v/>
          </cell>
          <cell r="M1586" t="e">
            <v>#N/A</v>
          </cell>
        </row>
        <row r="1587">
          <cell r="H1587" t="e">
            <v>#N/A</v>
          </cell>
          <cell r="J1587" t="e">
            <v>#N/A</v>
          </cell>
          <cell r="K1587">
            <v>0</v>
          </cell>
          <cell r="L1587" t="str">
            <v/>
          </cell>
          <cell r="M1587" t="e">
            <v>#N/A</v>
          </cell>
        </row>
        <row r="1588">
          <cell r="H1588" t="e">
            <v>#N/A</v>
          </cell>
          <cell r="J1588" t="e">
            <v>#N/A</v>
          </cell>
          <cell r="K1588">
            <v>0</v>
          </cell>
          <cell r="L1588" t="str">
            <v/>
          </cell>
          <cell r="M1588" t="e">
            <v>#N/A</v>
          </cell>
        </row>
        <row r="1589">
          <cell r="H1589" t="e">
            <v>#N/A</v>
          </cell>
          <cell r="J1589" t="e">
            <v>#N/A</v>
          </cell>
          <cell r="K1589">
            <v>0</v>
          </cell>
          <cell r="L1589" t="str">
            <v/>
          </cell>
          <cell r="M1589" t="e">
            <v>#N/A</v>
          </cell>
        </row>
        <row r="1590">
          <cell r="H1590" t="e">
            <v>#N/A</v>
          </cell>
          <cell r="J1590" t="e">
            <v>#N/A</v>
          </cell>
          <cell r="K1590">
            <v>0</v>
          </cell>
          <cell r="L1590" t="str">
            <v/>
          </cell>
          <cell r="M1590" t="e">
            <v>#N/A</v>
          </cell>
        </row>
        <row r="1591">
          <cell r="H1591" t="e">
            <v>#N/A</v>
          </cell>
          <cell r="J1591" t="e">
            <v>#N/A</v>
          </cell>
          <cell r="K1591">
            <v>0</v>
          </cell>
          <cell r="L1591" t="str">
            <v/>
          </cell>
          <cell r="M1591" t="e">
            <v>#N/A</v>
          </cell>
        </row>
        <row r="1592">
          <cell r="H1592" t="e">
            <v>#N/A</v>
          </cell>
          <cell r="J1592" t="e">
            <v>#N/A</v>
          </cell>
          <cell r="K1592">
            <v>0</v>
          </cell>
          <cell r="L1592" t="str">
            <v/>
          </cell>
          <cell r="M1592" t="e">
            <v>#N/A</v>
          </cell>
        </row>
        <row r="1593">
          <cell r="H1593" t="e">
            <v>#N/A</v>
          </cell>
          <cell r="J1593" t="e">
            <v>#N/A</v>
          </cell>
          <cell r="K1593">
            <v>0</v>
          </cell>
          <cell r="L1593" t="str">
            <v/>
          </cell>
          <cell r="M1593" t="e">
            <v>#N/A</v>
          </cell>
        </row>
        <row r="1594">
          <cell r="H1594" t="e">
            <v>#N/A</v>
          </cell>
          <cell r="J1594" t="e">
            <v>#N/A</v>
          </cell>
          <cell r="K1594">
            <v>0</v>
          </cell>
          <cell r="L1594" t="str">
            <v/>
          </cell>
          <cell r="M1594" t="e">
            <v>#N/A</v>
          </cell>
        </row>
        <row r="1595">
          <cell r="H1595" t="e">
            <v>#N/A</v>
          </cell>
          <cell r="J1595" t="e">
            <v>#N/A</v>
          </cell>
          <cell r="K1595">
            <v>0</v>
          </cell>
          <cell r="L1595" t="str">
            <v/>
          </cell>
          <cell r="M1595" t="e">
            <v>#N/A</v>
          </cell>
        </row>
        <row r="1596">
          <cell r="H1596" t="e">
            <v>#N/A</v>
          </cell>
          <cell r="J1596" t="e">
            <v>#N/A</v>
          </cell>
          <cell r="K1596">
            <v>0</v>
          </cell>
          <cell r="L1596" t="str">
            <v/>
          </cell>
          <cell r="M1596" t="e">
            <v>#N/A</v>
          </cell>
        </row>
        <row r="1597">
          <cell r="H1597" t="e">
            <v>#N/A</v>
          </cell>
          <cell r="J1597" t="e">
            <v>#N/A</v>
          </cell>
          <cell r="K1597">
            <v>0</v>
          </cell>
          <cell r="L1597" t="str">
            <v/>
          </cell>
          <cell r="M1597" t="e">
            <v>#N/A</v>
          </cell>
        </row>
        <row r="1598">
          <cell r="H1598" t="e">
            <v>#N/A</v>
          </cell>
          <cell r="J1598" t="e">
            <v>#N/A</v>
          </cell>
          <cell r="K1598">
            <v>0</v>
          </cell>
          <cell r="L1598" t="str">
            <v/>
          </cell>
          <cell r="M1598" t="e">
            <v>#N/A</v>
          </cell>
        </row>
        <row r="1599">
          <cell r="H1599" t="e">
            <v>#N/A</v>
          </cell>
          <cell r="J1599" t="e">
            <v>#N/A</v>
          </cell>
          <cell r="K1599">
            <v>0</v>
          </cell>
          <cell r="L1599" t="str">
            <v/>
          </cell>
          <cell r="M1599" t="e">
            <v>#N/A</v>
          </cell>
        </row>
        <row r="1600">
          <cell r="H1600" t="e">
            <v>#N/A</v>
          </cell>
          <cell r="J1600" t="e">
            <v>#N/A</v>
          </cell>
          <cell r="K1600">
            <v>0</v>
          </cell>
          <cell r="L1600" t="str">
            <v/>
          </cell>
          <cell r="M1600" t="e">
            <v>#N/A</v>
          </cell>
        </row>
        <row r="1601">
          <cell r="H1601" t="e">
            <v>#N/A</v>
          </cell>
          <cell r="J1601" t="e">
            <v>#N/A</v>
          </cell>
          <cell r="K1601">
            <v>0</v>
          </cell>
          <cell r="L1601" t="str">
            <v/>
          </cell>
          <cell r="M1601" t="e">
            <v>#N/A</v>
          </cell>
        </row>
        <row r="1602">
          <cell r="H1602" t="e">
            <v>#N/A</v>
          </cell>
          <cell r="J1602" t="e">
            <v>#N/A</v>
          </cell>
          <cell r="K1602">
            <v>0</v>
          </cell>
          <cell r="L1602" t="str">
            <v/>
          </cell>
          <cell r="M1602" t="e">
            <v>#N/A</v>
          </cell>
        </row>
        <row r="1603">
          <cell r="H1603" t="e">
            <v>#N/A</v>
          </cell>
          <cell r="J1603" t="e">
            <v>#N/A</v>
          </cell>
          <cell r="K1603">
            <v>0</v>
          </cell>
          <cell r="L1603" t="str">
            <v/>
          </cell>
          <cell r="M1603" t="e">
            <v>#N/A</v>
          </cell>
        </row>
        <row r="1604">
          <cell r="H1604" t="e">
            <v>#N/A</v>
          </cell>
          <cell r="J1604" t="e">
            <v>#N/A</v>
          </cell>
          <cell r="K1604">
            <v>0</v>
          </cell>
          <cell r="L1604" t="str">
            <v/>
          </cell>
          <cell r="M1604" t="e">
            <v>#N/A</v>
          </cell>
        </row>
        <row r="1605">
          <cell r="H1605" t="e">
            <v>#N/A</v>
          </cell>
          <cell r="J1605" t="e">
            <v>#N/A</v>
          </cell>
          <cell r="K1605">
            <v>0</v>
          </cell>
          <cell r="L1605" t="str">
            <v/>
          </cell>
          <cell r="M1605" t="e">
            <v>#N/A</v>
          </cell>
        </row>
        <row r="1606">
          <cell r="H1606" t="e">
            <v>#N/A</v>
          </cell>
          <cell r="J1606" t="e">
            <v>#N/A</v>
          </cell>
          <cell r="K1606">
            <v>0</v>
          </cell>
          <cell r="L1606" t="str">
            <v/>
          </cell>
          <cell r="M1606" t="e">
            <v>#N/A</v>
          </cell>
        </row>
        <row r="1607">
          <cell r="H1607" t="e">
            <v>#N/A</v>
          </cell>
          <cell r="J1607" t="e">
            <v>#N/A</v>
          </cell>
          <cell r="K1607">
            <v>0</v>
          </cell>
          <cell r="L1607" t="str">
            <v/>
          </cell>
          <cell r="M1607" t="e">
            <v>#N/A</v>
          </cell>
        </row>
        <row r="1608">
          <cell r="H1608" t="e">
            <v>#N/A</v>
          </cell>
          <cell r="J1608" t="e">
            <v>#N/A</v>
          </cell>
          <cell r="K1608">
            <v>0</v>
          </cell>
          <cell r="L1608" t="str">
            <v/>
          </cell>
          <cell r="M1608" t="e">
            <v>#N/A</v>
          </cell>
        </row>
        <row r="1609">
          <cell r="H1609" t="e">
            <v>#N/A</v>
          </cell>
          <cell r="J1609" t="e">
            <v>#N/A</v>
          </cell>
          <cell r="K1609">
            <v>0</v>
          </cell>
          <cell r="L1609" t="str">
            <v/>
          </cell>
          <cell r="M1609" t="e">
            <v>#N/A</v>
          </cell>
        </row>
        <row r="1610">
          <cell r="H1610" t="e">
            <v>#N/A</v>
          </cell>
          <cell r="J1610" t="e">
            <v>#N/A</v>
          </cell>
          <cell r="K1610">
            <v>0</v>
          </cell>
          <cell r="L1610" t="str">
            <v/>
          </cell>
          <cell r="M1610" t="e">
            <v>#N/A</v>
          </cell>
        </row>
        <row r="1611">
          <cell r="H1611" t="e">
            <v>#N/A</v>
          </cell>
          <cell r="J1611" t="e">
            <v>#N/A</v>
          </cell>
          <cell r="K1611">
            <v>0</v>
          </cell>
          <cell r="L1611" t="str">
            <v/>
          </cell>
          <cell r="M1611" t="e">
            <v>#N/A</v>
          </cell>
        </row>
        <row r="1612">
          <cell r="H1612" t="e">
            <v>#N/A</v>
          </cell>
          <cell r="J1612" t="e">
            <v>#N/A</v>
          </cell>
          <cell r="K1612">
            <v>0</v>
          </cell>
          <cell r="L1612" t="str">
            <v/>
          </cell>
          <cell r="M1612" t="e">
            <v>#N/A</v>
          </cell>
        </row>
        <row r="1613">
          <cell r="H1613" t="e">
            <v>#N/A</v>
          </cell>
          <cell r="J1613" t="e">
            <v>#N/A</v>
          </cell>
          <cell r="K1613">
            <v>0</v>
          </cell>
          <cell r="L1613" t="str">
            <v/>
          </cell>
          <cell r="M1613" t="e">
            <v>#N/A</v>
          </cell>
        </row>
        <row r="1614">
          <cell r="H1614" t="e">
            <v>#N/A</v>
          </cell>
          <cell r="J1614" t="e">
            <v>#N/A</v>
          </cell>
          <cell r="K1614">
            <v>0</v>
          </cell>
          <cell r="L1614" t="str">
            <v/>
          </cell>
          <cell r="M1614" t="e">
            <v>#N/A</v>
          </cell>
        </row>
        <row r="1615">
          <cell r="H1615" t="e">
            <v>#N/A</v>
          </cell>
          <cell r="J1615" t="e">
            <v>#N/A</v>
          </cell>
          <cell r="K1615">
            <v>0</v>
          </cell>
          <cell r="L1615" t="str">
            <v/>
          </cell>
          <cell r="M1615" t="e">
            <v>#N/A</v>
          </cell>
        </row>
        <row r="1616">
          <cell r="H1616" t="e">
            <v>#N/A</v>
          </cell>
          <cell r="J1616" t="e">
            <v>#N/A</v>
          </cell>
          <cell r="K1616">
            <v>0</v>
          </cell>
          <cell r="L1616" t="str">
            <v/>
          </cell>
          <cell r="M1616" t="e">
            <v>#N/A</v>
          </cell>
        </row>
        <row r="1617">
          <cell r="H1617" t="e">
            <v>#N/A</v>
          </cell>
          <cell r="J1617" t="e">
            <v>#N/A</v>
          </cell>
          <cell r="K1617">
            <v>0</v>
          </cell>
          <cell r="L1617" t="str">
            <v/>
          </cell>
          <cell r="M1617" t="e">
            <v>#N/A</v>
          </cell>
        </row>
        <row r="1618">
          <cell r="H1618" t="e">
            <v>#N/A</v>
          </cell>
          <cell r="J1618" t="e">
            <v>#N/A</v>
          </cell>
          <cell r="K1618">
            <v>0</v>
          </cell>
          <cell r="L1618" t="str">
            <v/>
          </cell>
          <cell r="M1618" t="e">
            <v>#N/A</v>
          </cell>
        </row>
        <row r="1619">
          <cell r="H1619" t="e">
            <v>#N/A</v>
          </cell>
          <cell r="J1619" t="e">
            <v>#N/A</v>
          </cell>
          <cell r="K1619">
            <v>0</v>
          </cell>
          <cell r="L1619" t="str">
            <v/>
          </cell>
          <cell r="M1619" t="e">
            <v>#N/A</v>
          </cell>
        </row>
        <row r="1620">
          <cell r="H1620" t="e">
            <v>#N/A</v>
          </cell>
          <cell r="J1620" t="e">
            <v>#N/A</v>
          </cell>
          <cell r="K1620">
            <v>0</v>
          </cell>
          <cell r="L1620" t="str">
            <v/>
          </cell>
          <cell r="M1620" t="e">
            <v>#N/A</v>
          </cell>
        </row>
        <row r="1621">
          <cell r="H1621" t="e">
            <v>#N/A</v>
          </cell>
          <cell r="J1621" t="e">
            <v>#N/A</v>
          </cell>
          <cell r="K1621">
            <v>0</v>
          </cell>
          <cell r="L1621" t="str">
            <v/>
          </cell>
          <cell r="M1621" t="e">
            <v>#N/A</v>
          </cell>
        </row>
        <row r="1622">
          <cell r="H1622" t="e">
            <v>#N/A</v>
          </cell>
          <cell r="J1622" t="e">
            <v>#N/A</v>
          </cell>
          <cell r="K1622">
            <v>0</v>
          </cell>
          <cell r="L1622" t="str">
            <v/>
          </cell>
          <cell r="M1622" t="e">
            <v>#N/A</v>
          </cell>
        </row>
        <row r="1623">
          <cell r="H1623" t="e">
            <v>#N/A</v>
          </cell>
          <cell r="J1623" t="e">
            <v>#N/A</v>
          </cell>
          <cell r="K1623">
            <v>0</v>
          </cell>
          <cell r="L1623" t="str">
            <v/>
          </cell>
          <cell r="M1623" t="e">
            <v>#N/A</v>
          </cell>
        </row>
        <row r="1624">
          <cell r="H1624" t="e">
            <v>#N/A</v>
          </cell>
          <cell r="J1624" t="e">
            <v>#N/A</v>
          </cell>
          <cell r="K1624">
            <v>0</v>
          </cell>
          <cell r="L1624" t="str">
            <v/>
          </cell>
          <cell r="M1624" t="e">
            <v>#N/A</v>
          </cell>
        </row>
        <row r="1625">
          <cell r="H1625" t="e">
            <v>#N/A</v>
          </cell>
          <cell r="J1625" t="e">
            <v>#N/A</v>
          </cell>
          <cell r="K1625">
            <v>0</v>
          </cell>
          <cell r="L1625" t="str">
            <v/>
          </cell>
          <cell r="M1625" t="e">
            <v>#N/A</v>
          </cell>
        </row>
        <row r="1626">
          <cell r="H1626" t="e">
            <v>#N/A</v>
          </cell>
          <cell r="J1626" t="e">
            <v>#N/A</v>
          </cell>
          <cell r="K1626">
            <v>0</v>
          </cell>
          <cell r="L1626" t="str">
            <v/>
          </cell>
          <cell r="M1626" t="e">
            <v>#N/A</v>
          </cell>
        </row>
        <row r="1627">
          <cell r="H1627" t="e">
            <v>#N/A</v>
          </cell>
          <cell r="J1627" t="e">
            <v>#N/A</v>
          </cell>
          <cell r="K1627">
            <v>0</v>
          </cell>
          <cell r="L1627" t="str">
            <v/>
          </cell>
          <cell r="M1627" t="e">
            <v>#N/A</v>
          </cell>
        </row>
        <row r="1628">
          <cell r="H1628" t="e">
            <v>#N/A</v>
          </cell>
          <cell r="J1628" t="e">
            <v>#N/A</v>
          </cell>
          <cell r="K1628">
            <v>0</v>
          </cell>
          <cell r="L1628" t="str">
            <v/>
          </cell>
          <cell r="M1628" t="e">
            <v>#N/A</v>
          </cell>
        </row>
        <row r="1629">
          <cell r="H1629" t="e">
            <v>#N/A</v>
          </cell>
          <cell r="J1629" t="e">
            <v>#N/A</v>
          </cell>
          <cell r="K1629">
            <v>0</v>
          </cell>
          <cell r="L1629" t="str">
            <v/>
          </cell>
          <cell r="M1629" t="e">
            <v>#N/A</v>
          </cell>
        </row>
        <row r="1630">
          <cell r="H1630" t="e">
            <v>#N/A</v>
          </cell>
          <cell r="J1630" t="e">
            <v>#N/A</v>
          </cell>
          <cell r="K1630">
            <v>0</v>
          </cell>
          <cell r="L1630" t="str">
            <v/>
          </cell>
          <cell r="M1630" t="e">
            <v>#N/A</v>
          </cell>
        </row>
        <row r="1631">
          <cell r="H1631" t="e">
            <v>#N/A</v>
          </cell>
          <cell r="J1631" t="e">
            <v>#N/A</v>
          </cell>
          <cell r="K1631">
            <v>0</v>
          </cell>
          <cell r="L1631" t="str">
            <v/>
          </cell>
          <cell r="M1631" t="e">
            <v>#N/A</v>
          </cell>
        </row>
        <row r="1632">
          <cell r="H1632" t="e">
            <v>#N/A</v>
          </cell>
          <cell r="J1632" t="e">
            <v>#N/A</v>
          </cell>
          <cell r="K1632">
            <v>0</v>
          </cell>
          <cell r="L1632" t="str">
            <v/>
          </cell>
          <cell r="M1632" t="e">
            <v>#N/A</v>
          </cell>
        </row>
        <row r="1633">
          <cell r="H1633" t="e">
            <v>#N/A</v>
          </cell>
          <cell r="J1633" t="e">
            <v>#N/A</v>
          </cell>
          <cell r="K1633">
            <v>0</v>
          </cell>
          <cell r="L1633" t="str">
            <v/>
          </cell>
          <cell r="M1633" t="e">
            <v>#N/A</v>
          </cell>
        </row>
        <row r="1634">
          <cell r="H1634" t="e">
            <v>#N/A</v>
          </cell>
          <cell r="J1634" t="e">
            <v>#N/A</v>
          </cell>
          <cell r="K1634">
            <v>0</v>
          </cell>
          <cell r="L1634" t="str">
            <v/>
          </cell>
          <cell r="M1634" t="e">
            <v>#N/A</v>
          </cell>
        </row>
        <row r="1635">
          <cell r="H1635" t="e">
            <v>#N/A</v>
          </cell>
          <cell r="J1635" t="e">
            <v>#N/A</v>
          </cell>
          <cell r="K1635">
            <v>0</v>
          </cell>
          <cell r="L1635" t="str">
            <v/>
          </cell>
          <cell r="M1635" t="e">
            <v>#N/A</v>
          </cell>
        </row>
        <row r="1636">
          <cell r="H1636" t="e">
            <v>#N/A</v>
          </cell>
          <cell r="J1636" t="e">
            <v>#N/A</v>
          </cell>
          <cell r="K1636">
            <v>0</v>
          </cell>
          <cell r="L1636" t="str">
            <v/>
          </cell>
          <cell r="M1636" t="e">
            <v>#N/A</v>
          </cell>
        </row>
        <row r="1637">
          <cell r="H1637" t="e">
            <v>#N/A</v>
          </cell>
          <cell r="J1637" t="e">
            <v>#N/A</v>
          </cell>
          <cell r="K1637">
            <v>0</v>
          </cell>
          <cell r="L1637" t="str">
            <v/>
          </cell>
          <cell r="M1637" t="e">
            <v>#N/A</v>
          </cell>
        </row>
        <row r="1638">
          <cell r="H1638" t="e">
            <v>#N/A</v>
          </cell>
          <cell r="J1638" t="e">
            <v>#N/A</v>
          </cell>
          <cell r="K1638">
            <v>0</v>
          </cell>
          <cell r="L1638" t="str">
            <v/>
          </cell>
          <cell r="M1638" t="e">
            <v>#N/A</v>
          </cell>
        </row>
        <row r="1639">
          <cell r="H1639" t="e">
            <v>#N/A</v>
          </cell>
          <cell r="J1639" t="e">
            <v>#N/A</v>
          </cell>
          <cell r="K1639">
            <v>0</v>
          </cell>
          <cell r="L1639" t="str">
            <v/>
          </cell>
          <cell r="M1639" t="e">
            <v>#N/A</v>
          </cell>
        </row>
        <row r="1640">
          <cell r="H1640" t="e">
            <v>#N/A</v>
          </cell>
          <cell r="J1640" t="e">
            <v>#N/A</v>
          </cell>
          <cell r="K1640">
            <v>0</v>
          </cell>
          <cell r="L1640" t="str">
            <v/>
          </cell>
          <cell r="M1640" t="e">
            <v>#N/A</v>
          </cell>
        </row>
        <row r="1641">
          <cell r="H1641" t="e">
            <v>#N/A</v>
          </cell>
          <cell r="J1641" t="e">
            <v>#N/A</v>
          </cell>
          <cell r="K1641">
            <v>0</v>
          </cell>
          <cell r="L1641" t="str">
            <v/>
          </cell>
          <cell r="M1641" t="e">
            <v>#N/A</v>
          </cell>
        </row>
        <row r="1642">
          <cell r="H1642" t="e">
            <v>#N/A</v>
          </cell>
          <cell r="J1642" t="e">
            <v>#N/A</v>
          </cell>
          <cell r="K1642">
            <v>0</v>
          </cell>
          <cell r="L1642" t="str">
            <v/>
          </cell>
          <cell r="M1642" t="e">
            <v>#N/A</v>
          </cell>
        </row>
        <row r="1643">
          <cell r="H1643" t="e">
            <v>#N/A</v>
          </cell>
          <cell r="J1643" t="e">
            <v>#N/A</v>
          </cell>
          <cell r="K1643">
            <v>0</v>
          </cell>
          <cell r="L1643" t="str">
            <v/>
          </cell>
          <cell r="M1643" t="e">
            <v>#N/A</v>
          </cell>
        </row>
        <row r="1644">
          <cell r="H1644" t="e">
            <v>#N/A</v>
          </cell>
          <cell r="J1644" t="e">
            <v>#N/A</v>
          </cell>
          <cell r="K1644">
            <v>0</v>
          </cell>
          <cell r="L1644" t="str">
            <v/>
          </cell>
          <cell r="M1644" t="e">
            <v>#N/A</v>
          </cell>
        </row>
        <row r="1645">
          <cell r="H1645" t="e">
            <v>#N/A</v>
          </cell>
          <cell r="J1645" t="e">
            <v>#N/A</v>
          </cell>
          <cell r="K1645">
            <v>0</v>
          </cell>
          <cell r="L1645" t="str">
            <v/>
          </cell>
          <cell r="M1645" t="e">
            <v>#N/A</v>
          </cell>
        </row>
        <row r="1646">
          <cell r="H1646" t="e">
            <v>#N/A</v>
          </cell>
          <cell r="J1646" t="e">
            <v>#N/A</v>
          </cell>
          <cell r="K1646">
            <v>0</v>
          </cell>
          <cell r="L1646" t="str">
            <v/>
          </cell>
          <cell r="M1646" t="e">
            <v>#N/A</v>
          </cell>
        </row>
        <row r="1647">
          <cell r="H1647" t="e">
            <v>#N/A</v>
          </cell>
          <cell r="J1647" t="e">
            <v>#N/A</v>
          </cell>
          <cell r="K1647">
            <v>0</v>
          </cell>
          <cell r="L1647" t="str">
            <v/>
          </cell>
          <cell r="M1647" t="e">
            <v>#N/A</v>
          </cell>
        </row>
        <row r="1648">
          <cell r="H1648" t="e">
            <v>#N/A</v>
          </cell>
          <cell r="J1648" t="e">
            <v>#N/A</v>
          </cell>
          <cell r="K1648">
            <v>0</v>
          </cell>
          <cell r="L1648" t="str">
            <v/>
          </cell>
          <cell r="M1648" t="e">
            <v>#N/A</v>
          </cell>
        </row>
        <row r="1649">
          <cell r="H1649" t="e">
            <v>#N/A</v>
          </cell>
          <cell r="J1649" t="e">
            <v>#N/A</v>
          </cell>
          <cell r="K1649">
            <v>0</v>
          </cell>
          <cell r="L1649" t="str">
            <v/>
          </cell>
          <cell r="M1649" t="e">
            <v>#N/A</v>
          </cell>
        </row>
        <row r="1650">
          <cell r="H1650" t="e">
            <v>#N/A</v>
          </cell>
          <cell r="J1650" t="e">
            <v>#N/A</v>
          </cell>
          <cell r="K1650">
            <v>0</v>
          </cell>
          <cell r="L1650" t="str">
            <v/>
          </cell>
          <cell r="M1650" t="e">
            <v>#N/A</v>
          </cell>
        </row>
        <row r="1651">
          <cell r="H1651" t="e">
            <v>#N/A</v>
          </cell>
          <cell r="J1651" t="e">
            <v>#N/A</v>
          </cell>
          <cell r="K1651">
            <v>0</v>
          </cell>
          <cell r="L1651" t="str">
            <v/>
          </cell>
          <cell r="M1651" t="e">
            <v>#N/A</v>
          </cell>
        </row>
        <row r="1652">
          <cell r="H1652" t="e">
            <v>#N/A</v>
          </cell>
          <cell r="J1652" t="e">
            <v>#N/A</v>
          </cell>
          <cell r="K1652">
            <v>0</v>
          </cell>
          <cell r="L1652" t="str">
            <v/>
          </cell>
          <cell r="M1652" t="e">
            <v>#N/A</v>
          </cell>
        </row>
        <row r="1653">
          <cell r="H1653" t="e">
            <v>#N/A</v>
          </cell>
          <cell r="J1653" t="e">
            <v>#N/A</v>
          </cell>
          <cell r="K1653">
            <v>0</v>
          </cell>
          <cell r="L1653" t="str">
            <v/>
          </cell>
          <cell r="M1653" t="e">
            <v>#N/A</v>
          </cell>
        </row>
        <row r="1654">
          <cell r="H1654" t="e">
            <v>#N/A</v>
          </cell>
          <cell r="J1654" t="e">
            <v>#N/A</v>
          </cell>
          <cell r="K1654">
            <v>0</v>
          </cell>
          <cell r="L1654" t="str">
            <v/>
          </cell>
          <cell r="M1654" t="e">
            <v>#N/A</v>
          </cell>
        </row>
        <row r="1655">
          <cell r="H1655" t="e">
            <v>#N/A</v>
          </cell>
          <cell r="J1655" t="e">
            <v>#N/A</v>
          </cell>
          <cell r="K1655">
            <v>0</v>
          </cell>
          <cell r="L1655" t="str">
            <v/>
          </cell>
          <cell r="M1655" t="e">
            <v>#N/A</v>
          </cell>
        </row>
        <row r="1656">
          <cell r="H1656" t="e">
            <v>#N/A</v>
          </cell>
          <cell r="J1656" t="e">
            <v>#N/A</v>
          </cell>
          <cell r="K1656">
            <v>0</v>
          </cell>
          <cell r="L1656" t="str">
            <v/>
          </cell>
          <cell r="M1656" t="e">
            <v>#N/A</v>
          </cell>
        </row>
        <row r="1657">
          <cell r="H1657" t="e">
            <v>#N/A</v>
          </cell>
          <cell r="J1657" t="e">
            <v>#N/A</v>
          </cell>
          <cell r="K1657">
            <v>0</v>
          </cell>
          <cell r="L1657" t="str">
            <v/>
          </cell>
          <cell r="M1657" t="e">
            <v>#N/A</v>
          </cell>
        </row>
        <row r="1658">
          <cell r="H1658" t="e">
            <v>#N/A</v>
          </cell>
          <cell r="J1658" t="e">
            <v>#N/A</v>
          </cell>
          <cell r="K1658">
            <v>0</v>
          </cell>
          <cell r="L1658" t="str">
            <v/>
          </cell>
          <cell r="M1658" t="e">
            <v>#N/A</v>
          </cell>
        </row>
        <row r="1659">
          <cell r="H1659" t="e">
            <v>#N/A</v>
          </cell>
          <cell r="J1659" t="e">
            <v>#N/A</v>
          </cell>
          <cell r="K1659">
            <v>0</v>
          </cell>
          <cell r="L1659" t="str">
            <v/>
          </cell>
          <cell r="M1659" t="e">
            <v>#N/A</v>
          </cell>
        </row>
        <row r="1660">
          <cell r="H1660" t="e">
            <v>#N/A</v>
          </cell>
          <cell r="J1660" t="e">
            <v>#N/A</v>
          </cell>
          <cell r="K1660">
            <v>0</v>
          </cell>
          <cell r="L1660" t="str">
            <v/>
          </cell>
          <cell r="M1660" t="e">
            <v>#N/A</v>
          </cell>
        </row>
        <row r="1661">
          <cell r="H1661" t="e">
            <v>#N/A</v>
          </cell>
          <cell r="J1661" t="e">
            <v>#N/A</v>
          </cell>
          <cell r="K1661">
            <v>0</v>
          </cell>
          <cell r="L1661" t="str">
            <v/>
          </cell>
          <cell r="M1661" t="e">
            <v>#N/A</v>
          </cell>
        </row>
        <row r="1662">
          <cell r="H1662" t="e">
            <v>#N/A</v>
          </cell>
          <cell r="J1662" t="e">
            <v>#N/A</v>
          </cell>
          <cell r="K1662">
            <v>0</v>
          </cell>
          <cell r="L1662" t="str">
            <v/>
          </cell>
          <cell r="M1662" t="e">
            <v>#N/A</v>
          </cell>
        </row>
        <row r="1663">
          <cell r="H1663" t="e">
            <v>#N/A</v>
          </cell>
          <cell r="J1663" t="e">
            <v>#N/A</v>
          </cell>
          <cell r="K1663">
            <v>0</v>
          </cell>
          <cell r="L1663" t="str">
            <v/>
          </cell>
          <cell r="M1663" t="e">
            <v>#N/A</v>
          </cell>
        </row>
        <row r="1664">
          <cell r="H1664" t="e">
            <v>#N/A</v>
          </cell>
          <cell r="J1664" t="e">
            <v>#N/A</v>
          </cell>
          <cell r="K1664">
            <v>0</v>
          </cell>
          <cell r="L1664" t="str">
            <v/>
          </cell>
          <cell r="M1664" t="e">
            <v>#N/A</v>
          </cell>
        </row>
        <row r="1665">
          <cell r="H1665" t="e">
            <v>#N/A</v>
          </cell>
          <cell r="J1665" t="e">
            <v>#N/A</v>
          </cell>
          <cell r="K1665">
            <v>0</v>
          </cell>
          <cell r="L1665" t="str">
            <v/>
          </cell>
          <cell r="M1665" t="e">
            <v>#N/A</v>
          </cell>
        </row>
        <row r="1666">
          <cell r="H1666" t="e">
            <v>#N/A</v>
          </cell>
          <cell r="J1666" t="e">
            <v>#N/A</v>
          </cell>
          <cell r="K1666">
            <v>0</v>
          </cell>
          <cell r="L1666" t="str">
            <v/>
          </cell>
          <cell r="M1666" t="e">
            <v>#N/A</v>
          </cell>
        </row>
        <row r="1667">
          <cell r="H1667" t="e">
            <v>#N/A</v>
          </cell>
          <cell r="J1667" t="e">
            <v>#N/A</v>
          </cell>
          <cell r="K1667">
            <v>0</v>
          </cell>
          <cell r="L1667" t="str">
            <v/>
          </cell>
          <cell r="M1667" t="e">
            <v>#N/A</v>
          </cell>
        </row>
        <row r="1668">
          <cell r="H1668" t="e">
            <v>#N/A</v>
          </cell>
          <cell r="J1668" t="e">
            <v>#N/A</v>
          </cell>
          <cell r="K1668">
            <v>0</v>
          </cell>
          <cell r="L1668" t="str">
            <v/>
          </cell>
          <cell r="M1668" t="e">
            <v>#N/A</v>
          </cell>
        </row>
        <row r="1669">
          <cell r="H1669" t="e">
            <v>#N/A</v>
          </cell>
          <cell r="J1669" t="e">
            <v>#N/A</v>
          </cell>
          <cell r="K1669">
            <v>0</v>
          </cell>
          <cell r="L1669" t="str">
            <v/>
          </cell>
          <cell r="M1669" t="e">
            <v>#N/A</v>
          </cell>
        </row>
        <row r="1670">
          <cell r="H1670" t="e">
            <v>#N/A</v>
          </cell>
          <cell r="J1670" t="e">
            <v>#N/A</v>
          </cell>
          <cell r="K1670">
            <v>0</v>
          </cell>
          <cell r="L1670" t="str">
            <v/>
          </cell>
          <cell r="M1670" t="e">
            <v>#N/A</v>
          </cell>
        </row>
        <row r="1671">
          <cell r="H1671" t="e">
            <v>#N/A</v>
          </cell>
          <cell r="J1671" t="e">
            <v>#N/A</v>
          </cell>
          <cell r="K1671">
            <v>0</v>
          </cell>
          <cell r="L1671" t="str">
            <v/>
          </cell>
          <cell r="M1671" t="e">
            <v>#N/A</v>
          </cell>
        </row>
        <row r="1672">
          <cell r="H1672" t="e">
            <v>#N/A</v>
          </cell>
          <cell r="J1672" t="e">
            <v>#N/A</v>
          </cell>
          <cell r="K1672">
            <v>0</v>
          </cell>
          <cell r="L1672" t="str">
            <v/>
          </cell>
          <cell r="M1672" t="e">
            <v>#N/A</v>
          </cell>
        </row>
        <row r="1673">
          <cell r="H1673" t="e">
            <v>#N/A</v>
          </cell>
          <cell r="J1673" t="e">
            <v>#N/A</v>
          </cell>
          <cell r="K1673">
            <v>0</v>
          </cell>
          <cell r="L1673" t="str">
            <v/>
          </cell>
          <cell r="M1673" t="e">
            <v>#N/A</v>
          </cell>
        </row>
        <row r="1674">
          <cell r="H1674" t="e">
            <v>#N/A</v>
          </cell>
          <cell r="J1674" t="e">
            <v>#N/A</v>
          </cell>
          <cell r="K1674">
            <v>0</v>
          </cell>
          <cell r="L1674" t="str">
            <v/>
          </cell>
          <cell r="M1674" t="e">
            <v>#N/A</v>
          </cell>
        </row>
        <row r="1675">
          <cell r="H1675" t="e">
            <v>#N/A</v>
          </cell>
          <cell r="J1675" t="e">
            <v>#N/A</v>
          </cell>
          <cell r="K1675">
            <v>0</v>
          </cell>
          <cell r="L1675" t="str">
            <v/>
          </cell>
          <cell r="M1675" t="e">
            <v>#N/A</v>
          </cell>
        </row>
        <row r="1676">
          <cell r="H1676" t="e">
            <v>#N/A</v>
          </cell>
          <cell r="J1676" t="e">
            <v>#N/A</v>
          </cell>
          <cell r="K1676">
            <v>0</v>
          </cell>
          <cell r="L1676" t="str">
            <v/>
          </cell>
          <cell r="M1676" t="e">
            <v>#N/A</v>
          </cell>
        </row>
        <row r="1677">
          <cell r="H1677" t="e">
            <v>#N/A</v>
          </cell>
          <cell r="J1677" t="e">
            <v>#N/A</v>
          </cell>
          <cell r="K1677">
            <v>0</v>
          </cell>
          <cell r="L1677" t="str">
            <v/>
          </cell>
          <cell r="M1677" t="e">
            <v>#N/A</v>
          </cell>
        </row>
        <row r="1678">
          <cell r="H1678" t="e">
            <v>#N/A</v>
          </cell>
          <cell r="J1678" t="e">
            <v>#N/A</v>
          </cell>
          <cell r="K1678">
            <v>0</v>
          </cell>
          <cell r="L1678" t="str">
            <v/>
          </cell>
          <cell r="M1678" t="e">
            <v>#N/A</v>
          </cell>
        </row>
        <row r="1679">
          <cell r="H1679" t="e">
            <v>#N/A</v>
          </cell>
          <cell r="J1679" t="e">
            <v>#N/A</v>
          </cell>
          <cell r="K1679">
            <v>0</v>
          </cell>
          <cell r="L1679" t="str">
            <v/>
          </cell>
          <cell r="M1679" t="e">
            <v>#N/A</v>
          </cell>
        </row>
        <row r="1680">
          <cell r="H1680" t="e">
            <v>#N/A</v>
          </cell>
          <cell r="J1680" t="e">
            <v>#N/A</v>
          </cell>
          <cell r="K1680">
            <v>0</v>
          </cell>
          <cell r="L1680" t="str">
            <v/>
          </cell>
          <cell r="M1680" t="e">
            <v>#N/A</v>
          </cell>
        </row>
        <row r="1681">
          <cell r="H1681" t="e">
            <v>#N/A</v>
          </cell>
          <cell r="J1681" t="e">
            <v>#N/A</v>
          </cell>
          <cell r="K1681">
            <v>0</v>
          </cell>
          <cell r="L1681" t="str">
            <v/>
          </cell>
          <cell r="M1681" t="e">
            <v>#N/A</v>
          </cell>
        </row>
        <row r="1682">
          <cell r="H1682" t="e">
            <v>#N/A</v>
          </cell>
          <cell r="J1682" t="e">
            <v>#N/A</v>
          </cell>
          <cell r="K1682">
            <v>0</v>
          </cell>
          <cell r="L1682" t="str">
            <v/>
          </cell>
          <cell r="M1682" t="e">
            <v>#N/A</v>
          </cell>
        </row>
        <row r="1683">
          <cell r="H1683" t="e">
            <v>#N/A</v>
          </cell>
          <cell r="J1683" t="e">
            <v>#N/A</v>
          </cell>
          <cell r="K1683">
            <v>0</v>
          </cell>
          <cell r="L1683" t="str">
            <v/>
          </cell>
          <cell r="M1683" t="e">
            <v>#N/A</v>
          </cell>
        </row>
        <row r="1684">
          <cell r="H1684" t="e">
            <v>#N/A</v>
          </cell>
          <cell r="J1684" t="e">
            <v>#N/A</v>
          </cell>
          <cell r="K1684">
            <v>0</v>
          </cell>
          <cell r="L1684" t="str">
            <v/>
          </cell>
          <cell r="M1684" t="e">
            <v>#N/A</v>
          </cell>
        </row>
        <row r="1685">
          <cell r="H1685" t="e">
            <v>#N/A</v>
          </cell>
          <cell r="J1685" t="e">
            <v>#N/A</v>
          </cell>
          <cell r="K1685">
            <v>0</v>
          </cell>
          <cell r="L1685" t="str">
            <v/>
          </cell>
          <cell r="M1685" t="e">
            <v>#N/A</v>
          </cell>
        </row>
        <row r="1686">
          <cell r="H1686" t="e">
            <v>#N/A</v>
          </cell>
          <cell r="J1686" t="e">
            <v>#N/A</v>
          </cell>
          <cell r="K1686">
            <v>0</v>
          </cell>
          <cell r="L1686" t="str">
            <v/>
          </cell>
          <cell r="M1686" t="e">
            <v>#N/A</v>
          </cell>
        </row>
        <row r="1687">
          <cell r="H1687" t="e">
            <v>#N/A</v>
          </cell>
          <cell r="J1687" t="e">
            <v>#N/A</v>
          </cell>
          <cell r="K1687">
            <v>0</v>
          </cell>
          <cell r="L1687" t="str">
            <v/>
          </cell>
          <cell r="M1687" t="e">
            <v>#N/A</v>
          </cell>
        </row>
        <row r="1688">
          <cell r="H1688" t="e">
            <v>#N/A</v>
          </cell>
          <cell r="J1688" t="e">
            <v>#N/A</v>
          </cell>
          <cell r="K1688">
            <v>0</v>
          </cell>
          <cell r="L1688" t="str">
            <v/>
          </cell>
          <cell r="M1688" t="e">
            <v>#N/A</v>
          </cell>
        </row>
        <row r="1689">
          <cell r="H1689" t="e">
            <v>#N/A</v>
          </cell>
          <cell r="J1689" t="e">
            <v>#N/A</v>
          </cell>
          <cell r="K1689">
            <v>0</v>
          </cell>
          <cell r="L1689" t="str">
            <v/>
          </cell>
          <cell r="M1689" t="e">
            <v>#N/A</v>
          </cell>
        </row>
        <row r="1690">
          <cell r="H1690" t="e">
            <v>#N/A</v>
          </cell>
          <cell r="J1690" t="e">
            <v>#N/A</v>
          </cell>
          <cell r="K1690">
            <v>0</v>
          </cell>
          <cell r="L1690" t="str">
            <v/>
          </cell>
          <cell r="M1690" t="e">
            <v>#N/A</v>
          </cell>
        </row>
        <row r="1691">
          <cell r="H1691" t="e">
            <v>#N/A</v>
          </cell>
          <cell r="J1691" t="e">
            <v>#N/A</v>
          </cell>
          <cell r="K1691">
            <v>0</v>
          </cell>
          <cell r="L1691" t="str">
            <v/>
          </cell>
          <cell r="M1691" t="e">
            <v>#N/A</v>
          </cell>
        </row>
        <row r="1692">
          <cell r="H1692" t="e">
            <v>#N/A</v>
          </cell>
          <cell r="J1692" t="e">
            <v>#N/A</v>
          </cell>
          <cell r="K1692">
            <v>0</v>
          </cell>
          <cell r="L1692" t="str">
            <v/>
          </cell>
          <cell r="M1692" t="e">
            <v>#N/A</v>
          </cell>
        </row>
        <row r="1693">
          <cell r="H1693" t="e">
            <v>#N/A</v>
          </cell>
          <cell r="J1693" t="e">
            <v>#N/A</v>
          </cell>
          <cell r="K1693">
            <v>0</v>
          </cell>
          <cell r="L1693" t="str">
            <v/>
          </cell>
          <cell r="M1693" t="e">
            <v>#N/A</v>
          </cell>
        </row>
        <row r="1694">
          <cell r="H1694" t="e">
            <v>#N/A</v>
          </cell>
          <cell r="J1694" t="e">
            <v>#N/A</v>
          </cell>
          <cell r="K1694">
            <v>0</v>
          </cell>
          <cell r="L1694" t="str">
            <v/>
          </cell>
          <cell r="M1694" t="e">
            <v>#N/A</v>
          </cell>
        </row>
        <row r="1695">
          <cell r="H1695" t="e">
            <v>#N/A</v>
          </cell>
          <cell r="J1695" t="e">
            <v>#N/A</v>
          </cell>
          <cell r="K1695">
            <v>0</v>
          </cell>
          <cell r="L1695" t="str">
            <v/>
          </cell>
          <cell r="M1695" t="e">
            <v>#N/A</v>
          </cell>
        </row>
        <row r="1696">
          <cell r="H1696" t="e">
            <v>#N/A</v>
          </cell>
          <cell r="J1696" t="e">
            <v>#N/A</v>
          </cell>
          <cell r="K1696">
            <v>0</v>
          </cell>
          <cell r="L1696" t="str">
            <v/>
          </cell>
          <cell r="M1696" t="e">
            <v>#N/A</v>
          </cell>
        </row>
        <row r="1697">
          <cell r="H1697" t="e">
            <v>#N/A</v>
          </cell>
          <cell r="J1697" t="e">
            <v>#N/A</v>
          </cell>
          <cell r="K1697">
            <v>0</v>
          </cell>
          <cell r="L1697" t="str">
            <v/>
          </cell>
          <cell r="M1697" t="e">
            <v>#N/A</v>
          </cell>
        </row>
        <row r="1698">
          <cell r="H1698" t="e">
            <v>#N/A</v>
          </cell>
          <cell r="J1698" t="e">
            <v>#N/A</v>
          </cell>
          <cell r="K1698">
            <v>0</v>
          </cell>
          <cell r="L1698" t="str">
            <v/>
          </cell>
          <cell r="M1698" t="e">
            <v>#N/A</v>
          </cell>
        </row>
        <row r="1699">
          <cell r="H1699" t="e">
            <v>#N/A</v>
          </cell>
          <cell r="J1699" t="e">
            <v>#N/A</v>
          </cell>
          <cell r="K1699">
            <v>0</v>
          </cell>
          <cell r="L1699" t="str">
            <v/>
          </cell>
          <cell r="M1699" t="e">
            <v>#N/A</v>
          </cell>
        </row>
        <row r="1700">
          <cell r="H1700" t="e">
            <v>#N/A</v>
          </cell>
          <cell r="J1700" t="e">
            <v>#N/A</v>
          </cell>
          <cell r="K1700">
            <v>0</v>
          </cell>
          <cell r="L1700" t="str">
            <v/>
          </cell>
          <cell r="M1700" t="e">
            <v>#N/A</v>
          </cell>
        </row>
        <row r="1701">
          <cell r="H1701" t="e">
            <v>#N/A</v>
          </cell>
          <cell r="J1701" t="e">
            <v>#N/A</v>
          </cell>
          <cell r="K1701">
            <v>0</v>
          </cell>
          <cell r="L1701" t="str">
            <v/>
          </cell>
          <cell r="M1701" t="e">
            <v>#N/A</v>
          </cell>
        </row>
        <row r="1702">
          <cell r="H1702" t="e">
            <v>#N/A</v>
          </cell>
          <cell r="J1702" t="e">
            <v>#N/A</v>
          </cell>
          <cell r="K1702">
            <v>0</v>
          </cell>
          <cell r="L1702" t="str">
            <v/>
          </cell>
          <cell r="M1702" t="e">
            <v>#N/A</v>
          </cell>
        </row>
        <row r="1703">
          <cell r="H1703" t="e">
            <v>#N/A</v>
          </cell>
          <cell r="J1703" t="e">
            <v>#N/A</v>
          </cell>
          <cell r="K1703">
            <v>0</v>
          </cell>
          <cell r="L1703" t="str">
            <v/>
          </cell>
          <cell r="M1703" t="e">
            <v>#N/A</v>
          </cell>
        </row>
        <row r="1704">
          <cell r="H1704" t="e">
            <v>#N/A</v>
          </cell>
          <cell r="J1704" t="e">
            <v>#N/A</v>
          </cell>
          <cell r="K1704">
            <v>0</v>
          </cell>
          <cell r="L1704" t="str">
            <v/>
          </cell>
          <cell r="M1704" t="e">
            <v>#N/A</v>
          </cell>
        </row>
        <row r="1705">
          <cell r="H1705" t="e">
            <v>#N/A</v>
          </cell>
          <cell r="J1705" t="e">
            <v>#N/A</v>
          </cell>
          <cell r="K1705">
            <v>0</v>
          </cell>
          <cell r="L1705" t="str">
            <v/>
          </cell>
          <cell r="M1705" t="e">
            <v>#N/A</v>
          </cell>
        </row>
        <row r="1706">
          <cell r="H1706" t="e">
            <v>#N/A</v>
          </cell>
          <cell r="J1706" t="e">
            <v>#N/A</v>
          </cell>
          <cell r="K1706">
            <v>0</v>
          </cell>
          <cell r="L1706" t="str">
            <v/>
          </cell>
          <cell r="M1706" t="e">
            <v>#N/A</v>
          </cell>
        </row>
        <row r="1707">
          <cell r="H1707" t="e">
            <v>#N/A</v>
          </cell>
          <cell r="J1707" t="e">
            <v>#N/A</v>
          </cell>
          <cell r="K1707">
            <v>0</v>
          </cell>
          <cell r="L1707" t="str">
            <v/>
          </cell>
          <cell r="M1707" t="e">
            <v>#N/A</v>
          </cell>
        </row>
        <row r="1708">
          <cell r="H1708" t="e">
            <v>#N/A</v>
          </cell>
          <cell r="J1708" t="e">
            <v>#N/A</v>
          </cell>
          <cell r="K1708">
            <v>0</v>
          </cell>
          <cell r="L1708" t="str">
            <v/>
          </cell>
          <cell r="M1708" t="e">
            <v>#N/A</v>
          </cell>
        </row>
        <row r="1709">
          <cell r="H1709" t="e">
            <v>#N/A</v>
          </cell>
          <cell r="J1709" t="e">
            <v>#N/A</v>
          </cell>
          <cell r="K1709">
            <v>0</v>
          </cell>
          <cell r="L1709" t="str">
            <v/>
          </cell>
          <cell r="M1709" t="e">
            <v>#N/A</v>
          </cell>
        </row>
        <row r="1710">
          <cell r="H1710" t="e">
            <v>#N/A</v>
          </cell>
          <cell r="J1710" t="e">
            <v>#N/A</v>
          </cell>
          <cell r="K1710">
            <v>0</v>
          </cell>
          <cell r="L1710" t="str">
            <v/>
          </cell>
          <cell r="M1710" t="e">
            <v>#N/A</v>
          </cell>
        </row>
        <row r="1711">
          <cell r="H1711" t="e">
            <v>#N/A</v>
          </cell>
          <cell r="J1711" t="e">
            <v>#N/A</v>
          </cell>
          <cell r="K1711">
            <v>0</v>
          </cell>
          <cell r="L1711" t="str">
            <v/>
          </cell>
          <cell r="M1711" t="e">
            <v>#N/A</v>
          </cell>
        </row>
        <row r="1712">
          <cell r="H1712" t="e">
            <v>#N/A</v>
          </cell>
          <cell r="J1712" t="e">
            <v>#N/A</v>
          </cell>
          <cell r="K1712">
            <v>0</v>
          </cell>
          <cell r="L1712" t="str">
            <v/>
          </cell>
          <cell r="M1712" t="e">
            <v>#N/A</v>
          </cell>
        </row>
        <row r="1713">
          <cell r="H1713" t="e">
            <v>#N/A</v>
          </cell>
          <cell r="J1713" t="e">
            <v>#N/A</v>
          </cell>
          <cell r="K1713">
            <v>0</v>
          </cell>
          <cell r="L1713" t="str">
            <v/>
          </cell>
          <cell r="M1713" t="e">
            <v>#N/A</v>
          </cell>
        </row>
        <row r="1714">
          <cell r="H1714" t="e">
            <v>#N/A</v>
          </cell>
          <cell r="J1714" t="e">
            <v>#N/A</v>
          </cell>
          <cell r="K1714">
            <v>0</v>
          </cell>
          <cell r="L1714" t="str">
            <v/>
          </cell>
          <cell r="M1714" t="e">
            <v>#N/A</v>
          </cell>
        </row>
        <row r="1715">
          <cell r="H1715" t="e">
            <v>#N/A</v>
          </cell>
          <cell r="J1715" t="e">
            <v>#N/A</v>
          </cell>
          <cell r="K1715">
            <v>0</v>
          </cell>
          <cell r="L1715" t="str">
            <v/>
          </cell>
          <cell r="M1715" t="e">
            <v>#N/A</v>
          </cell>
        </row>
        <row r="1716">
          <cell r="H1716" t="e">
            <v>#N/A</v>
          </cell>
          <cell r="J1716" t="e">
            <v>#N/A</v>
          </cell>
          <cell r="K1716">
            <v>0</v>
          </cell>
          <cell r="L1716" t="str">
            <v/>
          </cell>
          <cell r="M1716" t="e">
            <v>#N/A</v>
          </cell>
        </row>
        <row r="1717">
          <cell r="H1717" t="e">
            <v>#N/A</v>
          </cell>
          <cell r="J1717" t="e">
            <v>#N/A</v>
          </cell>
          <cell r="K1717">
            <v>0</v>
          </cell>
          <cell r="L1717" t="str">
            <v/>
          </cell>
          <cell r="M1717" t="e">
            <v>#N/A</v>
          </cell>
        </row>
        <row r="1718">
          <cell r="H1718" t="e">
            <v>#N/A</v>
          </cell>
          <cell r="J1718" t="e">
            <v>#N/A</v>
          </cell>
          <cell r="K1718">
            <v>0</v>
          </cell>
          <cell r="L1718" t="str">
            <v/>
          </cell>
          <cell r="M1718" t="e">
            <v>#N/A</v>
          </cell>
        </row>
        <row r="1719">
          <cell r="H1719" t="e">
            <v>#N/A</v>
          </cell>
          <cell r="J1719" t="e">
            <v>#N/A</v>
          </cell>
          <cell r="K1719">
            <v>0</v>
          </cell>
          <cell r="L1719" t="str">
            <v/>
          </cell>
          <cell r="M1719" t="e">
            <v>#N/A</v>
          </cell>
        </row>
        <row r="1720">
          <cell r="H1720" t="e">
            <v>#N/A</v>
          </cell>
          <cell r="J1720" t="e">
            <v>#N/A</v>
          </cell>
          <cell r="K1720">
            <v>0</v>
          </cell>
          <cell r="L1720" t="str">
            <v/>
          </cell>
          <cell r="M1720" t="e">
            <v>#N/A</v>
          </cell>
        </row>
        <row r="1721">
          <cell r="H1721" t="e">
            <v>#N/A</v>
          </cell>
          <cell r="J1721" t="e">
            <v>#N/A</v>
          </cell>
          <cell r="K1721">
            <v>0</v>
          </cell>
          <cell r="L1721" t="str">
            <v/>
          </cell>
          <cell r="M1721" t="e">
            <v>#N/A</v>
          </cell>
        </row>
        <row r="1722">
          <cell r="H1722" t="e">
            <v>#N/A</v>
          </cell>
          <cell r="J1722" t="e">
            <v>#N/A</v>
          </cell>
          <cell r="K1722">
            <v>0</v>
          </cell>
          <cell r="L1722" t="str">
            <v/>
          </cell>
          <cell r="M1722" t="e">
            <v>#N/A</v>
          </cell>
        </row>
        <row r="1723">
          <cell r="H1723" t="e">
            <v>#N/A</v>
          </cell>
          <cell r="J1723" t="e">
            <v>#N/A</v>
          </cell>
          <cell r="K1723">
            <v>0</v>
          </cell>
          <cell r="L1723" t="str">
            <v/>
          </cell>
          <cell r="M1723" t="e">
            <v>#N/A</v>
          </cell>
        </row>
        <row r="1724">
          <cell r="H1724" t="e">
            <v>#N/A</v>
          </cell>
          <cell r="J1724" t="e">
            <v>#N/A</v>
          </cell>
          <cell r="K1724">
            <v>0</v>
          </cell>
          <cell r="L1724" t="str">
            <v/>
          </cell>
          <cell r="M1724" t="e">
            <v>#N/A</v>
          </cell>
        </row>
        <row r="1725">
          <cell r="H1725" t="e">
            <v>#N/A</v>
          </cell>
          <cell r="J1725" t="e">
            <v>#N/A</v>
          </cell>
          <cell r="K1725">
            <v>0</v>
          </cell>
          <cell r="L1725" t="str">
            <v/>
          </cell>
          <cell r="M1725" t="e">
            <v>#N/A</v>
          </cell>
        </row>
        <row r="1726">
          <cell r="H1726" t="e">
            <v>#N/A</v>
          </cell>
          <cell r="J1726" t="e">
            <v>#N/A</v>
          </cell>
          <cell r="K1726">
            <v>0</v>
          </cell>
          <cell r="L1726" t="str">
            <v/>
          </cell>
          <cell r="M1726" t="e">
            <v>#N/A</v>
          </cell>
        </row>
        <row r="1727">
          <cell r="H1727" t="e">
            <v>#N/A</v>
          </cell>
          <cell r="J1727" t="e">
            <v>#N/A</v>
          </cell>
          <cell r="K1727">
            <v>0</v>
          </cell>
          <cell r="L1727" t="str">
            <v/>
          </cell>
          <cell r="M1727" t="e">
            <v>#N/A</v>
          </cell>
        </row>
        <row r="1728">
          <cell r="H1728" t="e">
            <v>#N/A</v>
          </cell>
          <cell r="J1728" t="e">
            <v>#N/A</v>
          </cell>
          <cell r="K1728">
            <v>0</v>
          </cell>
          <cell r="L1728" t="str">
            <v/>
          </cell>
          <cell r="M1728" t="e">
            <v>#N/A</v>
          </cell>
        </row>
        <row r="1729">
          <cell r="H1729" t="e">
            <v>#N/A</v>
          </cell>
          <cell r="J1729" t="e">
            <v>#N/A</v>
          </cell>
          <cell r="K1729">
            <v>0</v>
          </cell>
          <cell r="L1729" t="str">
            <v/>
          </cell>
          <cell r="M1729" t="e">
            <v>#N/A</v>
          </cell>
        </row>
        <row r="1730">
          <cell r="H1730" t="e">
            <v>#N/A</v>
          </cell>
          <cell r="J1730" t="e">
            <v>#N/A</v>
          </cell>
          <cell r="K1730">
            <v>0</v>
          </cell>
          <cell r="L1730" t="str">
            <v/>
          </cell>
          <cell r="M1730" t="e">
            <v>#N/A</v>
          </cell>
        </row>
        <row r="1731">
          <cell r="H1731" t="e">
            <v>#N/A</v>
          </cell>
          <cell r="J1731" t="e">
            <v>#N/A</v>
          </cell>
          <cell r="K1731">
            <v>0</v>
          </cell>
          <cell r="L1731" t="str">
            <v/>
          </cell>
          <cell r="M1731" t="e">
            <v>#N/A</v>
          </cell>
        </row>
        <row r="1732">
          <cell r="H1732" t="e">
            <v>#N/A</v>
          </cell>
          <cell r="J1732" t="e">
            <v>#N/A</v>
          </cell>
          <cell r="K1732">
            <v>0</v>
          </cell>
          <cell r="L1732" t="str">
            <v/>
          </cell>
          <cell r="M1732" t="e">
            <v>#N/A</v>
          </cell>
        </row>
        <row r="1733">
          <cell r="H1733" t="e">
            <v>#N/A</v>
          </cell>
          <cell r="J1733" t="e">
            <v>#N/A</v>
          </cell>
          <cell r="K1733">
            <v>0</v>
          </cell>
          <cell r="L1733" t="str">
            <v/>
          </cell>
          <cell r="M1733" t="e">
            <v>#N/A</v>
          </cell>
        </row>
        <row r="1734">
          <cell r="H1734" t="e">
            <v>#N/A</v>
          </cell>
          <cell r="J1734" t="e">
            <v>#N/A</v>
          </cell>
          <cell r="K1734">
            <v>0</v>
          </cell>
          <cell r="L1734" t="str">
            <v/>
          </cell>
          <cell r="M1734" t="e">
            <v>#N/A</v>
          </cell>
        </row>
        <row r="1735">
          <cell r="H1735" t="e">
            <v>#N/A</v>
          </cell>
          <cell r="J1735" t="e">
            <v>#N/A</v>
          </cell>
          <cell r="K1735">
            <v>0</v>
          </cell>
          <cell r="L1735" t="str">
            <v/>
          </cell>
          <cell r="M1735" t="e">
            <v>#N/A</v>
          </cell>
        </row>
        <row r="1736">
          <cell r="H1736" t="e">
            <v>#N/A</v>
          </cell>
          <cell r="J1736" t="e">
            <v>#N/A</v>
          </cell>
          <cell r="K1736">
            <v>0</v>
          </cell>
          <cell r="L1736" t="str">
            <v/>
          </cell>
          <cell r="M1736" t="e">
            <v>#N/A</v>
          </cell>
        </row>
        <row r="1737">
          <cell r="H1737" t="e">
            <v>#N/A</v>
          </cell>
          <cell r="J1737" t="e">
            <v>#N/A</v>
          </cell>
          <cell r="K1737">
            <v>0</v>
          </cell>
          <cell r="L1737" t="str">
            <v/>
          </cell>
          <cell r="M1737" t="e">
            <v>#N/A</v>
          </cell>
        </row>
        <row r="1738">
          <cell r="H1738" t="e">
            <v>#N/A</v>
          </cell>
          <cell r="J1738" t="e">
            <v>#N/A</v>
          </cell>
          <cell r="K1738">
            <v>0</v>
          </cell>
          <cell r="L1738" t="str">
            <v/>
          </cell>
          <cell r="M1738" t="e">
            <v>#N/A</v>
          </cell>
        </row>
        <row r="1739">
          <cell r="H1739" t="e">
            <v>#N/A</v>
          </cell>
          <cell r="J1739" t="e">
            <v>#N/A</v>
          </cell>
          <cell r="K1739">
            <v>0</v>
          </cell>
          <cell r="L1739" t="str">
            <v/>
          </cell>
          <cell r="M1739" t="e">
            <v>#N/A</v>
          </cell>
        </row>
        <row r="1740">
          <cell r="H1740" t="e">
            <v>#N/A</v>
          </cell>
          <cell r="J1740" t="e">
            <v>#N/A</v>
          </cell>
          <cell r="K1740">
            <v>0</v>
          </cell>
          <cell r="L1740" t="str">
            <v/>
          </cell>
          <cell r="M1740" t="e">
            <v>#N/A</v>
          </cell>
        </row>
        <row r="1741">
          <cell r="H1741" t="e">
            <v>#N/A</v>
          </cell>
          <cell r="J1741" t="e">
            <v>#N/A</v>
          </cell>
          <cell r="K1741">
            <v>0</v>
          </cell>
          <cell r="L1741" t="str">
            <v/>
          </cell>
          <cell r="M1741" t="e">
            <v>#N/A</v>
          </cell>
        </row>
        <row r="1742">
          <cell r="H1742" t="e">
            <v>#N/A</v>
          </cell>
          <cell r="J1742" t="e">
            <v>#N/A</v>
          </cell>
          <cell r="K1742">
            <v>0</v>
          </cell>
          <cell r="L1742" t="str">
            <v/>
          </cell>
          <cell r="M1742" t="e">
            <v>#N/A</v>
          </cell>
        </row>
        <row r="1743">
          <cell r="H1743" t="e">
            <v>#N/A</v>
          </cell>
          <cell r="J1743" t="e">
            <v>#N/A</v>
          </cell>
          <cell r="K1743">
            <v>0</v>
          </cell>
          <cell r="L1743" t="str">
            <v/>
          </cell>
          <cell r="M1743" t="e">
            <v>#N/A</v>
          </cell>
        </row>
        <row r="1744">
          <cell r="H1744" t="e">
            <v>#N/A</v>
          </cell>
          <cell r="J1744" t="e">
            <v>#N/A</v>
          </cell>
          <cell r="K1744">
            <v>0</v>
          </cell>
          <cell r="L1744" t="str">
            <v/>
          </cell>
          <cell r="M1744" t="e">
            <v>#N/A</v>
          </cell>
        </row>
        <row r="1745">
          <cell r="H1745" t="e">
            <v>#N/A</v>
          </cell>
          <cell r="J1745" t="e">
            <v>#N/A</v>
          </cell>
          <cell r="K1745">
            <v>0</v>
          </cell>
          <cell r="L1745" t="str">
            <v/>
          </cell>
          <cell r="M1745" t="e">
            <v>#N/A</v>
          </cell>
        </row>
        <row r="1746">
          <cell r="H1746" t="e">
            <v>#N/A</v>
          </cell>
          <cell r="J1746" t="e">
            <v>#N/A</v>
          </cell>
          <cell r="K1746">
            <v>0</v>
          </cell>
          <cell r="L1746" t="str">
            <v/>
          </cell>
          <cell r="M1746" t="e">
            <v>#N/A</v>
          </cell>
        </row>
        <row r="1747">
          <cell r="H1747" t="e">
            <v>#N/A</v>
          </cell>
          <cell r="J1747" t="e">
            <v>#N/A</v>
          </cell>
          <cell r="K1747">
            <v>0</v>
          </cell>
          <cell r="L1747" t="str">
            <v/>
          </cell>
          <cell r="M1747" t="e">
            <v>#N/A</v>
          </cell>
        </row>
        <row r="1748">
          <cell r="H1748" t="e">
            <v>#N/A</v>
          </cell>
          <cell r="J1748" t="e">
            <v>#N/A</v>
          </cell>
          <cell r="K1748">
            <v>0</v>
          </cell>
          <cell r="L1748" t="str">
            <v/>
          </cell>
          <cell r="M1748" t="e">
            <v>#N/A</v>
          </cell>
        </row>
        <row r="1749">
          <cell r="H1749" t="e">
            <v>#N/A</v>
          </cell>
          <cell r="J1749" t="e">
            <v>#N/A</v>
          </cell>
          <cell r="K1749">
            <v>0</v>
          </cell>
          <cell r="L1749" t="str">
            <v/>
          </cell>
          <cell r="M1749" t="e">
            <v>#N/A</v>
          </cell>
        </row>
        <row r="1750">
          <cell r="H1750" t="e">
            <v>#N/A</v>
          </cell>
          <cell r="J1750" t="e">
            <v>#N/A</v>
          </cell>
          <cell r="K1750">
            <v>0</v>
          </cell>
          <cell r="L1750" t="str">
            <v/>
          </cell>
          <cell r="M1750" t="e">
            <v>#N/A</v>
          </cell>
        </row>
        <row r="1751">
          <cell r="H1751" t="e">
            <v>#N/A</v>
          </cell>
          <cell r="J1751" t="e">
            <v>#N/A</v>
          </cell>
          <cell r="K1751">
            <v>0</v>
          </cell>
          <cell r="L1751" t="str">
            <v/>
          </cell>
          <cell r="M1751" t="e">
            <v>#N/A</v>
          </cell>
        </row>
        <row r="1752">
          <cell r="H1752" t="e">
            <v>#N/A</v>
          </cell>
          <cell r="J1752" t="e">
            <v>#N/A</v>
          </cell>
          <cell r="K1752">
            <v>0</v>
          </cell>
          <cell r="L1752" t="str">
            <v/>
          </cell>
          <cell r="M1752" t="e">
            <v>#N/A</v>
          </cell>
        </row>
        <row r="1753">
          <cell r="H1753" t="e">
            <v>#N/A</v>
          </cell>
          <cell r="J1753" t="e">
            <v>#N/A</v>
          </cell>
          <cell r="K1753">
            <v>0</v>
          </cell>
          <cell r="L1753" t="str">
            <v/>
          </cell>
          <cell r="M1753" t="e">
            <v>#N/A</v>
          </cell>
        </row>
        <row r="1754">
          <cell r="H1754" t="e">
            <v>#N/A</v>
          </cell>
          <cell r="J1754" t="e">
            <v>#N/A</v>
          </cell>
          <cell r="K1754">
            <v>0</v>
          </cell>
          <cell r="L1754" t="str">
            <v/>
          </cell>
          <cell r="M1754" t="e">
            <v>#N/A</v>
          </cell>
        </row>
        <row r="1755">
          <cell r="H1755" t="e">
            <v>#N/A</v>
          </cell>
          <cell r="J1755" t="e">
            <v>#N/A</v>
          </cell>
          <cell r="K1755">
            <v>0</v>
          </cell>
          <cell r="L1755" t="str">
            <v/>
          </cell>
          <cell r="M1755" t="e">
            <v>#N/A</v>
          </cell>
        </row>
        <row r="1756">
          <cell r="H1756" t="e">
            <v>#N/A</v>
          </cell>
          <cell r="J1756" t="e">
            <v>#N/A</v>
          </cell>
          <cell r="K1756">
            <v>0</v>
          </cell>
          <cell r="L1756" t="str">
            <v/>
          </cell>
          <cell r="M1756" t="e">
            <v>#N/A</v>
          </cell>
        </row>
        <row r="1757">
          <cell r="H1757" t="e">
            <v>#N/A</v>
          </cell>
          <cell r="J1757" t="e">
            <v>#N/A</v>
          </cell>
          <cell r="K1757">
            <v>0</v>
          </cell>
          <cell r="L1757" t="str">
            <v/>
          </cell>
          <cell r="M1757" t="e">
            <v>#N/A</v>
          </cell>
        </row>
        <row r="1758">
          <cell r="H1758" t="e">
            <v>#N/A</v>
          </cell>
          <cell r="J1758" t="e">
            <v>#N/A</v>
          </cell>
          <cell r="K1758">
            <v>0</v>
          </cell>
          <cell r="L1758" t="str">
            <v/>
          </cell>
          <cell r="M1758" t="e">
            <v>#N/A</v>
          </cell>
        </row>
        <row r="1759">
          <cell r="H1759" t="e">
            <v>#N/A</v>
          </cell>
          <cell r="J1759" t="e">
            <v>#N/A</v>
          </cell>
          <cell r="K1759">
            <v>0</v>
          </cell>
          <cell r="L1759" t="str">
            <v/>
          </cell>
          <cell r="M1759" t="e">
            <v>#N/A</v>
          </cell>
        </row>
        <row r="1760">
          <cell r="H1760" t="e">
            <v>#N/A</v>
          </cell>
          <cell r="J1760" t="e">
            <v>#N/A</v>
          </cell>
          <cell r="K1760">
            <v>0</v>
          </cell>
          <cell r="L1760" t="str">
            <v/>
          </cell>
          <cell r="M1760" t="e">
            <v>#N/A</v>
          </cell>
        </row>
        <row r="1761">
          <cell r="H1761" t="e">
            <v>#N/A</v>
          </cell>
          <cell r="J1761" t="e">
            <v>#N/A</v>
          </cell>
          <cell r="K1761">
            <v>0</v>
          </cell>
          <cell r="L1761" t="str">
            <v/>
          </cell>
          <cell r="M1761" t="e">
            <v>#N/A</v>
          </cell>
        </row>
        <row r="1762">
          <cell r="H1762" t="e">
            <v>#N/A</v>
          </cell>
          <cell r="J1762" t="e">
            <v>#N/A</v>
          </cell>
          <cell r="K1762">
            <v>0</v>
          </cell>
          <cell r="L1762" t="str">
            <v/>
          </cell>
          <cell r="M1762" t="e">
            <v>#N/A</v>
          </cell>
        </row>
        <row r="1763">
          <cell r="H1763" t="e">
            <v>#N/A</v>
          </cell>
          <cell r="J1763" t="e">
            <v>#N/A</v>
          </cell>
          <cell r="K1763">
            <v>0</v>
          </cell>
          <cell r="L1763" t="str">
            <v/>
          </cell>
          <cell r="M1763" t="e">
            <v>#N/A</v>
          </cell>
        </row>
        <row r="1764">
          <cell r="H1764" t="e">
            <v>#N/A</v>
          </cell>
          <cell r="J1764" t="e">
            <v>#N/A</v>
          </cell>
          <cell r="K1764">
            <v>0</v>
          </cell>
          <cell r="L1764" t="str">
            <v/>
          </cell>
          <cell r="M1764" t="e">
            <v>#N/A</v>
          </cell>
        </row>
        <row r="1765">
          <cell r="H1765" t="e">
            <v>#N/A</v>
          </cell>
          <cell r="J1765" t="e">
            <v>#N/A</v>
          </cell>
          <cell r="K1765">
            <v>0</v>
          </cell>
          <cell r="L1765" t="str">
            <v/>
          </cell>
          <cell r="M1765" t="e">
            <v>#N/A</v>
          </cell>
        </row>
        <row r="1766">
          <cell r="H1766" t="e">
            <v>#N/A</v>
          </cell>
          <cell r="J1766" t="e">
            <v>#N/A</v>
          </cell>
          <cell r="K1766">
            <v>0</v>
          </cell>
          <cell r="L1766" t="str">
            <v/>
          </cell>
          <cell r="M1766" t="e">
            <v>#N/A</v>
          </cell>
        </row>
        <row r="1767">
          <cell r="H1767" t="e">
            <v>#N/A</v>
          </cell>
          <cell r="J1767" t="e">
            <v>#N/A</v>
          </cell>
          <cell r="K1767">
            <v>0</v>
          </cell>
          <cell r="L1767" t="str">
            <v/>
          </cell>
          <cell r="M1767" t="e">
            <v>#N/A</v>
          </cell>
        </row>
        <row r="1768">
          <cell r="H1768" t="e">
            <v>#N/A</v>
          </cell>
          <cell r="J1768" t="e">
            <v>#N/A</v>
          </cell>
          <cell r="K1768">
            <v>0</v>
          </cell>
          <cell r="L1768" t="str">
            <v/>
          </cell>
          <cell r="M1768" t="e">
            <v>#N/A</v>
          </cell>
        </row>
        <row r="1769">
          <cell r="H1769" t="e">
            <v>#N/A</v>
          </cell>
          <cell r="J1769" t="e">
            <v>#N/A</v>
          </cell>
          <cell r="K1769">
            <v>0</v>
          </cell>
          <cell r="L1769" t="str">
            <v/>
          </cell>
          <cell r="M1769" t="e">
            <v>#N/A</v>
          </cell>
        </row>
        <row r="1770">
          <cell r="H1770" t="e">
            <v>#N/A</v>
          </cell>
          <cell r="J1770" t="e">
            <v>#N/A</v>
          </cell>
          <cell r="K1770">
            <v>0</v>
          </cell>
          <cell r="L1770" t="str">
            <v/>
          </cell>
          <cell r="M1770" t="e">
            <v>#N/A</v>
          </cell>
        </row>
        <row r="1771">
          <cell r="H1771" t="e">
            <v>#N/A</v>
          </cell>
          <cell r="J1771" t="e">
            <v>#N/A</v>
          </cell>
          <cell r="K1771">
            <v>0</v>
          </cell>
          <cell r="L1771" t="str">
            <v/>
          </cell>
          <cell r="M1771" t="e">
            <v>#N/A</v>
          </cell>
        </row>
        <row r="1772">
          <cell r="H1772" t="e">
            <v>#N/A</v>
          </cell>
          <cell r="J1772" t="e">
            <v>#N/A</v>
          </cell>
          <cell r="K1772">
            <v>0</v>
          </cell>
          <cell r="L1772" t="str">
            <v/>
          </cell>
          <cell r="M1772" t="e">
            <v>#N/A</v>
          </cell>
        </row>
        <row r="1773">
          <cell r="H1773" t="e">
            <v>#N/A</v>
          </cell>
          <cell r="J1773" t="e">
            <v>#N/A</v>
          </cell>
          <cell r="K1773">
            <v>0</v>
          </cell>
          <cell r="L1773" t="str">
            <v/>
          </cell>
          <cell r="M1773" t="e">
            <v>#N/A</v>
          </cell>
        </row>
        <row r="1774">
          <cell r="H1774" t="e">
            <v>#N/A</v>
          </cell>
          <cell r="J1774" t="e">
            <v>#N/A</v>
          </cell>
          <cell r="K1774">
            <v>0</v>
          </cell>
          <cell r="L1774" t="str">
            <v/>
          </cell>
          <cell r="M1774" t="e">
            <v>#N/A</v>
          </cell>
        </row>
        <row r="1775">
          <cell r="H1775" t="e">
            <v>#N/A</v>
          </cell>
          <cell r="J1775" t="e">
            <v>#N/A</v>
          </cell>
          <cell r="K1775">
            <v>0</v>
          </cell>
          <cell r="L1775" t="str">
            <v/>
          </cell>
          <cell r="M1775" t="e">
            <v>#N/A</v>
          </cell>
        </row>
        <row r="1776">
          <cell r="H1776" t="e">
            <v>#N/A</v>
          </cell>
          <cell r="J1776" t="e">
            <v>#N/A</v>
          </cell>
          <cell r="K1776">
            <v>0</v>
          </cell>
          <cell r="L1776" t="str">
            <v/>
          </cell>
          <cell r="M1776" t="e">
            <v>#N/A</v>
          </cell>
        </row>
        <row r="1777">
          <cell r="H1777" t="e">
            <v>#N/A</v>
          </cell>
          <cell r="J1777" t="e">
            <v>#N/A</v>
          </cell>
          <cell r="K1777">
            <v>0</v>
          </cell>
          <cell r="L1777" t="str">
            <v/>
          </cell>
          <cell r="M1777" t="e">
            <v>#N/A</v>
          </cell>
        </row>
        <row r="1778">
          <cell r="H1778" t="e">
            <v>#N/A</v>
          </cell>
          <cell r="J1778" t="e">
            <v>#N/A</v>
          </cell>
          <cell r="K1778">
            <v>0</v>
          </cell>
          <cell r="L1778" t="str">
            <v/>
          </cell>
          <cell r="M1778" t="e">
            <v>#N/A</v>
          </cell>
        </row>
        <row r="1779">
          <cell r="H1779" t="e">
            <v>#N/A</v>
          </cell>
          <cell r="J1779" t="e">
            <v>#N/A</v>
          </cell>
          <cell r="K1779">
            <v>0</v>
          </cell>
          <cell r="L1779" t="str">
            <v/>
          </cell>
          <cell r="M1779" t="e">
            <v>#N/A</v>
          </cell>
        </row>
        <row r="1780">
          <cell r="H1780" t="e">
            <v>#N/A</v>
          </cell>
          <cell r="J1780" t="e">
            <v>#N/A</v>
          </cell>
          <cell r="K1780">
            <v>0</v>
          </cell>
          <cell r="L1780" t="str">
            <v/>
          </cell>
          <cell r="M1780" t="e">
            <v>#N/A</v>
          </cell>
        </row>
        <row r="1781">
          <cell r="H1781" t="e">
            <v>#N/A</v>
          </cell>
          <cell r="J1781" t="e">
            <v>#N/A</v>
          </cell>
          <cell r="K1781">
            <v>0</v>
          </cell>
          <cell r="L1781" t="str">
            <v/>
          </cell>
          <cell r="M1781" t="e">
            <v>#N/A</v>
          </cell>
        </row>
        <row r="1782">
          <cell r="H1782" t="e">
            <v>#N/A</v>
          </cell>
          <cell r="J1782" t="e">
            <v>#N/A</v>
          </cell>
          <cell r="K1782">
            <v>0</v>
          </cell>
          <cell r="L1782" t="str">
            <v/>
          </cell>
          <cell r="M1782" t="e">
            <v>#N/A</v>
          </cell>
        </row>
        <row r="1783">
          <cell r="H1783" t="e">
            <v>#N/A</v>
          </cell>
          <cell r="J1783" t="e">
            <v>#N/A</v>
          </cell>
          <cell r="K1783">
            <v>0</v>
          </cell>
          <cell r="L1783" t="str">
            <v/>
          </cell>
          <cell r="M1783" t="e">
            <v>#N/A</v>
          </cell>
        </row>
        <row r="1784">
          <cell r="H1784" t="e">
            <v>#N/A</v>
          </cell>
          <cell r="J1784" t="e">
            <v>#N/A</v>
          </cell>
          <cell r="K1784">
            <v>0</v>
          </cell>
          <cell r="L1784" t="str">
            <v/>
          </cell>
          <cell r="M1784" t="e">
            <v>#N/A</v>
          </cell>
        </row>
        <row r="1785">
          <cell r="H1785" t="e">
            <v>#N/A</v>
          </cell>
          <cell r="J1785" t="e">
            <v>#N/A</v>
          </cell>
          <cell r="K1785">
            <v>0</v>
          </cell>
          <cell r="L1785" t="str">
            <v/>
          </cell>
          <cell r="M1785" t="e">
            <v>#N/A</v>
          </cell>
        </row>
        <row r="1786">
          <cell r="H1786" t="e">
            <v>#N/A</v>
          </cell>
          <cell r="J1786" t="e">
            <v>#N/A</v>
          </cell>
          <cell r="K1786">
            <v>0</v>
          </cell>
          <cell r="L1786" t="str">
            <v/>
          </cell>
          <cell r="M1786" t="e">
            <v>#N/A</v>
          </cell>
        </row>
        <row r="1787">
          <cell r="H1787" t="e">
            <v>#N/A</v>
          </cell>
          <cell r="J1787" t="e">
            <v>#N/A</v>
          </cell>
          <cell r="K1787">
            <v>0</v>
          </cell>
          <cell r="L1787" t="str">
            <v/>
          </cell>
          <cell r="M1787" t="e">
            <v>#N/A</v>
          </cell>
        </row>
        <row r="1788">
          <cell r="H1788" t="e">
            <v>#N/A</v>
          </cell>
          <cell r="J1788" t="e">
            <v>#N/A</v>
          </cell>
          <cell r="K1788">
            <v>0</v>
          </cell>
          <cell r="L1788" t="str">
            <v/>
          </cell>
          <cell r="M1788" t="e">
            <v>#N/A</v>
          </cell>
        </row>
        <row r="1789">
          <cell r="H1789" t="e">
            <v>#N/A</v>
          </cell>
          <cell r="J1789" t="e">
            <v>#N/A</v>
          </cell>
          <cell r="K1789">
            <v>0</v>
          </cell>
          <cell r="L1789" t="str">
            <v/>
          </cell>
          <cell r="M1789" t="e">
            <v>#N/A</v>
          </cell>
        </row>
        <row r="1790">
          <cell r="H1790" t="e">
            <v>#N/A</v>
          </cell>
          <cell r="J1790" t="e">
            <v>#N/A</v>
          </cell>
          <cell r="K1790">
            <v>0</v>
          </cell>
          <cell r="L1790" t="str">
            <v/>
          </cell>
          <cell r="M1790" t="e">
            <v>#N/A</v>
          </cell>
        </row>
        <row r="1791">
          <cell r="H1791" t="e">
            <v>#N/A</v>
          </cell>
          <cell r="J1791" t="e">
            <v>#N/A</v>
          </cell>
          <cell r="K1791">
            <v>0</v>
          </cell>
          <cell r="L1791" t="str">
            <v/>
          </cell>
          <cell r="M1791" t="e">
            <v>#N/A</v>
          </cell>
        </row>
        <row r="1792">
          <cell r="H1792" t="e">
            <v>#N/A</v>
          </cell>
          <cell r="J1792" t="e">
            <v>#N/A</v>
          </cell>
          <cell r="K1792">
            <v>0</v>
          </cell>
          <cell r="L1792" t="str">
            <v/>
          </cell>
          <cell r="M1792" t="e">
            <v>#N/A</v>
          </cell>
        </row>
        <row r="1793">
          <cell r="H1793" t="e">
            <v>#N/A</v>
          </cell>
          <cell r="J1793" t="e">
            <v>#N/A</v>
          </cell>
          <cell r="K1793">
            <v>0</v>
          </cell>
          <cell r="L1793" t="str">
            <v/>
          </cell>
          <cell r="M1793" t="e">
            <v>#N/A</v>
          </cell>
        </row>
        <row r="1794">
          <cell r="H1794" t="e">
            <v>#N/A</v>
          </cell>
          <cell r="J1794" t="e">
            <v>#N/A</v>
          </cell>
          <cell r="K1794">
            <v>0</v>
          </cell>
          <cell r="L1794" t="str">
            <v/>
          </cell>
          <cell r="M1794" t="e">
            <v>#N/A</v>
          </cell>
        </row>
        <row r="1795">
          <cell r="H1795" t="e">
            <v>#N/A</v>
          </cell>
          <cell r="J1795" t="e">
            <v>#N/A</v>
          </cell>
          <cell r="K1795">
            <v>0</v>
          </cell>
          <cell r="L1795" t="str">
            <v/>
          </cell>
          <cell r="M1795" t="e">
            <v>#N/A</v>
          </cell>
        </row>
        <row r="1796">
          <cell r="H1796" t="e">
            <v>#N/A</v>
          </cell>
          <cell r="J1796" t="e">
            <v>#N/A</v>
          </cell>
          <cell r="K1796">
            <v>0</v>
          </cell>
          <cell r="L1796" t="str">
            <v/>
          </cell>
          <cell r="M1796" t="e">
            <v>#N/A</v>
          </cell>
        </row>
        <row r="1797">
          <cell r="H1797" t="e">
            <v>#N/A</v>
          </cell>
          <cell r="J1797" t="e">
            <v>#N/A</v>
          </cell>
          <cell r="K1797">
            <v>0</v>
          </cell>
          <cell r="L1797" t="str">
            <v/>
          </cell>
          <cell r="M1797" t="e">
            <v>#N/A</v>
          </cell>
        </row>
        <row r="1798">
          <cell r="H1798" t="e">
            <v>#N/A</v>
          </cell>
          <cell r="J1798" t="e">
            <v>#N/A</v>
          </cell>
          <cell r="K1798">
            <v>0</v>
          </cell>
          <cell r="L1798" t="str">
            <v/>
          </cell>
          <cell r="M1798" t="e">
            <v>#N/A</v>
          </cell>
        </row>
        <row r="1799">
          <cell r="H1799" t="e">
            <v>#N/A</v>
          </cell>
          <cell r="J1799" t="e">
            <v>#N/A</v>
          </cell>
          <cell r="K1799">
            <v>0</v>
          </cell>
          <cell r="L1799" t="str">
            <v/>
          </cell>
          <cell r="M1799" t="e">
            <v>#N/A</v>
          </cell>
        </row>
        <row r="1800">
          <cell r="H1800" t="e">
            <v>#N/A</v>
          </cell>
          <cell r="J1800" t="e">
            <v>#N/A</v>
          </cell>
          <cell r="K1800">
            <v>0</v>
          </cell>
          <cell r="L1800" t="str">
            <v/>
          </cell>
          <cell r="M1800" t="e">
            <v>#N/A</v>
          </cell>
        </row>
        <row r="1801">
          <cell r="H1801" t="e">
            <v>#N/A</v>
          </cell>
          <cell r="J1801" t="e">
            <v>#N/A</v>
          </cell>
          <cell r="K1801">
            <v>0</v>
          </cell>
          <cell r="L1801" t="str">
            <v/>
          </cell>
          <cell r="M1801" t="e">
            <v>#N/A</v>
          </cell>
        </row>
        <row r="1802">
          <cell r="H1802" t="e">
            <v>#N/A</v>
          </cell>
          <cell r="J1802" t="e">
            <v>#N/A</v>
          </cell>
          <cell r="K1802">
            <v>0</v>
          </cell>
          <cell r="L1802" t="str">
            <v/>
          </cell>
          <cell r="M1802" t="e">
            <v>#N/A</v>
          </cell>
        </row>
        <row r="1803">
          <cell r="H1803" t="e">
            <v>#N/A</v>
          </cell>
          <cell r="J1803" t="e">
            <v>#N/A</v>
          </cell>
          <cell r="K1803">
            <v>0</v>
          </cell>
          <cell r="L1803" t="str">
            <v/>
          </cell>
          <cell r="M1803" t="e">
            <v>#N/A</v>
          </cell>
        </row>
        <row r="1804">
          <cell r="H1804" t="e">
            <v>#N/A</v>
          </cell>
          <cell r="J1804" t="e">
            <v>#N/A</v>
          </cell>
          <cell r="K1804">
            <v>0</v>
          </cell>
          <cell r="L1804" t="str">
            <v/>
          </cell>
          <cell r="M1804" t="e">
            <v>#N/A</v>
          </cell>
        </row>
        <row r="1805">
          <cell r="H1805" t="e">
            <v>#N/A</v>
          </cell>
          <cell r="J1805" t="e">
            <v>#N/A</v>
          </cell>
          <cell r="K1805">
            <v>0</v>
          </cell>
          <cell r="L1805" t="str">
            <v/>
          </cell>
          <cell r="M1805" t="e">
            <v>#N/A</v>
          </cell>
        </row>
        <row r="1806">
          <cell r="H1806" t="e">
            <v>#N/A</v>
          </cell>
          <cell r="J1806" t="e">
            <v>#N/A</v>
          </cell>
          <cell r="K1806">
            <v>0</v>
          </cell>
          <cell r="L1806" t="str">
            <v/>
          </cell>
          <cell r="M1806" t="e">
            <v>#N/A</v>
          </cell>
        </row>
        <row r="1807">
          <cell r="H1807" t="e">
            <v>#N/A</v>
          </cell>
          <cell r="J1807" t="e">
            <v>#N/A</v>
          </cell>
          <cell r="K1807">
            <v>0</v>
          </cell>
          <cell r="L1807" t="str">
            <v/>
          </cell>
          <cell r="M1807" t="e">
            <v>#N/A</v>
          </cell>
        </row>
        <row r="1808">
          <cell r="H1808" t="e">
            <v>#N/A</v>
          </cell>
          <cell r="J1808" t="e">
            <v>#N/A</v>
          </cell>
          <cell r="K1808">
            <v>0</v>
          </cell>
          <cell r="L1808" t="str">
            <v/>
          </cell>
          <cell r="M1808" t="e">
            <v>#N/A</v>
          </cell>
        </row>
        <row r="1809">
          <cell r="H1809" t="e">
            <v>#N/A</v>
          </cell>
          <cell r="J1809" t="e">
            <v>#N/A</v>
          </cell>
          <cell r="K1809">
            <v>0</v>
          </cell>
          <cell r="L1809" t="str">
            <v/>
          </cell>
          <cell r="M1809" t="e">
            <v>#N/A</v>
          </cell>
        </row>
        <row r="1810">
          <cell r="H1810" t="e">
            <v>#N/A</v>
          </cell>
          <cell r="J1810" t="e">
            <v>#N/A</v>
          </cell>
          <cell r="K1810">
            <v>0</v>
          </cell>
          <cell r="L1810" t="str">
            <v/>
          </cell>
          <cell r="M1810" t="e">
            <v>#N/A</v>
          </cell>
        </row>
        <row r="1811">
          <cell r="H1811" t="e">
            <v>#N/A</v>
          </cell>
          <cell r="J1811" t="e">
            <v>#N/A</v>
          </cell>
          <cell r="K1811">
            <v>0</v>
          </cell>
          <cell r="L1811" t="str">
            <v/>
          </cell>
          <cell r="M1811" t="e">
            <v>#N/A</v>
          </cell>
        </row>
        <row r="1812">
          <cell r="H1812" t="e">
            <v>#N/A</v>
          </cell>
          <cell r="J1812" t="e">
            <v>#N/A</v>
          </cell>
          <cell r="K1812">
            <v>0</v>
          </cell>
          <cell r="L1812" t="str">
            <v/>
          </cell>
          <cell r="M1812" t="e">
            <v>#N/A</v>
          </cell>
        </row>
        <row r="1813">
          <cell r="H1813" t="e">
            <v>#N/A</v>
          </cell>
          <cell r="J1813" t="e">
            <v>#N/A</v>
          </cell>
          <cell r="K1813">
            <v>0</v>
          </cell>
          <cell r="L1813" t="str">
            <v/>
          </cell>
          <cell r="M1813" t="e">
            <v>#N/A</v>
          </cell>
        </row>
        <row r="1814">
          <cell r="H1814" t="e">
            <v>#N/A</v>
          </cell>
          <cell r="J1814" t="e">
            <v>#N/A</v>
          </cell>
          <cell r="K1814">
            <v>0</v>
          </cell>
          <cell r="L1814" t="str">
            <v/>
          </cell>
          <cell r="M1814" t="e">
            <v>#N/A</v>
          </cell>
        </row>
        <row r="1815">
          <cell r="H1815" t="e">
            <v>#N/A</v>
          </cell>
          <cell r="J1815" t="e">
            <v>#N/A</v>
          </cell>
          <cell r="K1815">
            <v>0</v>
          </cell>
          <cell r="L1815" t="str">
            <v/>
          </cell>
          <cell r="M1815" t="e">
            <v>#N/A</v>
          </cell>
        </row>
        <row r="1816">
          <cell r="H1816" t="e">
            <v>#N/A</v>
          </cell>
          <cell r="J1816" t="e">
            <v>#N/A</v>
          </cell>
          <cell r="K1816">
            <v>0</v>
          </cell>
          <cell r="L1816" t="str">
            <v/>
          </cell>
          <cell r="M1816" t="e">
            <v>#N/A</v>
          </cell>
        </row>
        <row r="1817">
          <cell r="H1817" t="e">
            <v>#N/A</v>
          </cell>
          <cell r="J1817" t="e">
            <v>#N/A</v>
          </cell>
          <cell r="K1817">
            <v>0</v>
          </cell>
          <cell r="L1817" t="str">
            <v/>
          </cell>
          <cell r="M1817" t="e">
            <v>#N/A</v>
          </cell>
        </row>
        <row r="1818">
          <cell r="H1818" t="e">
            <v>#N/A</v>
          </cell>
          <cell r="J1818" t="e">
            <v>#N/A</v>
          </cell>
          <cell r="K1818">
            <v>0</v>
          </cell>
          <cell r="L1818" t="str">
            <v/>
          </cell>
          <cell r="M1818" t="e">
            <v>#N/A</v>
          </cell>
        </row>
        <row r="1819">
          <cell r="H1819" t="e">
            <v>#N/A</v>
          </cell>
          <cell r="J1819" t="e">
            <v>#N/A</v>
          </cell>
          <cell r="K1819">
            <v>0</v>
          </cell>
          <cell r="L1819" t="str">
            <v/>
          </cell>
          <cell r="M1819" t="e">
            <v>#N/A</v>
          </cell>
        </row>
        <row r="1820">
          <cell r="H1820" t="e">
            <v>#N/A</v>
          </cell>
          <cell r="J1820" t="e">
            <v>#N/A</v>
          </cell>
          <cell r="K1820">
            <v>0</v>
          </cell>
          <cell r="L1820" t="str">
            <v/>
          </cell>
          <cell r="M1820" t="e">
            <v>#N/A</v>
          </cell>
        </row>
        <row r="1821">
          <cell r="H1821" t="e">
            <v>#N/A</v>
          </cell>
          <cell r="J1821" t="e">
            <v>#N/A</v>
          </cell>
          <cell r="K1821">
            <v>0</v>
          </cell>
          <cell r="L1821" t="str">
            <v/>
          </cell>
          <cell r="M1821" t="e">
            <v>#N/A</v>
          </cell>
        </row>
        <row r="1822">
          <cell r="H1822" t="e">
            <v>#N/A</v>
          </cell>
          <cell r="J1822" t="e">
            <v>#N/A</v>
          </cell>
          <cell r="K1822">
            <v>0</v>
          </cell>
          <cell r="L1822" t="str">
            <v/>
          </cell>
          <cell r="M1822" t="e">
            <v>#N/A</v>
          </cell>
        </row>
        <row r="1823">
          <cell r="H1823" t="e">
            <v>#N/A</v>
          </cell>
          <cell r="J1823" t="e">
            <v>#N/A</v>
          </cell>
          <cell r="K1823">
            <v>0</v>
          </cell>
          <cell r="L1823" t="str">
            <v/>
          </cell>
          <cell r="M1823" t="e">
            <v>#N/A</v>
          </cell>
        </row>
        <row r="1824">
          <cell r="H1824" t="e">
            <v>#N/A</v>
          </cell>
          <cell r="J1824" t="e">
            <v>#N/A</v>
          </cell>
          <cell r="K1824">
            <v>0</v>
          </cell>
          <cell r="L1824" t="str">
            <v/>
          </cell>
          <cell r="M1824" t="e">
            <v>#N/A</v>
          </cell>
        </row>
        <row r="1825">
          <cell r="H1825" t="e">
            <v>#N/A</v>
          </cell>
          <cell r="J1825" t="e">
            <v>#N/A</v>
          </cell>
          <cell r="K1825">
            <v>0</v>
          </cell>
          <cell r="L1825" t="str">
            <v/>
          </cell>
          <cell r="M1825" t="e">
            <v>#N/A</v>
          </cell>
        </row>
        <row r="1826">
          <cell r="H1826" t="e">
            <v>#N/A</v>
          </cell>
          <cell r="J1826" t="e">
            <v>#N/A</v>
          </cell>
          <cell r="K1826">
            <v>0</v>
          </cell>
          <cell r="L1826" t="str">
            <v/>
          </cell>
          <cell r="M1826" t="e">
            <v>#N/A</v>
          </cell>
        </row>
        <row r="1827">
          <cell r="H1827" t="e">
            <v>#N/A</v>
          </cell>
          <cell r="J1827" t="e">
            <v>#N/A</v>
          </cell>
          <cell r="K1827">
            <v>0</v>
          </cell>
          <cell r="L1827" t="str">
            <v/>
          </cell>
          <cell r="M1827" t="e">
            <v>#N/A</v>
          </cell>
        </row>
        <row r="1828">
          <cell r="H1828" t="e">
            <v>#N/A</v>
          </cell>
          <cell r="J1828" t="e">
            <v>#N/A</v>
          </cell>
          <cell r="K1828">
            <v>0</v>
          </cell>
          <cell r="L1828" t="str">
            <v/>
          </cell>
          <cell r="M1828" t="e">
            <v>#N/A</v>
          </cell>
        </row>
        <row r="1829">
          <cell r="H1829" t="e">
            <v>#N/A</v>
          </cell>
          <cell r="J1829" t="e">
            <v>#N/A</v>
          </cell>
          <cell r="K1829">
            <v>0</v>
          </cell>
          <cell r="L1829" t="str">
            <v/>
          </cell>
          <cell r="M1829" t="e">
            <v>#N/A</v>
          </cell>
        </row>
        <row r="1830">
          <cell r="H1830" t="e">
            <v>#N/A</v>
          </cell>
          <cell r="J1830" t="e">
            <v>#N/A</v>
          </cell>
          <cell r="K1830">
            <v>0</v>
          </cell>
          <cell r="L1830" t="str">
            <v/>
          </cell>
          <cell r="M1830" t="e">
            <v>#N/A</v>
          </cell>
        </row>
        <row r="1831">
          <cell r="H1831" t="e">
            <v>#N/A</v>
          </cell>
          <cell r="J1831" t="e">
            <v>#N/A</v>
          </cell>
          <cell r="K1831">
            <v>0</v>
          </cell>
          <cell r="L1831" t="str">
            <v/>
          </cell>
          <cell r="M1831" t="e">
            <v>#N/A</v>
          </cell>
        </row>
        <row r="1832">
          <cell r="H1832" t="e">
            <v>#N/A</v>
          </cell>
          <cell r="J1832" t="e">
            <v>#N/A</v>
          </cell>
          <cell r="K1832">
            <v>0</v>
          </cell>
          <cell r="L1832" t="str">
            <v/>
          </cell>
          <cell r="M1832" t="e">
            <v>#N/A</v>
          </cell>
        </row>
        <row r="1833">
          <cell r="H1833" t="e">
            <v>#N/A</v>
          </cell>
          <cell r="J1833" t="e">
            <v>#N/A</v>
          </cell>
          <cell r="K1833">
            <v>0</v>
          </cell>
          <cell r="L1833" t="str">
            <v/>
          </cell>
          <cell r="M1833" t="e">
            <v>#N/A</v>
          </cell>
        </row>
        <row r="1834">
          <cell r="H1834" t="e">
            <v>#N/A</v>
          </cell>
          <cell r="J1834" t="e">
            <v>#N/A</v>
          </cell>
          <cell r="K1834">
            <v>0</v>
          </cell>
          <cell r="L1834" t="str">
            <v/>
          </cell>
          <cell r="M1834" t="e">
            <v>#N/A</v>
          </cell>
        </row>
        <row r="1835">
          <cell r="H1835" t="e">
            <v>#N/A</v>
          </cell>
          <cell r="J1835" t="e">
            <v>#N/A</v>
          </cell>
          <cell r="K1835">
            <v>0</v>
          </cell>
          <cell r="L1835" t="str">
            <v/>
          </cell>
          <cell r="M1835" t="e">
            <v>#N/A</v>
          </cell>
        </row>
        <row r="1836">
          <cell r="H1836" t="e">
            <v>#N/A</v>
          </cell>
          <cell r="J1836" t="e">
            <v>#N/A</v>
          </cell>
          <cell r="K1836">
            <v>0</v>
          </cell>
          <cell r="L1836" t="str">
            <v/>
          </cell>
          <cell r="M1836" t="e">
            <v>#N/A</v>
          </cell>
        </row>
        <row r="1837">
          <cell r="H1837" t="e">
            <v>#N/A</v>
          </cell>
          <cell r="J1837" t="e">
            <v>#N/A</v>
          </cell>
          <cell r="K1837">
            <v>0</v>
          </cell>
          <cell r="L1837" t="str">
            <v/>
          </cell>
          <cell r="M1837" t="e">
            <v>#N/A</v>
          </cell>
        </row>
        <row r="1838">
          <cell r="H1838" t="e">
            <v>#N/A</v>
          </cell>
          <cell r="J1838" t="e">
            <v>#N/A</v>
          </cell>
          <cell r="K1838">
            <v>0</v>
          </cell>
          <cell r="L1838" t="str">
            <v/>
          </cell>
          <cell r="M1838" t="e">
            <v>#N/A</v>
          </cell>
        </row>
        <row r="1839">
          <cell r="H1839" t="e">
            <v>#N/A</v>
          </cell>
          <cell r="J1839" t="e">
            <v>#N/A</v>
          </cell>
          <cell r="K1839">
            <v>0</v>
          </cell>
          <cell r="L1839" t="str">
            <v/>
          </cell>
          <cell r="M1839" t="e">
            <v>#N/A</v>
          </cell>
        </row>
        <row r="1840">
          <cell r="H1840" t="e">
            <v>#N/A</v>
          </cell>
          <cell r="J1840" t="e">
            <v>#N/A</v>
          </cell>
          <cell r="K1840">
            <v>0</v>
          </cell>
          <cell r="L1840" t="str">
            <v/>
          </cell>
          <cell r="M1840" t="e">
            <v>#N/A</v>
          </cell>
        </row>
        <row r="1841">
          <cell r="H1841" t="e">
            <v>#N/A</v>
          </cell>
          <cell r="J1841" t="e">
            <v>#N/A</v>
          </cell>
          <cell r="K1841">
            <v>0</v>
          </cell>
          <cell r="L1841" t="str">
            <v/>
          </cell>
          <cell r="M1841" t="e">
            <v>#N/A</v>
          </cell>
        </row>
        <row r="1842">
          <cell r="H1842" t="e">
            <v>#N/A</v>
          </cell>
          <cell r="J1842" t="e">
            <v>#N/A</v>
          </cell>
          <cell r="K1842">
            <v>0</v>
          </cell>
          <cell r="L1842" t="str">
            <v/>
          </cell>
          <cell r="M1842" t="e">
            <v>#N/A</v>
          </cell>
        </row>
        <row r="1843">
          <cell r="H1843" t="e">
            <v>#N/A</v>
          </cell>
          <cell r="J1843" t="e">
            <v>#N/A</v>
          </cell>
          <cell r="K1843">
            <v>0</v>
          </cell>
          <cell r="L1843" t="str">
            <v/>
          </cell>
          <cell r="M1843" t="e">
            <v>#N/A</v>
          </cell>
        </row>
        <row r="1844">
          <cell r="H1844" t="e">
            <v>#N/A</v>
          </cell>
          <cell r="J1844" t="e">
            <v>#N/A</v>
          </cell>
          <cell r="K1844">
            <v>0</v>
          </cell>
          <cell r="L1844" t="str">
            <v/>
          </cell>
          <cell r="M1844" t="e">
            <v>#N/A</v>
          </cell>
        </row>
        <row r="1845">
          <cell r="H1845" t="e">
            <v>#N/A</v>
          </cell>
          <cell r="J1845" t="e">
            <v>#N/A</v>
          </cell>
          <cell r="K1845">
            <v>0</v>
          </cell>
          <cell r="L1845" t="str">
            <v/>
          </cell>
          <cell r="M1845" t="e">
            <v>#N/A</v>
          </cell>
        </row>
        <row r="1846">
          <cell r="H1846" t="e">
            <v>#N/A</v>
          </cell>
          <cell r="J1846" t="e">
            <v>#N/A</v>
          </cell>
          <cell r="K1846">
            <v>0</v>
          </cell>
          <cell r="L1846" t="str">
            <v/>
          </cell>
          <cell r="M1846" t="e">
            <v>#N/A</v>
          </cell>
        </row>
        <row r="1847">
          <cell r="H1847" t="e">
            <v>#N/A</v>
          </cell>
          <cell r="J1847" t="e">
            <v>#N/A</v>
          </cell>
          <cell r="K1847">
            <v>0</v>
          </cell>
          <cell r="L1847" t="str">
            <v/>
          </cell>
          <cell r="M1847" t="e">
            <v>#N/A</v>
          </cell>
        </row>
        <row r="1848">
          <cell r="H1848" t="e">
            <v>#N/A</v>
          </cell>
          <cell r="J1848" t="e">
            <v>#N/A</v>
          </cell>
          <cell r="K1848">
            <v>0</v>
          </cell>
          <cell r="L1848" t="str">
            <v/>
          </cell>
          <cell r="M1848" t="e">
            <v>#N/A</v>
          </cell>
        </row>
        <row r="1849">
          <cell r="H1849" t="e">
            <v>#N/A</v>
          </cell>
          <cell r="J1849" t="e">
            <v>#N/A</v>
          </cell>
          <cell r="K1849">
            <v>0</v>
          </cell>
          <cell r="L1849" t="str">
            <v/>
          </cell>
          <cell r="M1849" t="e">
            <v>#N/A</v>
          </cell>
        </row>
        <row r="1850">
          <cell r="H1850" t="e">
            <v>#N/A</v>
          </cell>
          <cell r="J1850" t="e">
            <v>#N/A</v>
          </cell>
          <cell r="K1850">
            <v>0</v>
          </cell>
          <cell r="L1850" t="str">
            <v/>
          </cell>
          <cell r="M1850" t="e">
            <v>#N/A</v>
          </cell>
        </row>
        <row r="1851">
          <cell r="H1851" t="e">
            <v>#N/A</v>
          </cell>
          <cell r="J1851" t="e">
            <v>#N/A</v>
          </cell>
          <cell r="K1851">
            <v>0</v>
          </cell>
          <cell r="L1851" t="str">
            <v/>
          </cell>
          <cell r="M1851" t="e">
            <v>#N/A</v>
          </cell>
        </row>
        <row r="1852">
          <cell r="H1852" t="e">
            <v>#N/A</v>
          </cell>
          <cell r="J1852" t="e">
            <v>#N/A</v>
          </cell>
          <cell r="K1852">
            <v>0</v>
          </cell>
          <cell r="L1852" t="str">
            <v/>
          </cell>
          <cell r="M1852" t="e">
            <v>#N/A</v>
          </cell>
        </row>
        <row r="1853">
          <cell r="H1853" t="e">
            <v>#N/A</v>
          </cell>
          <cell r="J1853" t="e">
            <v>#N/A</v>
          </cell>
          <cell r="K1853">
            <v>0</v>
          </cell>
          <cell r="L1853" t="str">
            <v/>
          </cell>
          <cell r="M1853" t="e">
            <v>#N/A</v>
          </cell>
        </row>
        <row r="1854">
          <cell r="H1854" t="e">
            <v>#N/A</v>
          </cell>
          <cell r="J1854" t="e">
            <v>#N/A</v>
          </cell>
          <cell r="K1854">
            <v>0</v>
          </cell>
          <cell r="L1854" t="str">
            <v/>
          </cell>
          <cell r="M1854" t="e">
            <v>#N/A</v>
          </cell>
        </row>
        <row r="1855">
          <cell r="H1855" t="e">
            <v>#N/A</v>
          </cell>
          <cell r="J1855" t="e">
            <v>#N/A</v>
          </cell>
          <cell r="K1855">
            <v>0</v>
          </cell>
          <cell r="L1855" t="str">
            <v/>
          </cell>
          <cell r="M1855" t="e">
            <v>#N/A</v>
          </cell>
        </row>
        <row r="1856">
          <cell r="H1856" t="e">
            <v>#N/A</v>
          </cell>
          <cell r="J1856" t="e">
            <v>#N/A</v>
          </cell>
          <cell r="K1856">
            <v>0</v>
          </cell>
          <cell r="L1856" t="str">
            <v/>
          </cell>
          <cell r="M1856" t="e">
            <v>#N/A</v>
          </cell>
        </row>
        <row r="1857">
          <cell r="H1857" t="e">
            <v>#N/A</v>
          </cell>
          <cell r="J1857" t="e">
            <v>#N/A</v>
          </cell>
          <cell r="K1857">
            <v>0</v>
          </cell>
          <cell r="L1857" t="str">
            <v/>
          </cell>
          <cell r="M1857" t="e">
            <v>#N/A</v>
          </cell>
        </row>
        <row r="1858">
          <cell r="H1858" t="e">
            <v>#N/A</v>
          </cell>
          <cell r="J1858" t="e">
            <v>#N/A</v>
          </cell>
          <cell r="K1858">
            <v>0</v>
          </cell>
          <cell r="L1858" t="str">
            <v/>
          </cell>
          <cell r="M1858" t="e">
            <v>#N/A</v>
          </cell>
        </row>
        <row r="1859">
          <cell r="H1859" t="e">
            <v>#N/A</v>
          </cell>
          <cell r="J1859" t="e">
            <v>#N/A</v>
          </cell>
          <cell r="K1859">
            <v>0</v>
          </cell>
          <cell r="L1859" t="str">
            <v/>
          </cell>
          <cell r="M1859" t="e">
            <v>#N/A</v>
          </cell>
        </row>
        <row r="1860">
          <cell r="H1860" t="e">
            <v>#N/A</v>
          </cell>
          <cell r="J1860" t="e">
            <v>#N/A</v>
          </cell>
          <cell r="K1860">
            <v>0</v>
          </cell>
          <cell r="L1860" t="str">
            <v/>
          </cell>
          <cell r="M1860" t="e">
            <v>#N/A</v>
          </cell>
        </row>
        <row r="1861">
          <cell r="H1861" t="e">
            <v>#N/A</v>
          </cell>
          <cell r="J1861" t="e">
            <v>#N/A</v>
          </cell>
          <cell r="K1861">
            <v>0</v>
          </cell>
          <cell r="L1861" t="str">
            <v/>
          </cell>
          <cell r="M1861" t="e">
            <v>#N/A</v>
          </cell>
        </row>
        <row r="1862">
          <cell r="H1862" t="e">
            <v>#N/A</v>
          </cell>
          <cell r="J1862" t="e">
            <v>#N/A</v>
          </cell>
          <cell r="K1862">
            <v>0</v>
          </cell>
          <cell r="L1862" t="str">
            <v/>
          </cell>
          <cell r="M1862" t="e">
            <v>#N/A</v>
          </cell>
        </row>
        <row r="1863">
          <cell r="H1863" t="e">
            <v>#N/A</v>
          </cell>
          <cell r="J1863" t="e">
            <v>#N/A</v>
          </cell>
          <cell r="K1863">
            <v>0</v>
          </cell>
          <cell r="L1863" t="str">
            <v/>
          </cell>
          <cell r="M1863" t="e">
            <v>#N/A</v>
          </cell>
        </row>
        <row r="1864">
          <cell r="H1864" t="e">
            <v>#N/A</v>
          </cell>
          <cell r="J1864" t="e">
            <v>#N/A</v>
          </cell>
          <cell r="K1864">
            <v>0</v>
          </cell>
          <cell r="L1864" t="str">
            <v/>
          </cell>
          <cell r="M1864" t="e">
            <v>#N/A</v>
          </cell>
        </row>
        <row r="1865">
          <cell r="H1865" t="e">
            <v>#N/A</v>
          </cell>
          <cell r="J1865" t="e">
            <v>#N/A</v>
          </cell>
          <cell r="K1865">
            <v>0</v>
          </cell>
          <cell r="L1865" t="str">
            <v/>
          </cell>
          <cell r="M1865" t="e">
            <v>#N/A</v>
          </cell>
        </row>
        <row r="1866">
          <cell r="H1866" t="e">
            <v>#N/A</v>
          </cell>
          <cell r="J1866" t="e">
            <v>#N/A</v>
          </cell>
          <cell r="K1866">
            <v>0</v>
          </cell>
          <cell r="L1866" t="str">
            <v/>
          </cell>
          <cell r="M1866" t="e">
            <v>#N/A</v>
          </cell>
        </row>
        <row r="1867">
          <cell r="H1867" t="e">
            <v>#N/A</v>
          </cell>
          <cell r="J1867" t="e">
            <v>#N/A</v>
          </cell>
          <cell r="K1867">
            <v>0</v>
          </cell>
          <cell r="L1867" t="str">
            <v/>
          </cell>
          <cell r="M1867" t="e">
            <v>#N/A</v>
          </cell>
        </row>
        <row r="1868">
          <cell r="H1868" t="e">
            <v>#N/A</v>
          </cell>
          <cell r="J1868" t="e">
            <v>#N/A</v>
          </cell>
          <cell r="K1868">
            <v>0</v>
          </cell>
          <cell r="L1868" t="str">
            <v/>
          </cell>
          <cell r="M1868" t="e">
            <v>#N/A</v>
          </cell>
        </row>
        <row r="1869">
          <cell r="H1869" t="e">
            <v>#N/A</v>
          </cell>
          <cell r="J1869" t="e">
            <v>#N/A</v>
          </cell>
          <cell r="K1869">
            <v>0</v>
          </cell>
          <cell r="L1869" t="str">
            <v/>
          </cell>
          <cell r="M1869" t="e">
            <v>#N/A</v>
          </cell>
        </row>
        <row r="1870">
          <cell r="H1870" t="e">
            <v>#N/A</v>
          </cell>
          <cell r="J1870" t="e">
            <v>#N/A</v>
          </cell>
          <cell r="K1870">
            <v>0</v>
          </cell>
          <cell r="L1870" t="str">
            <v/>
          </cell>
          <cell r="M1870" t="e">
            <v>#N/A</v>
          </cell>
        </row>
        <row r="1871">
          <cell r="H1871" t="e">
            <v>#N/A</v>
          </cell>
          <cell r="J1871" t="e">
            <v>#N/A</v>
          </cell>
          <cell r="K1871">
            <v>0</v>
          </cell>
          <cell r="L1871" t="str">
            <v/>
          </cell>
          <cell r="M1871" t="e">
            <v>#N/A</v>
          </cell>
        </row>
        <row r="1872">
          <cell r="H1872" t="e">
            <v>#N/A</v>
          </cell>
          <cell r="J1872" t="e">
            <v>#N/A</v>
          </cell>
          <cell r="K1872">
            <v>0</v>
          </cell>
          <cell r="L1872" t="str">
            <v/>
          </cell>
          <cell r="M1872" t="e">
            <v>#N/A</v>
          </cell>
        </row>
        <row r="1873">
          <cell r="H1873" t="e">
            <v>#N/A</v>
          </cell>
          <cell r="J1873" t="e">
            <v>#N/A</v>
          </cell>
          <cell r="K1873">
            <v>0</v>
          </cell>
          <cell r="L1873" t="str">
            <v/>
          </cell>
          <cell r="M1873" t="e">
            <v>#N/A</v>
          </cell>
        </row>
        <row r="1874">
          <cell r="H1874" t="e">
            <v>#N/A</v>
          </cell>
          <cell r="J1874" t="e">
            <v>#N/A</v>
          </cell>
          <cell r="K1874">
            <v>0</v>
          </cell>
          <cell r="L1874" t="str">
            <v/>
          </cell>
          <cell r="M1874" t="e">
            <v>#N/A</v>
          </cell>
        </row>
        <row r="1875">
          <cell r="H1875" t="e">
            <v>#N/A</v>
          </cell>
          <cell r="J1875" t="e">
            <v>#N/A</v>
          </cell>
          <cell r="K1875">
            <v>0</v>
          </cell>
          <cell r="L1875" t="str">
            <v/>
          </cell>
          <cell r="M1875" t="e">
            <v>#N/A</v>
          </cell>
        </row>
        <row r="1876">
          <cell r="H1876" t="e">
            <v>#N/A</v>
          </cell>
          <cell r="J1876" t="e">
            <v>#N/A</v>
          </cell>
          <cell r="K1876">
            <v>0</v>
          </cell>
          <cell r="L1876" t="str">
            <v/>
          </cell>
          <cell r="M1876" t="e">
            <v>#N/A</v>
          </cell>
        </row>
        <row r="1877">
          <cell r="H1877" t="e">
            <v>#N/A</v>
          </cell>
          <cell r="J1877" t="e">
            <v>#N/A</v>
          </cell>
          <cell r="K1877">
            <v>0</v>
          </cell>
          <cell r="L1877" t="str">
            <v/>
          </cell>
          <cell r="M1877" t="e">
            <v>#N/A</v>
          </cell>
        </row>
        <row r="1878">
          <cell r="H1878" t="e">
            <v>#N/A</v>
          </cell>
          <cell r="J1878" t="e">
            <v>#N/A</v>
          </cell>
          <cell r="K1878">
            <v>0</v>
          </cell>
          <cell r="L1878" t="str">
            <v/>
          </cell>
          <cell r="M1878" t="e">
            <v>#N/A</v>
          </cell>
        </row>
        <row r="1879">
          <cell r="H1879" t="e">
            <v>#N/A</v>
          </cell>
          <cell r="J1879" t="e">
            <v>#N/A</v>
          </cell>
          <cell r="K1879">
            <v>0</v>
          </cell>
          <cell r="L1879" t="str">
            <v/>
          </cell>
          <cell r="M1879" t="e">
            <v>#N/A</v>
          </cell>
        </row>
        <row r="1880">
          <cell r="H1880" t="e">
            <v>#N/A</v>
          </cell>
          <cell r="J1880" t="e">
            <v>#N/A</v>
          </cell>
          <cell r="K1880">
            <v>0</v>
          </cell>
          <cell r="L1880" t="str">
            <v/>
          </cell>
          <cell r="M1880" t="e">
            <v>#N/A</v>
          </cell>
        </row>
        <row r="1881">
          <cell r="H1881" t="e">
            <v>#N/A</v>
          </cell>
          <cell r="J1881" t="e">
            <v>#N/A</v>
          </cell>
          <cell r="K1881">
            <v>0</v>
          </cell>
          <cell r="L1881" t="str">
            <v/>
          </cell>
          <cell r="M1881" t="e">
            <v>#N/A</v>
          </cell>
        </row>
        <row r="1882">
          <cell r="H1882" t="e">
            <v>#N/A</v>
          </cell>
          <cell r="J1882" t="e">
            <v>#N/A</v>
          </cell>
          <cell r="K1882">
            <v>0</v>
          </cell>
          <cell r="L1882" t="str">
            <v/>
          </cell>
          <cell r="M1882" t="e">
            <v>#N/A</v>
          </cell>
        </row>
        <row r="1883">
          <cell r="H1883" t="e">
            <v>#N/A</v>
          </cell>
          <cell r="J1883" t="e">
            <v>#N/A</v>
          </cell>
          <cell r="K1883">
            <v>0</v>
          </cell>
          <cell r="L1883" t="str">
            <v/>
          </cell>
          <cell r="M1883" t="e">
            <v>#N/A</v>
          </cell>
        </row>
        <row r="1884">
          <cell r="H1884" t="e">
            <v>#N/A</v>
          </cell>
          <cell r="J1884" t="e">
            <v>#N/A</v>
          </cell>
          <cell r="K1884">
            <v>0</v>
          </cell>
          <cell r="L1884" t="str">
            <v/>
          </cell>
          <cell r="M1884" t="e">
            <v>#N/A</v>
          </cell>
        </row>
        <row r="1885">
          <cell r="H1885" t="e">
            <v>#N/A</v>
          </cell>
          <cell r="J1885" t="e">
            <v>#N/A</v>
          </cell>
          <cell r="K1885">
            <v>0</v>
          </cell>
          <cell r="L1885" t="str">
            <v/>
          </cell>
          <cell r="M1885" t="e">
            <v>#N/A</v>
          </cell>
        </row>
        <row r="1886">
          <cell r="H1886" t="e">
            <v>#N/A</v>
          </cell>
          <cell r="J1886" t="e">
            <v>#N/A</v>
          </cell>
          <cell r="K1886">
            <v>0</v>
          </cell>
          <cell r="L1886" t="str">
            <v/>
          </cell>
          <cell r="M1886" t="e">
            <v>#N/A</v>
          </cell>
        </row>
        <row r="1887">
          <cell r="H1887" t="e">
            <v>#N/A</v>
          </cell>
          <cell r="J1887" t="e">
            <v>#N/A</v>
          </cell>
          <cell r="K1887">
            <v>0</v>
          </cell>
          <cell r="L1887" t="str">
            <v/>
          </cell>
          <cell r="M1887" t="e">
            <v>#N/A</v>
          </cell>
        </row>
        <row r="1888">
          <cell r="H1888" t="e">
            <v>#N/A</v>
          </cell>
          <cell r="J1888" t="e">
            <v>#N/A</v>
          </cell>
          <cell r="K1888">
            <v>0</v>
          </cell>
          <cell r="L1888" t="str">
            <v/>
          </cell>
          <cell r="M1888" t="e">
            <v>#N/A</v>
          </cell>
        </row>
        <row r="1889">
          <cell r="H1889" t="e">
            <v>#N/A</v>
          </cell>
          <cell r="J1889" t="e">
            <v>#N/A</v>
          </cell>
          <cell r="K1889">
            <v>0</v>
          </cell>
          <cell r="L1889" t="str">
            <v/>
          </cell>
          <cell r="M1889" t="e">
            <v>#N/A</v>
          </cell>
        </row>
        <row r="1890">
          <cell r="H1890" t="e">
            <v>#N/A</v>
          </cell>
          <cell r="J1890" t="e">
            <v>#N/A</v>
          </cell>
          <cell r="K1890">
            <v>0</v>
          </cell>
          <cell r="L1890" t="str">
            <v/>
          </cell>
          <cell r="M1890" t="e">
            <v>#N/A</v>
          </cell>
        </row>
        <row r="1891">
          <cell r="H1891" t="e">
            <v>#N/A</v>
          </cell>
          <cell r="J1891" t="e">
            <v>#N/A</v>
          </cell>
          <cell r="K1891">
            <v>0</v>
          </cell>
          <cell r="L1891" t="str">
            <v/>
          </cell>
          <cell r="M1891" t="e">
            <v>#N/A</v>
          </cell>
        </row>
        <row r="1892">
          <cell r="H1892" t="e">
            <v>#N/A</v>
          </cell>
          <cell r="J1892" t="e">
            <v>#N/A</v>
          </cell>
          <cell r="K1892">
            <v>0</v>
          </cell>
          <cell r="L1892" t="str">
            <v/>
          </cell>
          <cell r="M1892" t="e">
            <v>#N/A</v>
          </cell>
        </row>
        <row r="1893">
          <cell r="H1893" t="e">
            <v>#N/A</v>
          </cell>
          <cell r="J1893" t="e">
            <v>#N/A</v>
          </cell>
          <cell r="K1893">
            <v>0</v>
          </cell>
          <cell r="L1893" t="str">
            <v/>
          </cell>
          <cell r="M1893" t="e">
            <v>#N/A</v>
          </cell>
        </row>
        <row r="1894">
          <cell r="H1894" t="e">
            <v>#N/A</v>
          </cell>
          <cell r="J1894" t="e">
            <v>#N/A</v>
          </cell>
          <cell r="K1894">
            <v>0</v>
          </cell>
          <cell r="L1894" t="str">
            <v/>
          </cell>
          <cell r="M1894" t="e">
            <v>#N/A</v>
          </cell>
        </row>
        <row r="1895">
          <cell r="H1895" t="e">
            <v>#N/A</v>
          </cell>
          <cell r="J1895" t="e">
            <v>#N/A</v>
          </cell>
          <cell r="K1895">
            <v>0</v>
          </cell>
          <cell r="L1895" t="str">
            <v/>
          </cell>
          <cell r="M1895" t="e">
            <v>#N/A</v>
          </cell>
        </row>
        <row r="1896">
          <cell r="H1896" t="e">
            <v>#N/A</v>
          </cell>
          <cell r="J1896" t="e">
            <v>#N/A</v>
          </cell>
          <cell r="K1896">
            <v>0</v>
          </cell>
          <cell r="L1896" t="str">
            <v/>
          </cell>
          <cell r="M1896" t="e">
            <v>#N/A</v>
          </cell>
        </row>
        <row r="1897">
          <cell r="H1897" t="e">
            <v>#N/A</v>
          </cell>
          <cell r="J1897" t="e">
            <v>#N/A</v>
          </cell>
          <cell r="K1897">
            <v>0</v>
          </cell>
          <cell r="L1897" t="str">
            <v/>
          </cell>
          <cell r="M1897" t="e">
            <v>#N/A</v>
          </cell>
        </row>
        <row r="1898">
          <cell r="H1898" t="e">
            <v>#N/A</v>
          </cell>
          <cell r="J1898" t="e">
            <v>#N/A</v>
          </cell>
          <cell r="K1898">
            <v>0</v>
          </cell>
          <cell r="L1898" t="str">
            <v/>
          </cell>
          <cell r="M1898" t="e">
            <v>#N/A</v>
          </cell>
        </row>
        <row r="1899">
          <cell r="H1899" t="e">
            <v>#N/A</v>
          </cell>
          <cell r="J1899" t="e">
            <v>#N/A</v>
          </cell>
          <cell r="K1899">
            <v>0</v>
          </cell>
          <cell r="L1899" t="str">
            <v/>
          </cell>
          <cell r="M1899" t="e">
            <v>#N/A</v>
          </cell>
        </row>
        <row r="1900">
          <cell r="H1900" t="e">
            <v>#N/A</v>
          </cell>
          <cell r="J1900" t="e">
            <v>#N/A</v>
          </cell>
          <cell r="K1900">
            <v>0</v>
          </cell>
          <cell r="L1900" t="str">
            <v/>
          </cell>
          <cell r="M1900" t="e">
            <v>#N/A</v>
          </cell>
        </row>
        <row r="1901">
          <cell r="H1901" t="e">
            <v>#N/A</v>
          </cell>
          <cell r="J1901" t="e">
            <v>#N/A</v>
          </cell>
          <cell r="K1901">
            <v>0</v>
          </cell>
          <cell r="L1901" t="str">
            <v/>
          </cell>
          <cell r="M1901" t="e">
            <v>#N/A</v>
          </cell>
        </row>
        <row r="1902">
          <cell r="H1902" t="e">
            <v>#N/A</v>
          </cell>
          <cell r="J1902" t="e">
            <v>#N/A</v>
          </cell>
          <cell r="K1902">
            <v>0</v>
          </cell>
          <cell r="L1902" t="str">
            <v/>
          </cell>
          <cell r="M1902" t="e">
            <v>#N/A</v>
          </cell>
        </row>
        <row r="1903">
          <cell r="H1903" t="e">
            <v>#N/A</v>
          </cell>
          <cell r="J1903" t="e">
            <v>#N/A</v>
          </cell>
          <cell r="K1903">
            <v>0</v>
          </cell>
          <cell r="L1903" t="str">
            <v/>
          </cell>
          <cell r="M1903" t="e">
            <v>#N/A</v>
          </cell>
        </row>
        <row r="1904">
          <cell r="H1904" t="e">
            <v>#N/A</v>
          </cell>
          <cell r="J1904" t="e">
            <v>#N/A</v>
          </cell>
          <cell r="K1904">
            <v>0</v>
          </cell>
          <cell r="L1904" t="str">
            <v/>
          </cell>
          <cell r="M1904" t="e">
            <v>#N/A</v>
          </cell>
        </row>
        <row r="1905">
          <cell r="H1905" t="e">
            <v>#N/A</v>
          </cell>
          <cell r="J1905" t="e">
            <v>#N/A</v>
          </cell>
          <cell r="K1905">
            <v>0</v>
          </cell>
          <cell r="L1905" t="str">
            <v/>
          </cell>
          <cell r="M1905" t="e">
            <v>#N/A</v>
          </cell>
        </row>
        <row r="1906">
          <cell r="H1906" t="e">
            <v>#N/A</v>
          </cell>
          <cell r="J1906" t="e">
            <v>#N/A</v>
          </cell>
          <cell r="K1906">
            <v>0</v>
          </cell>
          <cell r="L1906" t="str">
            <v/>
          </cell>
          <cell r="M1906" t="e">
            <v>#N/A</v>
          </cell>
        </row>
        <row r="1907">
          <cell r="H1907" t="e">
            <v>#N/A</v>
          </cell>
          <cell r="J1907" t="e">
            <v>#N/A</v>
          </cell>
          <cell r="K1907">
            <v>0</v>
          </cell>
          <cell r="L1907" t="str">
            <v/>
          </cell>
          <cell r="M1907" t="e">
            <v>#N/A</v>
          </cell>
        </row>
        <row r="1908">
          <cell r="H1908" t="e">
            <v>#N/A</v>
          </cell>
          <cell r="J1908" t="e">
            <v>#N/A</v>
          </cell>
          <cell r="K1908">
            <v>0</v>
          </cell>
          <cell r="L1908" t="str">
            <v/>
          </cell>
          <cell r="M1908" t="e">
            <v>#N/A</v>
          </cell>
        </row>
        <row r="1909">
          <cell r="H1909" t="e">
            <v>#N/A</v>
          </cell>
          <cell r="J1909" t="e">
            <v>#N/A</v>
          </cell>
          <cell r="K1909">
            <v>0</v>
          </cell>
          <cell r="L1909" t="str">
            <v/>
          </cell>
          <cell r="M1909" t="e">
            <v>#N/A</v>
          </cell>
        </row>
        <row r="1910">
          <cell r="H1910" t="e">
            <v>#N/A</v>
          </cell>
          <cell r="J1910" t="e">
            <v>#N/A</v>
          </cell>
          <cell r="K1910">
            <v>0</v>
          </cell>
          <cell r="L1910" t="str">
            <v/>
          </cell>
          <cell r="M1910" t="e">
            <v>#N/A</v>
          </cell>
        </row>
        <row r="1911">
          <cell r="H1911" t="e">
            <v>#N/A</v>
          </cell>
          <cell r="J1911" t="e">
            <v>#N/A</v>
          </cell>
          <cell r="K1911">
            <v>0</v>
          </cell>
          <cell r="L1911" t="str">
            <v/>
          </cell>
          <cell r="M1911" t="e">
            <v>#N/A</v>
          </cell>
        </row>
        <row r="1912">
          <cell r="H1912" t="e">
            <v>#N/A</v>
          </cell>
          <cell r="J1912" t="e">
            <v>#N/A</v>
          </cell>
          <cell r="K1912">
            <v>0</v>
          </cell>
          <cell r="L1912" t="str">
            <v/>
          </cell>
          <cell r="M1912" t="e">
            <v>#N/A</v>
          </cell>
        </row>
        <row r="1913">
          <cell r="H1913" t="e">
            <v>#N/A</v>
          </cell>
          <cell r="J1913" t="e">
            <v>#N/A</v>
          </cell>
          <cell r="K1913">
            <v>0</v>
          </cell>
          <cell r="L1913" t="str">
            <v/>
          </cell>
          <cell r="M1913" t="e">
            <v>#N/A</v>
          </cell>
        </row>
        <row r="1914">
          <cell r="H1914" t="e">
            <v>#N/A</v>
          </cell>
          <cell r="J1914" t="e">
            <v>#N/A</v>
          </cell>
          <cell r="K1914">
            <v>0</v>
          </cell>
          <cell r="L1914" t="str">
            <v/>
          </cell>
          <cell r="M1914" t="e">
            <v>#N/A</v>
          </cell>
        </row>
        <row r="1915">
          <cell r="H1915" t="e">
            <v>#N/A</v>
          </cell>
          <cell r="J1915" t="e">
            <v>#N/A</v>
          </cell>
          <cell r="K1915">
            <v>0</v>
          </cell>
          <cell r="L1915" t="str">
            <v/>
          </cell>
          <cell r="M1915" t="e">
            <v>#N/A</v>
          </cell>
        </row>
        <row r="1916">
          <cell r="H1916" t="e">
            <v>#N/A</v>
          </cell>
          <cell r="J1916" t="e">
            <v>#N/A</v>
          </cell>
          <cell r="K1916">
            <v>0</v>
          </cell>
          <cell r="L1916" t="str">
            <v/>
          </cell>
          <cell r="M1916" t="e">
            <v>#N/A</v>
          </cell>
        </row>
        <row r="1917">
          <cell r="H1917" t="e">
            <v>#N/A</v>
          </cell>
          <cell r="J1917" t="e">
            <v>#N/A</v>
          </cell>
          <cell r="K1917">
            <v>0</v>
          </cell>
          <cell r="L1917" t="str">
            <v/>
          </cell>
          <cell r="M1917" t="e">
            <v>#N/A</v>
          </cell>
        </row>
        <row r="1918">
          <cell r="H1918" t="e">
            <v>#N/A</v>
          </cell>
          <cell r="J1918" t="e">
            <v>#N/A</v>
          </cell>
          <cell r="K1918">
            <v>0</v>
          </cell>
          <cell r="L1918" t="str">
            <v/>
          </cell>
          <cell r="M1918" t="e">
            <v>#N/A</v>
          </cell>
        </row>
        <row r="1919">
          <cell r="H1919" t="e">
            <v>#N/A</v>
          </cell>
          <cell r="J1919" t="e">
            <v>#N/A</v>
          </cell>
          <cell r="K1919">
            <v>0</v>
          </cell>
          <cell r="L1919" t="str">
            <v/>
          </cell>
          <cell r="M1919" t="e">
            <v>#N/A</v>
          </cell>
        </row>
        <row r="1920">
          <cell r="H1920" t="e">
            <v>#N/A</v>
          </cell>
          <cell r="J1920" t="e">
            <v>#N/A</v>
          </cell>
          <cell r="K1920">
            <v>0</v>
          </cell>
          <cell r="L1920" t="str">
            <v/>
          </cell>
          <cell r="M1920" t="e">
            <v>#N/A</v>
          </cell>
        </row>
        <row r="1921">
          <cell r="H1921" t="e">
            <v>#N/A</v>
          </cell>
          <cell r="J1921" t="e">
            <v>#N/A</v>
          </cell>
          <cell r="K1921">
            <v>0</v>
          </cell>
          <cell r="L1921" t="str">
            <v/>
          </cell>
          <cell r="M1921" t="e">
            <v>#N/A</v>
          </cell>
        </row>
        <row r="1922">
          <cell r="H1922" t="e">
            <v>#N/A</v>
          </cell>
          <cell r="J1922" t="e">
            <v>#N/A</v>
          </cell>
          <cell r="K1922">
            <v>0</v>
          </cell>
          <cell r="L1922" t="str">
            <v/>
          </cell>
          <cell r="M1922" t="e">
            <v>#N/A</v>
          </cell>
        </row>
        <row r="1923">
          <cell r="H1923" t="e">
            <v>#N/A</v>
          </cell>
          <cell r="J1923" t="e">
            <v>#N/A</v>
          </cell>
          <cell r="K1923">
            <v>0</v>
          </cell>
          <cell r="L1923" t="str">
            <v/>
          </cell>
          <cell r="M1923" t="e">
            <v>#N/A</v>
          </cell>
        </row>
        <row r="1924">
          <cell r="H1924" t="e">
            <v>#N/A</v>
          </cell>
          <cell r="J1924" t="e">
            <v>#N/A</v>
          </cell>
          <cell r="K1924">
            <v>0</v>
          </cell>
          <cell r="L1924" t="str">
            <v/>
          </cell>
          <cell r="M1924" t="e">
            <v>#N/A</v>
          </cell>
        </row>
        <row r="1925">
          <cell r="H1925" t="e">
            <v>#N/A</v>
          </cell>
          <cell r="J1925" t="e">
            <v>#N/A</v>
          </cell>
          <cell r="K1925">
            <v>0</v>
          </cell>
          <cell r="L1925" t="str">
            <v/>
          </cell>
          <cell r="M1925" t="e">
            <v>#N/A</v>
          </cell>
        </row>
        <row r="1926">
          <cell r="H1926" t="e">
            <v>#N/A</v>
          </cell>
          <cell r="J1926" t="e">
            <v>#N/A</v>
          </cell>
          <cell r="K1926">
            <v>0</v>
          </cell>
          <cell r="L1926" t="str">
            <v/>
          </cell>
          <cell r="M1926" t="e">
            <v>#N/A</v>
          </cell>
        </row>
        <row r="1927">
          <cell r="H1927" t="e">
            <v>#N/A</v>
          </cell>
          <cell r="J1927" t="e">
            <v>#N/A</v>
          </cell>
          <cell r="K1927">
            <v>0</v>
          </cell>
          <cell r="L1927" t="str">
            <v/>
          </cell>
          <cell r="M1927" t="e">
            <v>#N/A</v>
          </cell>
        </row>
        <row r="1928">
          <cell r="H1928" t="e">
            <v>#N/A</v>
          </cell>
          <cell r="J1928" t="e">
            <v>#N/A</v>
          </cell>
          <cell r="K1928">
            <v>0</v>
          </cell>
          <cell r="L1928" t="str">
            <v/>
          </cell>
          <cell r="M1928" t="e">
            <v>#N/A</v>
          </cell>
        </row>
        <row r="1929">
          <cell r="H1929" t="e">
            <v>#N/A</v>
          </cell>
          <cell r="J1929" t="e">
            <v>#N/A</v>
          </cell>
          <cell r="K1929">
            <v>0</v>
          </cell>
          <cell r="L1929" t="str">
            <v/>
          </cell>
          <cell r="M1929" t="e">
            <v>#N/A</v>
          </cell>
        </row>
        <row r="1930">
          <cell r="H1930" t="e">
            <v>#N/A</v>
          </cell>
          <cell r="J1930" t="e">
            <v>#N/A</v>
          </cell>
          <cell r="K1930">
            <v>0</v>
          </cell>
          <cell r="L1930" t="str">
            <v/>
          </cell>
          <cell r="M1930" t="e">
            <v>#N/A</v>
          </cell>
        </row>
        <row r="1931">
          <cell r="H1931" t="e">
            <v>#N/A</v>
          </cell>
          <cell r="J1931" t="e">
            <v>#N/A</v>
          </cell>
          <cell r="K1931">
            <v>0</v>
          </cell>
          <cell r="L1931" t="str">
            <v/>
          </cell>
          <cell r="M1931" t="e">
            <v>#N/A</v>
          </cell>
        </row>
        <row r="1932">
          <cell r="H1932" t="e">
            <v>#N/A</v>
          </cell>
          <cell r="J1932" t="e">
            <v>#N/A</v>
          </cell>
          <cell r="K1932">
            <v>0</v>
          </cell>
          <cell r="L1932" t="str">
            <v/>
          </cell>
          <cell r="M1932" t="e">
            <v>#N/A</v>
          </cell>
        </row>
        <row r="1933">
          <cell r="H1933" t="e">
            <v>#N/A</v>
          </cell>
          <cell r="J1933" t="e">
            <v>#N/A</v>
          </cell>
          <cell r="K1933">
            <v>0</v>
          </cell>
          <cell r="L1933" t="str">
            <v/>
          </cell>
          <cell r="M1933" t="e">
            <v>#N/A</v>
          </cell>
        </row>
        <row r="1934">
          <cell r="H1934" t="e">
            <v>#N/A</v>
          </cell>
          <cell r="J1934" t="e">
            <v>#N/A</v>
          </cell>
          <cell r="K1934">
            <v>0</v>
          </cell>
          <cell r="L1934" t="str">
            <v/>
          </cell>
          <cell r="M1934" t="e">
            <v>#N/A</v>
          </cell>
        </row>
        <row r="1935">
          <cell r="H1935" t="e">
            <v>#N/A</v>
          </cell>
          <cell r="J1935" t="e">
            <v>#N/A</v>
          </cell>
          <cell r="K1935">
            <v>0</v>
          </cell>
          <cell r="L1935" t="str">
            <v/>
          </cell>
          <cell r="M1935" t="e">
            <v>#N/A</v>
          </cell>
        </row>
        <row r="1936">
          <cell r="H1936" t="e">
            <v>#N/A</v>
          </cell>
          <cell r="J1936" t="e">
            <v>#N/A</v>
          </cell>
          <cell r="K1936">
            <v>0</v>
          </cell>
          <cell r="L1936" t="str">
            <v/>
          </cell>
          <cell r="M1936" t="e">
            <v>#N/A</v>
          </cell>
        </row>
        <row r="1937">
          <cell r="H1937" t="e">
            <v>#N/A</v>
          </cell>
          <cell r="J1937" t="e">
            <v>#N/A</v>
          </cell>
          <cell r="K1937">
            <v>0</v>
          </cell>
          <cell r="L1937" t="str">
            <v/>
          </cell>
          <cell r="M1937" t="e">
            <v>#N/A</v>
          </cell>
        </row>
        <row r="1938">
          <cell r="H1938" t="e">
            <v>#N/A</v>
          </cell>
          <cell r="J1938" t="e">
            <v>#N/A</v>
          </cell>
          <cell r="K1938">
            <v>0</v>
          </cell>
          <cell r="L1938" t="str">
            <v/>
          </cell>
          <cell r="M1938" t="e">
            <v>#N/A</v>
          </cell>
        </row>
        <row r="1939">
          <cell r="H1939" t="e">
            <v>#N/A</v>
          </cell>
          <cell r="J1939" t="e">
            <v>#N/A</v>
          </cell>
          <cell r="K1939">
            <v>0</v>
          </cell>
          <cell r="L1939" t="str">
            <v/>
          </cell>
          <cell r="M1939" t="e">
            <v>#N/A</v>
          </cell>
        </row>
        <row r="1940">
          <cell r="H1940" t="e">
            <v>#N/A</v>
          </cell>
          <cell r="J1940" t="e">
            <v>#N/A</v>
          </cell>
          <cell r="K1940">
            <v>0</v>
          </cell>
          <cell r="L1940" t="str">
            <v/>
          </cell>
          <cell r="M1940" t="e">
            <v>#N/A</v>
          </cell>
        </row>
        <row r="1941">
          <cell r="H1941" t="e">
            <v>#N/A</v>
          </cell>
          <cell r="J1941" t="e">
            <v>#N/A</v>
          </cell>
          <cell r="K1941">
            <v>0</v>
          </cell>
          <cell r="L1941" t="str">
            <v/>
          </cell>
          <cell r="M1941" t="e">
            <v>#N/A</v>
          </cell>
        </row>
        <row r="1942">
          <cell r="H1942" t="e">
            <v>#N/A</v>
          </cell>
          <cell r="J1942" t="e">
            <v>#N/A</v>
          </cell>
          <cell r="K1942">
            <v>0</v>
          </cell>
          <cell r="L1942" t="str">
            <v/>
          </cell>
          <cell r="M1942" t="e">
            <v>#N/A</v>
          </cell>
        </row>
        <row r="1943">
          <cell r="H1943" t="e">
            <v>#N/A</v>
          </cell>
          <cell r="J1943" t="e">
            <v>#N/A</v>
          </cell>
          <cell r="K1943">
            <v>0</v>
          </cell>
          <cell r="L1943" t="str">
            <v/>
          </cell>
          <cell r="M1943" t="e">
            <v>#N/A</v>
          </cell>
        </row>
        <row r="1944">
          <cell r="H1944" t="e">
            <v>#N/A</v>
          </cell>
          <cell r="J1944" t="e">
            <v>#N/A</v>
          </cell>
          <cell r="K1944">
            <v>0</v>
          </cell>
          <cell r="L1944" t="str">
            <v/>
          </cell>
          <cell r="M1944" t="e">
            <v>#N/A</v>
          </cell>
        </row>
        <row r="1945">
          <cell r="H1945" t="e">
            <v>#N/A</v>
          </cell>
          <cell r="J1945" t="e">
            <v>#N/A</v>
          </cell>
          <cell r="K1945">
            <v>0</v>
          </cell>
          <cell r="L1945" t="str">
            <v/>
          </cell>
          <cell r="M1945" t="e">
            <v>#N/A</v>
          </cell>
        </row>
        <row r="1946">
          <cell r="H1946" t="e">
            <v>#N/A</v>
          </cell>
          <cell r="J1946" t="e">
            <v>#N/A</v>
          </cell>
          <cell r="K1946">
            <v>0</v>
          </cell>
          <cell r="L1946" t="str">
            <v/>
          </cell>
          <cell r="M1946" t="e">
            <v>#N/A</v>
          </cell>
        </row>
        <row r="1947">
          <cell r="H1947" t="e">
            <v>#N/A</v>
          </cell>
          <cell r="J1947" t="e">
            <v>#N/A</v>
          </cell>
          <cell r="K1947">
            <v>0</v>
          </cell>
          <cell r="L1947" t="str">
            <v/>
          </cell>
          <cell r="M1947" t="e">
            <v>#N/A</v>
          </cell>
        </row>
        <row r="1948">
          <cell r="H1948" t="e">
            <v>#N/A</v>
          </cell>
          <cell r="J1948" t="e">
            <v>#N/A</v>
          </cell>
          <cell r="K1948">
            <v>0</v>
          </cell>
          <cell r="L1948" t="str">
            <v/>
          </cell>
          <cell r="M1948" t="e">
            <v>#N/A</v>
          </cell>
        </row>
        <row r="1949">
          <cell r="H1949" t="e">
            <v>#N/A</v>
          </cell>
          <cell r="J1949" t="e">
            <v>#N/A</v>
          </cell>
          <cell r="K1949">
            <v>0</v>
          </cell>
          <cell r="L1949" t="str">
            <v/>
          </cell>
          <cell r="M1949" t="e">
            <v>#N/A</v>
          </cell>
        </row>
        <row r="1950">
          <cell r="H1950" t="e">
            <v>#N/A</v>
          </cell>
          <cell r="J1950" t="e">
            <v>#N/A</v>
          </cell>
          <cell r="K1950">
            <v>0</v>
          </cell>
          <cell r="L1950" t="str">
            <v/>
          </cell>
          <cell r="M1950" t="e">
            <v>#N/A</v>
          </cell>
        </row>
        <row r="1951">
          <cell r="H1951" t="e">
            <v>#N/A</v>
          </cell>
          <cell r="J1951" t="e">
            <v>#N/A</v>
          </cell>
          <cell r="K1951">
            <v>0</v>
          </cell>
          <cell r="L1951" t="str">
            <v/>
          </cell>
          <cell r="M1951" t="e">
            <v>#N/A</v>
          </cell>
        </row>
        <row r="1952">
          <cell r="H1952" t="e">
            <v>#N/A</v>
          </cell>
          <cell r="J1952" t="e">
            <v>#N/A</v>
          </cell>
          <cell r="K1952">
            <v>0</v>
          </cell>
          <cell r="L1952" t="str">
            <v/>
          </cell>
          <cell r="M1952" t="e">
            <v>#N/A</v>
          </cell>
        </row>
        <row r="1953">
          <cell r="H1953" t="e">
            <v>#N/A</v>
          </cell>
          <cell r="J1953" t="e">
            <v>#N/A</v>
          </cell>
          <cell r="K1953">
            <v>0</v>
          </cell>
          <cell r="L1953" t="str">
            <v/>
          </cell>
          <cell r="M1953" t="e">
            <v>#N/A</v>
          </cell>
        </row>
        <row r="1954">
          <cell r="H1954" t="e">
            <v>#N/A</v>
          </cell>
          <cell r="J1954" t="e">
            <v>#N/A</v>
          </cell>
          <cell r="K1954">
            <v>0</v>
          </cell>
          <cell r="L1954" t="str">
            <v/>
          </cell>
          <cell r="M1954" t="e">
            <v>#N/A</v>
          </cell>
        </row>
        <row r="1955">
          <cell r="H1955" t="e">
            <v>#N/A</v>
          </cell>
          <cell r="J1955" t="e">
            <v>#N/A</v>
          </cell>
          <cell r="K1955">
            <v>0</v>
          </cell>
          <cell r="L1955" t="str">
            <v/>
          </cell>
          <cell r="M1955" t="e">
            <v>#N/A</v>
          </cell>
        </row>
        <row r="1956">
          <cell r="H1956" t="e">
            <v>#N/A</v>
          </cell>
          <cell r="J1956" t="e">
            <v>#N/A</v>
          </cell>
          <cell r="K1956">
            <v>0</v>
          </cell>
          <cell r="L1956" t="str">
            <v/>
          </cell>
          <cell r="M1956" t="e">
            <v>#N/A</v>
          </cell>
        </row>
        <row r="1957">
          <cell r="H1957" t="e">
            <v>#N/A</v>
          </cell>
          <cell r="J1957" t="e">
            <v>#N/A</v>
          </cell>
          <cell r="K1957">
            <v>0</v>
          </cell>
          <cell r="L1957" t="str">
            <v/>
          </cell>
          <cell r="M1957" t="e">
            <v>#N/A</v>
          </cell>
        </row>
        <row r="1958">
          <cell r="H1958" t="e">
            <v>#N/A</v>
          </cell>
          <cell r="J1958" t="e">
            <v>#N/A</v>
          </cell>
          <cell r="K1958">
            <v>0</v>
          </cell>
          <cell r="L1958" t="str">
            <v/>
          </cell>
          <cell r="M1958" t="e">
            <v>#N/A</v>
          </cell>
        </row>
        <row r="1959">
          <cell r="H1959" t="e">
            <v>#N/A</v>
          </cell>
          <cell r="J1959" t="e">
            <v>#N/A</v>
          </cell>
          <cell r="K1959">
            <v>0</v>
          </cell>
          <cell r="L1959" t="str">
            <v/>
          </cell>
          <cell r="M1959" t="e">
            <v>#N/A</v>
          </cell>
        </row>
        <row r="1960">
          <cell r="H1960" t="e">
            <v>#N/A</v>
          </cell>
          <cell r="J1960" t="e">
            <v>#N/A</v>
          </cell>
          <cell r="K1960">
            <v>0</v>
          </cell>
          <cell r="L1960" t="str">
            <v/>
          </cell>
          <cell r="M1960" t="e">
            <v>#N/A</v>
          </cell>
        </row>
        <row r="1961">
          <cell r="H1961" t="e">
            <v>#N/A</v>
          </cell>
          <cell r="J1961" t="e">
            <v>#N/A</v>
          </cell>
          <cell r="K1961">
            <v>0</v>
          </cell>
          <cell r="L1961" t="str">
            <v/>
          </cell>
          <cell r="M1961" t="e">
            <v>#N/A</v>
          </cell>
        </row>
        <row r="1962">
          <cell r="H1962" t="e">
            <v>#N/A</v>
          </cell>
          <cell r="J1962" t="e">
            <v>#N/A</v>
          </cell>
          <cell r="K1962">
            <v>0</v>
          </cell>
          <cell r="L1962" t="str">
            <v/>
          </cell>
          <cell r="M1962" t="e">
            <v>#N/A</v>
          </cell>
        </row>
        <row r="1963">
          <cell r="H1963" t="e">
            <v>#N/A</v>
          </cell>
          <cell r="J1963" t="e">
            <v>#N/A</v>
          </cell>
          <cell r="K1963">
            <v>0</v>
          </cell>
          <cell r="L1963" t="str">
            <v/>
          </cell>
          <cell r="M1963" t="e">
            <v>#N/A</v>
          </cell>
        </row>
        <row r="1964">
          <cell r="H1964" t="e">
            <v>#N/A</v>
          </cell>
          <cell r="J1964" t="e">
            <v>#N/A</v>
          </cell>
          <cell r="K1964">
            <v>0</v>
          </cell>
          <cell r="L1964" t="str">
            <v/>
          </cell>
          <cell r="M1964" t="e">
            <v>#N/A</v>
          </cell>
        </row>
        <row r="1965">
          <cell r="H1965" t="e">
            <v>#N/A</v>
          </cell>
          <cell r="J1965" t="e">
            <v>#N/A</v>
          </cell>
          <cell r="K1965">
            <v>0</v>
          </cell>
          <cell r="L1965" t="str">
            <v/>
          </cell>
          <cell r="M1965" t="e">
            <v>#N/A</v>
          </cell>
        </row>
        <row r="1966">
          <cell r="H1966" t="e">
            <v>#N/A</v>
          </cell>
          <cell r="J1966" t="e">
            <v>#N/A</v>
          </cell>
          <cell r="K1966">
            <v>0</v>
          </cell>
          <cell r="L1966" t="str">
            <v/>
          </cell>
          <cell r="M1966" t="e">
            <v>#N/A</v>
          </cell>
        </row>
        <row r="1967">
          <cell r="H1967" t="e">
            <v>#N/A</v>
          </cell>
          <cell r="J1967" t="e">
            <v>#N/A</v>
          </cell>
          <cell r="K1967">
            <v>0</v>
          </cell>
          <cell r="L1967" t="str">
            <v/>
          </cell>
          <cell r="M1967" t="e">
            <v>#N/A</v>
          </cell>
        </row>
        <row r="1968">
          <cell r="H1968" t="e">
            <v>#N/A</v>
          </cell>
          <cell r="J1968" t="e">
            <v>#N/A</v>
          </cell>
          <cell r="K1968">
            <v>0</v>
          </cell>
          <cell r="L1968" t="str">
            <v/>
          </cell>
          <cell r="M1968" t="e">
            <v>#N/A</v>
          </cell>
        </row>
        <row r="1969">
          <cell r="H1969" t="e">
            <v>#N/A</v>
          </cell>
          <cell r="J1969" t="e">
            <v>#N/A</v>
          </cell>
          <cell r="K1969">
            <v>0</v>
          </cell>
          <cell r="L1969" t="str">
            <v/>
          </cell>
          <cell r="M1969" t="e">
            <v>#N/A</v>
          </cell>
        </row>
        <row r="1970">
          <cell r="H1970" t="e">
            <v>#N/A</v>
          </cell>
          <cell r="J1970" t="e">
            <v>#N/A</v>
          </cell>
          <cell r="K1970">
            <v>0</v>
          </cell>
          <cell r="L1970" t="str">
            <v/>
          </cell>
          <cell r="M1970" t="e">
            <v>#N/A</v>
          </cell>
        </row>
        <row r="1971">
          <cell r="H1971" t="e">
            <v>#N/A</v>
          </cell>
          <cell r="J1971" t="e">
            <v>#N/A</v>
          </cell>
          <cell r="K1971">
            <v>0</v>
          </cell>
          <cell r="L1971" t="str">
            <v/>
          </cell>
          <cell r="M1971" t="e">
            <v>#N/A</v>
          </cell>
        </row>
        <row r="1972">
          <cell r="H1972" t="e">
            <v>#N/A</v>
          </cell>
          <cell r="J1972" t="e">
            <v>#N/A</v>
          </cell>
          <cell r="K1972">
            <v>0</v>
          </cell>
          <cell r="L1972" t="str">
            <v/>
          </cell>
          <cell r="M1972" t="e">
            <v>#N/A</v>
          </cell>
        </row>
        <row r="1973">
          <cell r="H1973" t="e">
            <v>#N/A</v>
          </cell>
          <cell r="J1973" t="e">
            <v>#N/A</v>
          </cell>
          <cell r="K1973">
            <v>0</v>
          </cell>
          <cell r="L1973" t="str">
            <v/>
          </cell>
          <cell r="M1973" t="e">
            <v>#N/A</v>
          </cell>
        </row>
        <row r="1974">
          <cell r="H1974" t="e">
            <v>#N/A</v>
          </cell>
          <cell r="J1974" t="e">
            <v>#N/A</v>
          </cell>
          <cell r="K1974">
            <v>0</v>
          </cell>
          <cell r="L1974" t="str">
            <v/>
          </cell>
          <cell r="M1974" t="e">
            <v>#N/A</v>
          </cell>
        </row>
        <row r="1975">
          <cell r="H1975" t="e">
            <v>#N/A</v>
          </cell>
          <cell r="J1975" t="e">
            <v>#N/A</v>
          </cell>
          <cell r="K1975">
            <v>0</v>
          </cell>
          <cell r="L1975" t="str">
            <v/>
          </cell>
          <cell r="M1975" t="e">
            <v>#N/A</v>
          </cell>
        </row>
        <row r="1976">
          <cell r="H1976" t="e">
            <v>#N/A</v>
          </cell>
          <cell r="J1976" t="e">
            <v>#N/A</v>
          </cell>
          <cell r="K1976">
            <v>0</v>
          </cell>
          <cell r="L1976" t="str">
            <v/>
          </cell>
          <cell r="M1976" t="e">
            <v>#N/A</v>
          </cell>
        </row>
        <row r="1977">
          <cell r="H1977" t="e">
            <v>#N/A</v>
          </cell>
          <cell r="J1977" t="e">
            <v>#N/A</v>
          </cell>
          <cell r="K1977">
            <v>0</v>
          </cell>
          <cell r="L1977" t="str">
            <v/>
          </cell>
          <cell r="M1977" t="e">
            <v>#N/A</v>
          </cell>
        </row>
        <row r="1978">
          <cell r="H1978" t="e">
            <v>#N/A</v>
          </cell>
          <cell r="J1978" t="e">
            <v>#N/A</v>
          </cell>
          <cell r="K1978">
            <v>0</v>
          </cell>
          <cell r="L1978" t="str">
            <v/>
          </cell>
          <cell r="M1978" t="e">
            <v>#N/A</v>
          </cell>
        </row>
        <row r="1979">
          <cell r="H1979" t="e">
            <v>#N/A</v>
          </cell>
          <cell r="J1979" t="e">
            <v>#N/A</v>
          </cell>
          <cell r="K1979">
            <v>0</v>
          </cell>
          <cell r="L1979" t="str">
            <v/>
          </cell>
          <cell r="M1979" t="e">
            <v>#N/A</v>
          </cell>
        </row>
        <row r="1980">
          <cell r="H1980" t="e">
            <v>#N/A</v>
          </cell>
          <cell r="J1980" t="e">
            <v>#N/A</v>
          </cell>
          <cell r="K1980">
            <v>0</v>
          </cell>
          <cell r="L1980" t="str">
            <v/>
          </cell>
          <cell r="M1980" t="e">
            <v>#N/A</v>
          </cell>
        </row>
        <row r="1981">
          <cell r="H1981" t="e">
            <v>#N/A</v>
          </cell>
          <cell r="J1981" t="e">
            <v>#N/A</v>
          </cell>
          <cell r="K1981">
            <v>0</v>
          </cell>
          <cell r="L1981" t="str">
            <v/>
          </cell>
          <cell r="M1981" t="e">
            <v>#N/A</v>
          </cell>
        </row>
        <row r="1982">
          <cell r="H1982" t="e">
            <v>#N/A</v>
          </cell>
          <cell r="J1982" t="e">
            <v>#N/A</v>
          </cell>
          <cell r="K1982">
            <v>0</v>
          </cell>
          <cell r="L1982" t="str">
            <v/>
          </cell>
          <cell r="M1982" t="e">
            <v>#N/A</v>
          </cell>
        </row>
        <row r="1983">
          <cell r="H1983" t="e">
            <v>#N/A</v>
          </cell>
          <cell r="J1983" t="e">
            <v>#N/A</v>
          </cell>
          <cell r="K1983">
            <v>0</v>
          </cell>
          <cell r="L1983" t="str">
            <v/>
          </cell>
          <cell r="M1983" t="e">
            <v>#N/A</v>
          </cell>
        </row>
        <row r="1984">
          <cell r="H1984" t="e">
            <v>#N/A</v>
          </cell>
          <cell r="J1984" t="e">
            <v>#N/A</v>
          </cell>
          <cell r="K1984">
            <v>0</v>
          </cell>
          <cell r="L1984" t="str">
            <v/>
          </cell>
          <cell r="M1984" t="e">
            <v>#N/A</v>
          </cell>
        </row>
        <row r="1985">
          <cell r="H1985" t="e">
            <v>#N/A</v>
          </cell>
          <cell r="J1985" t="e">
            <v>#N/A</v>
          </cell>
          <cell r="K1985">
            <v>0</v>
          </cell>
          <cell r="L1985" t="str">
            <v/>
          </cell>
          <cell r="M1985" t="e">
            <v>#N/A</v>
          </cell>
        </row>
        <row r="1986">
          <cell r="H1986" t="e">
            <v>#N/A</v>
          </cell>
          <cell r="J1986" t="e">
            <v>#N/A</v>
          </cell>
          <cell r="K1986">
            <v>0</v>
          </cell>
          <cell r="L1986" t="str">
            <v/>
          </cell>
          <cell r="M1986" t="e">
            <v>#N/A</v>
          </cell>
        </row>
        <row r="1987">
          <cell r="H1987" t="e">
            <v>#N/A</v>
          </cell>
          <cell r="J1987" t="e">
            <v>#N/A</v>
          </cell>
          <cell r="K1987">
            <v>0</v>
          </cell>
          <cell r="L1987" t="str">
            <v/>
          </cell>
          <cell r="M1987" t="e">
            <v>#N/A</v>
          </cell>
        </row>
        <row r="1988">
          <cell r="H1988" t="e">
            <v>#N/A</v>
          </cell>
          <cell r="J1988" t="e">
            <v>#N/A</v>
          </cell>
          <cell r="K1988">
            <v>0</v>
          </cell>
          <cell r="L1988" t="str">
            <v/>
          </cell>
          <cell r="M1988" t="e">
            <v>#N/A</v>
          </cell>
        </row>
        <row r="1989">
          <cell r="H1989" t="e">
            <v>#N/A</v>
          </cell>
          <cell r="J1989" t="e">
            <v>#N/A</v>
          </cell>
          <cell r="K1989">
            <v>0</v>
          </cell>
          <cell r="L1989" t="str">
            <v/>
          </cell>
          <cell r="M1989" t="e">
            <v>#N/A</v>
          </cell>
        </row>
        <row r="1990">
          <cell r="H1990" t="e">
            <v>#N/A</v>
          </cell>
          <cell r="J1990" t="e">
            <v>#N/A</v>
          </cell>
          <cell r="K1990">
            <v>0</v>
          </cell>
          <cell r="L1990" t="str">
            <v/>
          </cell>
          <cell r="M1990" t="e">
            <v>#N/A</v>
          </cell>
        </row>
        <row r="1991">
          <cell r="H1991" t="e">
            <v>#N/A</v>
          </cell>
          <cell r="J1991" t="e">
            <v>#N/A</v>
          </cell>
          <cell r="K1991">
            <v>0</v>
          </cell>
          <cell r="L1991" t="str">
            <v/>
          </cell>
          <cell r="M1991" t="e">
            <v>#N/A</v>
          </cell>
        </row>
        <row r="1992">
          <cell r="H1992" t="e">
            <v>#N/A</v>
          </cell>
          <cell r="J1992" t="e">
            <v>#N/A</v>
          </cell>
          <cell r="K1992">
            <v>0</v>
          </cell>
          <cell r="L1992" t="str">
            <v/>
          </cell>
          <cell r="M1992" t="e">
            <v>#N/A</v>
          </cell>
        </row>
        <row r="1993">
          <cell r="H1993" t="e">
            <v>#N/A</v>
          </cell>
          <cell r="J1993" t="e">
            <v>#N/A</v>
          </cell>
          <cell r="K1993">
            <v>0</v>
          </cell>
          <cell r="L1993" t="str">
            <v/>
          </cell>
          <cell r="M1993" t="e">
            <v>#N/A</v>
          </cell>
        </row>
        <row r="1994">
          <cell r="H1994" t="e">
            <v>#N/A</v>
          </cell>
          <cell r="J1994" t="e">
            <v>#N/A</v>
          </cell>
          <cell r="K1994">
            <v>0</v>
          </cell>
          <cell r="L1994" t="str">
            <v/>
          </cell>
          <cell r="M1994" t="e">
            <v>#N/A</v>
          </cell>
        </row>
        <row r="1995">
          <cell r="H1995" t="e">
            <v>#N/A</v>
          </cell>
          <cell r="J1995" t="e">
            <v>#N/A</v>
          </cell>
          <cell r="K1995">
            <v>0</v>
          </cell>
          <cell r="L1995" t="str">
            <v/>
          </cell>
          <cell r="M1995" t="e">
            <v>#N/A</v>
          </cell>
        </row>
        <row r="1996">
          <cell r="H1996" t="e">
            <v>#N/A</v>
          </cell>
          <cell r="J1996" t="e">
            <v>#N/A</v>
          </cell>
          <cell r="K1996">
            <v>0</v>
          </cell>
          <cell r="L1996" t="str">
            <v/>
          </cell>
          <cell r="M1996" t="e">
            <v>#N/A</v>
          </cell>
        </row>
        <row r="1997">
          <cell r="H1997" t="e">
            <v>#N/A</v>
          </cell>
          <cell r="J1997" t="e">
            <v>#N/A</v>
          </cell>
          <cell r="K1997">
            <v>0</v>
          </cell>
          <cell r="L1997" t="str">
            <v/>
          </cell>
          <cell r="M1997" t="e">
            <v>#N/A</v>
          </cell>
        </row>
        <row r="1998">
          <cell r="H1998" t="e">
            <v>#N/A</v>
          </cell>
          <cell r="J1998" t="e">
            <v>#N/A</v>
          </cell>
          <cell r="K1998">
            <v>0</v>
          </cell>
          <cell r="L1998" t="str">
            <v/>
          </cell>
          <cell r="M1998" t="e">
            <v>#N/A</v>
          </cell>
        </row>
        <row r="1999">
          <cell r="H1999" t="e">
            <v>#N/A</v>
          </cell>
          <cell r="J1999" t="e">
            <v>#N/A</v>
          </cell>
          <cell r="K1999">
            <v>0</v>
          </cell>
          <cell r="L1999" t="str">
            <v/>
          </cell>
          <cell r="M1999" t="e">
            <v>#N/A</v>
          </cell>
        </row>
        <row r="2000">
          <cell r="H2000" t="e">
            <v>#N/A</v>
          </cell>
          <cell r="J2000" t="e">
            <v>#N/A</v>
          </cell>
          <cell r="K2000">
            <v>0</v>
          </cell>
          <cell r="L2000" t="str">
            <v/>
          </cell>
          <cell r="M2000" t="e">
            <v>#N/A</v>
          </cell>
        </row>
        <row r="2001">
          <cell r="H2001" t="e">
            <v>#N/A</v>
          </cell>
          <cell r="J2001" t="e">
            <v>#N/A</v>
          </cell>
          <cell r="K2001">
            <v>0</v>
          </cell>
          <cell r="L2001" t="str">
            <v/>
          </cell>
          <cell r="M2001" t="e">
            <v>#N/A</v>
          </cell>
        </row>
        <row r="2002">
          <cell r="H2002" t="e">
            <v>#N/A</v>
          </cell>
          <cell r="J2002" t="e">
            <v>#N/A</v>
          </cell>
          <cell r="K2002">
            <v>0</v>
          </cell>
          <cell r="L2002" t="str">
            <v/>
          </cell>
          <cell r="M2002" t="e">
            <v>#N/A</v>
          </cell>
        </row>
        <row r="2003">
          <cell r="H2003" t="e">
            <v>#N/A</v>
          </cell>
          <cell r="J2003" t="e">
            <v>#N/A</v>
          </cell>
          <cell r="K2003">
            <v>0</v>
          </cell>
          <cell r="L2003" t="str">
            <v/>
          </cell>
          <cell r="M2003" t="e">
            <v>#N/A</v>
          </cell>
        </row>
        <row r="2004">
          <cell r="H2004" t="e">
            <v>#N/A</v>
          </cell>
          <cell r="J2004" t="e">
            <v>#N/A</v>
          </cell>
          <cell r="K2004">
            <v>0</v>
          </cell>
          <cell r="L2004" t="str">
            <v/>
          </cell>
          <cell r="M2004" t="e">
            <v>#N/A</v>
          </cell>
        </row>
        <row r="2005">
          <cell r="H2005" t="e">
            <v>#N/A</v>
          </cell>
          <cell r="J2005" t="e">
            <v>#N/A</v>
          </cell>
          <cell r="K2005">
            <v>0</v>
          </cell>
          <cell r="L2005" t="str">
            <v/>
          </cell>
          <cell r="M2005" t="e">
            <v>#N/A</v>
          </cell>
        </row>
        <row r="2006">
          <cell r="H2006" t="e">
            <v>#N/A</v>
          </cell>
          <cell r="J2006" t="e">
            <v>#N/A</v>
          </cell>
          <cell r="K2006">
            <v>0</v>
          </cell>
          <cell r="L2006" t="str">
            <v/>
          </cell>
          <cell r="M2006" t="e">
            <v>#N/A</v>
          </cell>
        </row>
        <row r="2007">
          <cell r="H2007" t="e">
            <v>#N/A</v>
          </cell>
          <cell r="J2007" t="e">
            <v>#N/A</v>
          </cell>
          <cell r="K2007">
            <v>0</v>
          </cell>
          <cell r="L2007" t="str">
            <v/>
          </cell>
          <cell r="M2007" t="e">
            <v>#N/A</v>
          </cell>
        </row>
        <row r="2008">
          <cell r="H2008" t="e">
            <v>#N/A</v>
          </cell>
          <cell r="J2008" t="e">
            <v>#N/A</v>
          </cell>
          <cell r="K2008">
            <v>0</v>
          </cell>
          <cell r="L2008" t="str">
            <v/>
          </cell>
          <cell r="M2008" t="e">
            <v>#N/A</v>
          </cell>
        </row>
        <row r="2009">
          <cell r="H2009" t="e">
            <v>#N/A</v>
          </cell>
          <cell r="J2009" t="e">
            <v>#N/A</v>
          </cell>
          <cell r="K2009">
            <v>0</v>
          </cell>
          <cell r="L2009" t="str">
            <v/>
          </cell>
          <cell r="M2009" t="e">
            <v>#N/A</v>
          </cell>
        </row>
        <row r="2010">
          <cell r="H2010" t="e">
            <v>#N/A</v>
          </cell>
          <cell r="J2010" t="e">
            <v>#N/A</v>
          </cell>
          <cell r="K2010">
            <v>0</v>
          </cell>
          <cell r="L2010" t="str">
            <v/>
          </cell>
          <cell r="M2010" t="e">
            <v>#N/A</v>
          </cell>
        </row>
        <row r="2011">
          <cell r="H2011" t="e">
            <v>#N/A</v>
          </cell>
          <cell r="J2011" t="e">
            <v>#N/A</v>
          </cell>
          <cell r="K2011">
            <v>0</v>
          </cell>
          <cell r="L2011" t="str">
            <v/>
          </cell>
          <cell r="M2011" t="e">
            <v>#N/A</v>
          </cell>
        </row>
        <row r="2012">
          <cell r="H2012" t="e">
            <v>#N/A</v>
          </cell>
          <cell r="J2012" t="e">
            <v>#N/A</v>
          </cell>
          <cell r="K2012">
            <v>0</v>
          </cell>
          <cell r="L2012" t="str">
            <v/>
          </cell>
          <cell r="M2012" t="e">
            <v>#N/A</v>
          </cell>
        </row>
        <row r="2013">
          <cell r="H2013" t="e">
            <v>#N/A</v>
          </cell>
          <cell r="J2013" t="e">
            <v>#N/A</v>
          </cell>
          <cell r="K2013">
            <v>0</v>
          </cell>
          <cell r="L2013" t="str">
            <v/>
          </cell>
          <cell r="M2013" t="e">
            <v>#N/A</v>
          </cell>
        </row>
        <row r="2014">
          <cell r="H2014" t="e">
            <v>#N/A</v>
          </cell>
          <cell r="J2014" t="e">
            <v>#N/A</v>
          </cell>
          <cell r="K2014">
            <v>0</v>
          </cell>
          <cell r="L2014" t="str">
            <v/>
          </cell>
          <cell r="M2014" t="e">
            <v>#N/A</v>
          </cell>
        </row>
        <row r="2015">
          <cell r="H2015" t="e">
            <v>#N/A</v>
          </cell>
          <cell r="J2015" t="e">
            <v>#N/A</v>
          </cell>
          <cell r="K2015">
            <v>0</v>
          </cell>
          <cell r="L2015" t="str">
            <v/>
          </cell>
          <cell r="M2015" t="e">
            <v>#N/A</v>
          </cell>
        </row>
        <row r="2016">
          <cell r="H2016" t="e">
            <v>#N/A</v>
          </cell>
          <cell r="J2016" t="e">
            <v>#N/A</v>
          </cell>
          <cell r="K2016">
            <v>0</v>
          </cell>
          <cell r="L2016" t="str">
            <v/>
          </cell>
          <cell r="M2016" t="e">
            <v>#N/A</v>
          </cell>
        </row>
        <row r="2017">
          <cell r="H2017" t="e">
            <v>#N/A</v>
          </cell>
          <cell r="J2017" t="e">
            <v>#N/A</v>
          </cell>
          <cell r="K2017">
            <v>0</v>
          </cell>
          <cell r="L2017" t="str">
            <v/>
          </cell>
          <cell r="M2017" t="e">
            <v>#N/A</v>
          </cell>
        </row>
        <row r="2018">
          <cell r="H2018" t="e">
            <v>#N/A</v>
          </cell>
          <cell r="J2018" t="e">
            <v>#N/A</v>
          </cell>
          <cell r="K2018">
            <v>0</v>
          </cell>
          <cell r="L2018" t="str">
            <v/>
          </cell>
          <cell r="M2018" t="e">
            <v>#N/A</v>
          </cell>
        </row>
        <row r="2019">
          <cell r="H2019" t="e">
            <v>#N/A</v>
          </cell>
          <cell r="J2019" t="e">
            <v>#N/A</v>
          </cell>
          <cell r="K2019">
            <v>0</v>
          </cell>
          <cell r="L2019" t="str">
            <v/>
          </cell>
          <cell r="M2019" t="e">
            <v>#N/A</v>
          </cell>
        </row>
        <row r="2020">
          <cell r="H2020" t="e">
            <v>#N/A</v>
          </cell>
          <cell r="J2020" t="e">
            <v>#N/A</v>
          </cell>
          <cell r="K2020">
            <v>0</v>
          </cell>
          <cell r="L2020" t="str">
            <v/>
          </cell>
          <cell r="M2020" t="e">
            <v>#N/A</v>
          </cell>
        </row>
        <row r="2021">
          <cell r="H2021" t="e">
            <v>#N/A</v>
          </cell>
          <cell r="J2021" t="e">
            <v>#N/A</v>
          </cell>
          <cell r="K2021">
            <v>0</v>
          </cell>
          <cell r="L2021" t="str">
            <v/>
          </cell>
          <cell r="M2021" t="e">
            <v>#N/A</v>
          </cell>
        </row>
        <row r="2022">
          <cell r="H2022" t="e">
            <v>#N/A</v>
          </cell>
          <cell r="J2022" t="e">
            <v>#N/A</v>
          </cell>
          <cell r="K2022">
            <v>0</v>
          </cell>
          <cell r="L2022" t="str">
            <v/>
          </cell>
          <cell r="M2022" t="e">
            <v>#N/A</v>
          </cell>
        </row>
        <row r="2023">
          <cell r="H2023" t="e">
            <v>#N/A</v>
          </cell>
          <cell r="J2023" t="e">
            <v>#N/A</v>
          </cell>
          <cell r="K2023">
            <v>0</v>
          </cell>
          <cell r="L2023" t="str">
            <v/>
          </cell>
          <cell r="M2023" t="e">
            <v>#N/A</v>
          </cell>
        </row>
        <row r="2024">
          <cell r="H2024" t="e">
            <v>#N/A</v>
          </cell>
          <cell r="J2024" t="e">
            <v>#N/A</v>
          </cell>
          <cell r="K2024">
            <v>0</v>
          </cell>
          <cell r="L2024" t="str">
            <v/>
          </cell>
          <cell r="M2024" t="e">
            <v>#N/A</v>
          </cell>
        </row>
        <row r="2025">
          <cell r="H2025" t="e">
            <v>#N/A</v>
          </cell>
          <cell r="J2025" t="e">
            <v>#N/A</v>
          </cell>
          <cell r="K2025">
            <v>0</v>
          </cell>
          <cell r="L2025" t="str">
            <v/>
          </cell>
          <cell r="M2025" t="e">
            <v>#N/A</v>
          </cell>
        </row>
        <row r="2026">
          <cell r="H2026" t="e">
            <v>#N/A</v>
          </cell>
          <cell r="J2026" t="e">
            <v>#N/A</v>
          </cell>
          <cell r="K2026">
            <v>0</v>
          </cell>
          <cell r="L2026" t="str">
            <v/>
          </cell>
          <cell r="M2026" t="e">
            <v>#N/A</v>
          </cell>
        </row>
        <row r="2027">
          <cell r="H2027" t="e">
            <v>#N/A</v>
          </cell>
          <cell r="J2027" t="e">
            <v>#N/A</v>
          </cell>
          <cell r="K2027">
            <v>0</v>
          </cell>
          <cell r="L2027" t="str">
            <v/>
          </cell>
          <cell r="M2027" t="e">
            <v>#N/A</v>
          </cell>
        </row>
        <row r="2028">
          <cell r="H2028" t="e">
            <v>#N/A</v>
          </cell>
          <cell r="J2028" t="e">
            <v>#N/A</v>
          </cell>
          <cell r="K2028">
            <v>0</v>
          </cell>
          <cell r="L2028" t="str">
            <v/>
          </cell>
          <cell r="M2028" t="e">
            <v>#N/A</v>
          </cell>
        </row>
        <row r="2029">
          <cell r="H2029" t="e">
            <v>#N/A</v>
          </cell>
          <cell r="J2029" t="e">
            <v>#N/A</v>
          </cell>
          <cell r="K2029">
            <v>0</v>
          </cell>
          <cell r="L2029" t="str">
            <v/>
          </cell>
          <cell r="M2029" t="e">
            <v>#N/A</v>
          </cell>
        </row>
        <row r="2030">
          <cell r="H2030" t="e">
            <v>#N/A</v>
          </cell>
          <cell r="J2030" t="e">
            <v>#N/A</v>
          </cell>
          <cell r="K2030">
            <v>0</v>
          </cell>
          <cell r="L2030" t="str">
            <v/>
          </cell>
          <cell r="M2030" t="e">
            <v>#N/A</v>
          </cell>
        </row>
        <row r="2031">
          <cell r="H2031" t="e">
            <v>#N/A</v>
          </cell>
          <cell r="J2031" t="e">
            <v>#N/A</v>
          </cell>
          <cell r="K2031">
            <v>0</v>
          </cell>
          <cell r="L2031" t="str">
            <v/>
          </cell>
          <cell r="M2031" t="e">
            <v>#N/A</v>
          </cell>
        </row>
        <row r="2032">
          <cell r="H2032" t="e">
            <v>#N/A</v>
          </cell>
          <cell r="J2032" t="e">
            <v>#N/A</v>
          </cell>
          <cell r="K2032">
            <v>0</v>
          </cell>
          <cell r="L2032" t="str">
            <v/>
          </cell>
          <cell r="M2032" t="e">
            <v>#N/A</v>
          </cell>
        </row>
        <row r="2033">
          <cell r="H2033" t="e">
            <v>#N/A</v>
          </cell>
          <cell r="J2033" t="e">
            <v>#N/A</v>
          </cell>
          <cell r="K2033">
            <v>0</v>
          </cell>
          <cell r="L2033" t="str">
            <v/>
          </cell>
          <cell r="M2033" t="e">
            <v>#N/A</v>
          </cell>
        </row>
        <row r="2034">
          <cell r="H2034" t="e">
            <v>#N/A</v>
          </cell>
          <cell r="J2034" t="e">
            <v>#N/A</v>
          </cell>
          <cell r="K2034">
            <v>0</v>
          </cell>
          <cell r="L2034" t="str">
            <v/>
          </cell>
          <cell r="M2034" t="e">
            <v>#N/A</v>
          </cell>
        </row>
        <row r="2035">
          <cell r="H2035" t="e">
            <v>#N/A</v>
          </cell>
          <cell r="J2035" t="e">
            <v>#N/A</v>
          </cell>
          <cell r="K2035">
            <v>0</v>
          </cell>
          <cell r="L2035" t="str">
            <v/>
          </cell>
          <cell r="M2035" t="e">
            <v>#N/A</v>
          </cell>
        </row>
        <row r="2036">
          <cell r="H2036" t="e">
            <v>#N/A</v>
          </cell>
          <cell r="J2036" t="e">
            <v>#N/A</v>
          </cell>
          <cell r="K2036">
            <v>0</v>
          </cell>
          <cell r="L2036" t="str">
            <v/>
          </cell>
          <cell r="M2036" t="e">
            <v>#N/A</v>
          </cell>
        </row>
        <row r="2037">
          <cell r="H2037" t="e">
            <v>#N/A</v>
          </cell>
          <cell r="J2037" t="e">
            <v>#N/A</v>
          </cell>
          <cell r="K2037">
            <v>0</v>
          </cell>
          <cell r="L2037" t="str">
            <v/>
          </cell>
          <cell r="M2037" t="e">
            <v>#N/A</v>
          </cell>
        </row>
        <row r="2038">
          <cell r="H2038" t="e">
            <v>#N/A</v>
          </cell>
          <cell r="J2038" t="e">
            <v>#N/A</v>
          </cell>
          <cell r="K2038">
            <v>0</v>
          </cell>
          <cell r="L2038" t="str">
            <v/>
          </cell>
          <cell r="M2038" t="e">
            <v>#N/A</v>
          </cell>
        </row>
        <row r="2039">
          <cell r="H2039" t="e">
            <v>#N/A</v>
          </cell>
          <cell r="J2039" t="e">
            <v>#N/A</v>
          </cell>
          <cell r="K2039">
            <v>0</v>
          </cell>
          <cell r="L2039" t="str">
            <v/>
          </cell>
          <cell r="M2039" t="e">
            <v>#N/A</v>
          </cell>
        </row>
        <row r="2040">
          <cell r="H2040" t="e">
            <v>#N/A</v>
          </cell>
          <cell r="J2040" t="e">
            <v>#N/A</v>
          </cell>
          <cell r="K2040">
            <v>0</v>
          </cell>
          <cell r="L2040" t="str">
            <v/>
          </cell>
          <cell r="M2040" t="e">
            <v>#N/A</v>
          </cell>
        </row>
        <row r="2041">
          <cell r="H2041" t="e">
            <v>#N/A</v>
          </cell>
          <cell r="J2041" t="e">
            <v>#N/A</v>
          </cell>
          <cell r="K2041">
            <v>0</v>
          </cell>
          <cell r="L2041" t="str">
            <v/>
          </cell>
          <cell r="M2041" t="e">
            <v>#N/A</v>
          </cell>
        </row>
        <row r="2042">
          <cell r="H2042" t="e">
            <v>#N/A</v>
          </cell>
          <cell r="J2042" t="e">
            <v>#N/A</v>
          </cell>
          <cell r="K2042">
            <v>0</v>
          </cell>
          <cell r="L2042" t="str">
            <v/>
          </cell>
          <cell r="M2042" t="e">
            <v>#N/A</v>
          </cell>
        </row>
        <row r="2043">
          <cell r="H2043" t="e">
            <v>#N/A</v>
          </cell>
          <cell r="J2043" t="e">
            <v>#N/A</v>
          </cell>
          <cell r="K2043">
            <v>0</v>
          </cell>
          <cell r="L2043" t="str">
            <v/>
          </cell>
          <cell r="M2043" t="e">
            <v>#N/A</v>
          </cell>
        </row>
        <row r="2044">
          <cell r="H2044" t="e">
            <v>#N/A</v>
          </cell>
          <cell r="J2044" t="e">
            <v>#N/A</v>
          </cell>
          <cell r="K2044">
            <v>0</v>
          </cell>
          <cell r="L2044" t="str">
            <v/>
          </cell>
          <cell r="M2044" t="e">
            <v>#N/A</v>
          </cell>
        </row>
        <row r="2045">
          <cell r="H2045" t="e">
            <v>#N/A</v>
          </cell>
          <cell r="J2045" t="e">
            <v>#N/A</v>
          </cell>
          <cell r="K2045">
            <v>0</v>
          </cell>
          <cell r="L2045" t="str">
            <v/>
          </cell>
          <cell r="M2045" t="e">
            <v>#N/A</v>
          </cell>
        </row>
        <row r="2046">
          <cell r="H2046" t="e">
            <v>#N/A</v>
          </cell>
          <cell r="J2046" t="e">
            <v>#N/A</v>
          </cell>
          <cell r="K2046">
            <v>0</v>
          </cell>
          <cell r="L2046" t="str">
            <v/>
          </cell>
          <cell r="M2046" t="e">
            <v>#N/A</v>
          </cell>
        </row>
        <row r="2047">
          <cell r="H2047" t="e">
            <v>#N/A</v>
          </cell>
          <cell r="J2047" t="e">
            <v>#N/A</v>
          </cell>
          <cell r="K2047">
            <v>0</v>
          </cell>
          <cell r="L2047" t="str">
            <v/>
          </cell>
          <cell r="M2047" t="e">
            <v>#N/A</v>
          </cell>
        </row>
        <row r="2048">
          <cell r="H2048" t="e">
            <v>#N/A</v>
          </cell>
          <cell r="J2048" t="e">
            <v>#N/A</v>
          </cell>
          <cell r="K2048">
            <v>0</v>
          </cell>
          <cell r="L2048" t="str">
            <v/>
          </cell>
          <cell r="M2048" t="e">
            <v>#N/A</v>
          </cell>
        </row>
        <row r="2049">
          <cell r="H2049" t="e">
            <v>#N/A</v>
          </cell>
          <cell r="J2049" t="e">
            <v>#N/A</v>
          </cell>
          <cell r="K2049">
            <v>0</v>
          </cell>
          <cell r="L2049" t="str">
            <v/>
          </cell>
          <cell r="M2049" t="e">
            <v>#N/A</v>
          </cell>
        </row>
        <row r="2050">
          <cell r="H2050" t="e">
            <v>#N/A</v>
          </cell>
          <cell r="J2050" t="e">
            <v>#N/A</v>
          </cell>
          <cell r="K2050">
            <v>0</v>
          </cell>
          <cell r="L2050" t="str">
            <v/>
          </cell>
          <cell r="M2050" t="e">
            <v>#N/A</v>
          </cell>
        </row>
        <row r="2051">
          <cell r="H2051" t="e">
            <v>#N/A</v>
          </cell>
          <cell r="J2051" t="e">
            <v>#N/A</v>
          </cell>
          <cell r="K2051">
            <v>0</v>
          </cell>
          <cell r="L2051" t="str">
            <v/>
          </cell>
          <cell r="M2051" t="e">
            <v>#N/A</v>
          </cell>
        </row>
        <row r="2052">
          <cell r="H2052" t="e">
            <v>#N/A</v>
          </cell>
          <cell r="J2052" t="e">
            <v>#N/A</v>
          </cell>
          <cell r="K2052">
            <v>0</v>
          </cell>
          <cell r="L2052" t="str">
            <v/>
          </cell>
          <cell r="M2052" t="e">
            <v>#N/A</v>
          </cell>
        </row>
        <row r="2053">
          <cell r="H2053" t="e">
            <v>#N/A</v>
          </cell>
          <cell r="J2053" t="e">
            <v>#N/A</v>
          </cell>
          <cell r="K2053">
            <v>0</v>
          </cell>
          <cell r="L2053" t="str">
            <v/>
          </cell>
          <cell r="M2053" t="e">
            <v>#N/A</v>
          </cell>
        </row>
        <row r="2054">
          <cell r="H2054" t="e">
            <v>#N/A</v>
          </cell>
          <cell r="J2054" t="e">
            <v>#N/A</v>
          </cell>
          <cell r="K2054">
            <v>0</v>
          </cell>
          <cell r="L2054" t="str">
            <v/>
          </cell>
          <cell r="M2054" t="e">
            <v>#N/A</v>
          </cell>
        </row>
        <row r="2055">
          <cell r="H2055" t="e">
            <v>#N/A</v>
          </cell>
          <cell r="J2055" t="e">
            <v>#N/A</v>
          </cell>
          <cell r="K2055">
            <v>0</v>
          </cell>
          <cell r="L2055" t="str">
            <v/>
          </cell>
          <cell r="M2055" t="e">
            <v>#N/A</v>
          </cell>
        </row>
        <row r="2056">
          <cell r="H2056" t="e">
            <v>#N/A</v>
          </cell>
          <cell r="J2056" t="e">
            <v>#N/A</v>
          </cell>
          <cell r="K2056">
            <v>0</v>
          </cell>
          <cell r="L2056" t="str">
            <v/>
          </cell>
          <cell r="M2056" t="e">
            <v>#N/A</v>
          </cell>
        </row>
        <row r="2057">
          <cell r="H2057" t="e">
            <v>#N/A</v>
          </cell>
          <cell r="J2057" t="e">
            <v>#N/A</v>
          </cell>
          <cell r="K2057">
            <v>0</v>
          </cell>
          <cell r="L2057" t="str">
            <v/>
          </cell>
          <cell r="M2057" t="e">
            <v>#N/A</v>
          </cell>
        </row>
        <row r="2058">
          <cell r="H2058" t="e">
            <v>#N/A</v>
          </cell>
          <cell r="J2058" t="e">
            <v>#N/A</v>
          </cell>
          <cell r="K2058">
            <v>0</v>
          </cell>
          <cell r="L2058" t="str">
            <v/>
          </cell>
          <cell r="M2058" t="e">
            <v>#N/A</v>
          </cell>
        </row>
        <row r="2059">
          <cell r="H2059" t="e">
            <v>#N/A</v>
          </cell>
          <cell r="J2059" t="e">
            <v>#N/A</v>
          </cell>
          <cell r="K2059">
            <v>0</v>
          </cell>
          <cell r="L2059" t="str">
            <v/>
          </cell>
          <cell r="M2059" t="e">
            <v>#N/A</v>
          </cell>
        </row>
        <row r="2060">
          <cell r="H2060" t="e">
            <v>#N/A</v>
          </cell>
          <cell r="J2060" t="e">
            <v>#N/A</v>
          </cell>
          <cell r="K2060">
            <v>0</v>
          </cell>
          <cell r="L2060" t="str">
            <v/>
          </cell>
          <cell r="M2060" t="e">
            <v>#N/A</v>
          </cell>
        </row>
        <row r="2061">
          <cell r="H2061" t="e">
            <v>#N/A</v>
          </cell>
          <cell r="J2061" t="e">
            <v>#N/A</v>
          </cell>
          <cell r="K2061">
            <v>0</v>
          </cell>
          <cell r="L2061" t="str">
            <v/>
          </cell>
          <cell r="M2061" t="e">
            <v>#N/A</v>
          </cell>
        </row>
        <row r="2062">
          <cell r="H2062" t="e">
            <v>#N/A</v>
          </cell>
          <cell r="J2062" t="e">
            <v>#N/A</v>
          </cell>
          <cell r="K2062">
            <v>0</v>
          </cell>
          <cell r="L2062" t="str">
            <v/>
          </cell>
          <cell r="M2062" t="e">
            <v>#N/A</v>
          </cell>
        </row>
        <row r="2063">
          <cell r="H2063" t="e">
            <v>#N/A</v>
          </cell>
          <cell r="J2063" t="e">
            <v>#N/A</v>
          </cell>
          <cell r="K2063">
            <v>0</v>
          </cell>
          <cell r="L2063" t="str">
            <v/>
          </cell>
          <cell r="M2063" t="e">
            <v>#N/A</v>
          </cell>
        </row>
        <row r="2064">
          <cell r="H2064" t="e">
            <v>#N/A</v>
          </cell>
          <cell r="J2064" t="e">
            <v>#N/A</v>
          </cell>
          <cell r="K2064">
            <v>0</v>
          </cell>
          <cell r="L2064" t="str">
            <v/>
          </cell>
          <cell r="M2064" t="e">
            <v>#N/A</v>
          </cell>
        </row>
        <row r="2065">
          <cell r="H2065" t="e">
            <v>#N/A</v>
          </cell>
          <cell r="J2065" t="e">
            <v>#N/A</v>
          </cell>
          <cell r="K2065">
            <v>0</v>
          </cell>
          <cell r="L2065" t="str">
            <v/>
          </cell>
          <cell r="M2065" t="e">
            <v>#N/A</v>
          </cell>
        </row>
        <row r="2066">
          <cell r="H2066" t="e">
            <v>#N/A</v>
          </cell>
          <cell r="J2066" t="e">
            <v>#N/A</v>
          </cell>
          <cell r="K2066">
            <v>0</v>
          </cell>
          <cell r="L2066" t="str">
            <v/>
          </cell>
          <cell r="M2066" t="e">
            <v>#N/A</v>
          </cell>
        </row>
        <row r="2067">
          <cell r="H2067" t="e">
            <v>#N/A</v>
          </cell>
          <cell r="J2067" t="e">
            <v>#N/A</v>
          </cell>
          <cell r="K2067">
            <v>0</v>
          </cell>
          <cell r="L2067" t="str">
            <v/>
          </cell>
          <cell r="M2067" t="e">
            <v>#N/A</v>
          </cell>
        </row>
        <row r="2068">
          <cell r="H2068" t="e">
            <v>#N/A</v>
          </cell>
          <cell r="J2068" t="e">
            <v>#N/A</v>
          </cell>
          <cell r="K2068">
            <v>0</v>
          </cell>
          <cell r="L2068" t="str">
            <v/>
          </cell>
          <cell r="M2068" t="e">
            <v>#N/A</v>
          </cell>
        </row>
        <row r="2069">
          <cell r="H2069" t="e">
            <v>#N/A</v>
          </cell>
          <cell r="J2069" t="e">
            <v>#N/A</v>
          </cell>
          <cell r="K2069">
            <v>0</v>
          </cell>
          <cell r="L2069" t="str">
            <v/>
          </cell>
          <cell r="M2069" t="e">
            <v>#N/A</v>
          </cell>
        </row>
        <row r="2070">
          <cell r="H2070" t="e">
            <v>#N/A</v>
          </cell>
          <cell r="J2070" t="e">
            <v>#N/A</v>
          </cell>
          <cell r="K2070">
            <v>0</v>
          </cell>
          <cell r="L2070" t="str">
            <v/>
          </cell>
          <cell r="M2070" t="e">
            <v>#N/A</v>
          </cell>
        </row>
        <row r="2071">
          <cell r="H2071" t="e">
            <v>#N/A</v>
          </cell>
          <cell r="J2071" t="e">
            <v>#N/A</v>
          </cell>
          <cell r="K2071">
            <v>0</v>
          </cell>
          <cell r="L2071" t="str">
            <v/>
          </cell>
          <cell r="M2071" t="e">
            <v>#N/A</v>
          </cell>
        </row>
        <row r="2072">
          <cell r="H2072" t="e">
            <v>#N/A</v>
          </cell>
          <cell r="J2072" t="e">
            <v>#N/A</v>
          </cell>
          <cell r="K2072">
            <v>0</v>
          </cell>
          <cell r="L2072" t="str">
            <v/>
          </cell>
          <cell r="M2072" t="e">
            <v>#N/A</v>
          </cell>
        </row>
        <row r="2073">
          <cell r="H2073" t="e">
            <v>#N/A</v>
          </cell>
          <cell r="J2073" t="e">
            <v>#N/A</v>
          </cell>
          <cell r="K2073">
            <v>0</v>
          </cell>
          <cell r="L2073" t="str">
            <v/>
          </cell>
          <cell r="M2073" t="e">
            <v>#N/A</v>
          </cell>
        </row>
        <row r="2074">
          <cell r="H2074" t="e">
            <v>#N/A</v>
          </cell>
          <cell r="J2074" t="e">
            <v>#N/A</v>
          </cell>
          <cell r="K2074">
            <v>0</v>
          </cell>
          <cell r="L2074" t="str">
            <v/>
          </cell>
          <cell r="M2074" t="e">
            <v>#N/A</v>
          </cell>
        </row>
        <row r="2075">
          <cell r="H2075" t="e">
            <v>#N/A</v>
          </cell>
          <cell r="J2075" t="e">
            <v>#N/A</v>
          </cell>
          <cell r="K2075">
            <v>0</v>
          </cell>
          <cell r="L2075" t="str">
            <v/>
          </cell>
          <cell r="M2075" t="e">
            <v>#N/A</v>
          </cell>
        </row>
        <row r="2076">
          <cell r="H2076" t="e">
            <v>#N/A</v>
          </cell>
          <cell r="J2076" t="e">
            <v>#N/A</v>
          </cell>
          <cell r="K2076">
            <v>0</v>
          </cell>
          <cell r="L2076" t="str">
            <v/>
          </cell>
          <cell r="M2076" t="e">
            <v>#N/A</v>
          </cell>
        </row>
        <row r="2077">
          <cell r="H2077" t="e">
            <v>#N/A</v>
          </cell>
          <cell r="J2077" t="e">
            <v>#N/A</v>
          </cell>
          <cell r="K2077">
            <v>0</v>
          </cell>
          <cell r="L2077" t="str">
            <v/>
          </cell>
          <cell r="M2077" t="e">
            <v>#N/A</v>
          </cell>
        </row>
        <row r="2078">
          <cell r="H2078" t="e">
            <v>#N/A</v>
          </cell>
          <cell r="J2078" t="e">
            <v>#N/A</v>
          </cell>
          <cell r="K2078">
            <v>0</v>
          </cell>
          <cell r="L2078" t="str">
            <v/>
          </cell>
          <cell r="M2078" t="e">
            <v>#N/A</v>
          </cell>
        </row>
        <row r="2079">
          <cell r="H2079" t="e">
            <v>#N/A</v>
          </cell>
          <cell r="J2079" t="e">
            <v>#N/A</v>
          </cell>
          <cell r="K2079">
            <v>0</v>
          </cell>
          <cell r="L2079" t="str">
            <v/>
          </cell>
          <cell r="M2079" t="e">
            <v>#N/A</v>
          </cell>
        </row>
        <row r="2080">
          <cell r="H2080" t="e">
            <v>#N/A</v>
          </cell>
          <cell r="J2080" t="e">
            <v>#N/A</v>
          </cell>
          <cell r="K2080">
            <v>0</v>
          </cell>
          <cell r="L2080" t="str">
            <v/>
          </cell>
          <cell r="M2080" t="e">
            <v>#N/A</v>
          </cell>
        </row>
        <row r="2081">
          <cell r="H2081" t="e">
            <v>#N/A</v>
          </cell>
          <cell r="J2081" t="e">
            <v>#N/A</v>
          </cell>
          <cell r="K2081">
            <v>0</v>
          </cell>
          <cell r="L2081" t="str">
            <v/>
          </cell>
          <cell r="M2081" t="e">
            <v>#N/A</v>
          </cell>
        </row>
        <row r="2082">
          <cell r="H2082" t="e">
            <v>#N/A</v>
          </cell>
          <cell r="J2082" t="e">
            <v>#N/A</v>
          </cell>
          <cell r="K2082">
            <v>0</v>
          </cell>
          <cell r="L2082" t="str">
            <v/>
          </cell>
          <cell r="M2082" t="e">
            <v>#N/A</v>
          </cell>
        </row>
        <row r="2083">
          <cell r="H2083" t="e">
            <v>#N/A</v>
          </cell>
          <cell r="J2083" t="e">
            <v>#N/A</v>
          </cell>
          <cell r="K2083">
            <v>0</v>
          </cell>
          <cell r="L2083" t="str">
            <v/>
          </cell>
          <cell r="M2083" t="e">
            <v>#N/A</v>
          </cell>
        </row>
        <row r="2084">
          <cell r="H2084" t="e">
            <v>#N/A</v>
          </cell>
          <cell r="J2084" t="e">
            <v>#N/A</v>
          </cell>
          <cell r="K2084">
            <v>0</v>
          </cell>
          <cell r="L2084" t="str">
            <v/>
          </cell>
          <cell r="M2084" t="e">
            <v>#N/A</v>
          </cell>
        </row>
        <row r="2085">
          <cell r="H2085" t="e">
            <v>#N/A</v>
          </cell>
          <cell r="J2085" t="e">
            <v>#N/A</v>
          </cell>
          <cell r="K2085">
            <v>0</v>
          </cell>
          <cell r="L2085" t="str">
            <v/>
          </cell>
          <cell r="M2085" t="e">
            <v>#N/A</v>
          </cell>
        </row>
        <row r="2086">
          <cell r="H2086" t="e">
            <v>#N/A</v>
          </cell>
          <cell r="J2086" t="e">
            <v>#N/A</v>
          </cell>
          <cell r="K2086">
            <v>0</v>
          </cell>
          <cell r="L2086" t="str">
            <v/>
          </cell>
          <cell r="M2086" t="e">
            <v>#N/A</v>
          </cell>
        </row>
        <row r="2087">
          <cell r="H2087" t="e">
            <v>#N/A</v>
          </cell>
          <cell r="J2087" t="e">
            <v>#N/A</v>
          </cell>
          <cell r="K2087">
            <v>0</v>
          </cell>
          <cell r="L2087" t="str">
            <v/>
          </cell>
          <cell r="M2087" t="e">
            <v>#N/A</v>
          </cell>
        </row>
        <row r="2088">
          <cell r="H2088" t="e">
            <v>#N/A</v>
          </cell>
          <cell r="J2088" t="e">
            <v>#N/A</v>
          </cell>
          <cell r="K2088">
            <v>0</v>
          </cell>
          <cell r="L2088" t="str">
            <v/>
          </cell>
          <cell r="M2088" t="e">
            <v>#N/A</v>
          </cell>
        </row>
        <row r="2089">
          <cell r="H2089" t="e">
            <v>#N/A</v>
          </cell>
          <cell r="J2089" t="e">
            <v>#N/A</v>
          </cell>
          <cell r="K2089">
            <v>0</v>
          </cell>
          <cell r="L2089" t="str">
            <v/>
          </cell>
          <cell r="M2089" t="e">
            <v>#N/A</v>
          </cell>
        </row>
        <row r="2090">
          <cell r="H2090" t="e">
            <v>#N/A</v>
          </cell>
          <cell r="J2090" t="e">
            <v>#N/A</v>
          </cell>
          <cell r="K2090">
            <v>0</v>
          </cell>
          <cell r="L2090" t="str">
            <v/>
          </cell>
          <cell r="M2090" t="e">
            <v>#N/A</v>
          </cell>
        </row>
        <row r="2091">
          <cell r="H2091" t="e">
            <v>#N/A</v>
          </cell>
          <cell r="J2091" t="e">
            <v>#N/A</v>
          </cell>
          <cell r="K2091">
            <v>0</v>
          </cell>
          <cell r="L2091" t="str">
            <v/>
          </cell>
          <cell r="M2091" t="e">
            <v>#N/A</v>
          </cell>
        </row>
        <row r="2092">
          <cell r="H2092" t="e">
            <v>#N/A</v>
          </cell>
          <cell r="J2092" t="e">
            <v>#N/A</v>
          </cell>
          <cell r="K2092">
            <v>0</v>
          </cell>
          <cell r="L2092" t="str">
            <v/>
          </cell>
          <cell r="M2092" t="e">
            <v>#N/A</v>
          </cell>
        </row>
        <row r="2093">
          <cell r="H2093" t="e">
            <v>#N/A</v>
          </cell>
          <cell r="J2093" t="e">
            <v>#N/A</v>
          </cell>
          <cell r="K2093">
            <v>0</v>
          </cell>
          <cell r="L2093" t="str">
            <v/>
          </cell>
          <cell r="M2093" t="e">
            <v>#N/A</v>
          </cell>
        </row>
        <row r="2094">
          <cell r="H2094" t="e">
            <v>#N/A</v>
          </cell>
          <cell r="J2094" t="e">
            <v>#N/A</v>
          </cell>
          <cell r="K2094">
            <v>0</v>
          </cell>
          <cell r="L2094" t="str">
            <v/>
          </cell>
          <cell r="M2094" t="e">
            <v>#N/A</v>
          </cell>
        </row>
        <row r="2095">
          <cell r="H2095" t="e">
            <v>#N/A</v>
          </cell>
          <cell r="J2095" t="e">
            <v>#N/A</v>
          </cell>
          <cell r="K2095">
            <v>0</v>
          </cell>
          <cell r="L2095" t="str">
            <v/>
          </cell>
          <cell r="M2095" t="e">
            <v>#N/A</v>
          </cell>
        </row>
        <row r="2096">
          <cell r="H2096" t="e">
            <v>#N/A</v>
          </cell>
          <cell r="J2096" t="e">
            <v>#N/A</v>
          </cell>
          <cell r="K2096">
            <v>0</v>
          </cell>
          <cell r="L2096" t="str">
            <v/>
          </cell>
          <cell r="M2096" t="e">
            <v>#N/A</v>
          </cell>
        </row>
        <row r="2097">
          <cell r="H2097" t="e">
            <v>#N/A</v>
          </cell>
          <cell r="J2097" t="e">
            <v>#N/A</v>
          </cell>
          <cell r="K2097">
            <v>0</v>
          </cell>
          <cell r="L2097" t="str">
            <v/>
          </cell>
          <cell r="M2097" t="e">
            <v>#N/A</v>
          </cell>
        </row>
        <row r="2098">
          <cell r="H2098" t="e">
            <v>#N/A</v>
          </cell>
          <cell r="J2098" t="e">
            <v>#N/A</v>
          </cell>
          <cell r="K2098">
            <v>0</v>
          </cell>
          <cell r="L2098" t="str">
            <v/>
          </cell>
          <cell r="M2098" t="e">
            <v>#N/A</v>
          </cell>
        </row>
        <row r="2099">
          <cell r="H2099" t="e">
            <v>#N/A</v>
          </cell>
          <cell r="J2099" t="e">
            <v>#N/A</v>
          </cell>
          <cell r="K2099">
            <v>0</v>
          </cell>
          <cell r="L2099" t="str">
            <v/>
          </cell>
          <cell r="M2099" t="e">
            <v>#N/A</v>
          </cell>
        </row>
        <row r="2100">
          <cell r="H2100" t="e">
            <v>#N/A</v>
          </cell>
          <cell r="J2100" t="e">
            <v>#N/A</v>
          </cell>
          <cell r="K2100">
            <v>0</v>
          </cell>
          <cell r="L2100" t="str">
            <v/>
          </cell>
          <cell r="M2100" t="e">
            <v>#N/A</v>
          </cell>
        </row>
        <row r="2101">
          <cell r="H2101" t="e">
            <v>#N/A</v>
          </cell>
          <cell r="J2101" t="e">
            <v>#N/A</v>
          </cell>
          <cell r="K2101">
            <v>0</v>
          </cell>
          <cell r="L2101" t="str">
            <v/>
          </cell>
          <cell r="M2101" t="e">
            <v>#N/A</v>
          </cell>
        </row>
        <row r="2102">
          <cell r="H2102" t="e">
            <v>#N/A</v>
          </cell>
          <cell r="J2102" t="e">
            <v>#N/A</v>
          </cell>
          <cell r="K2102">
            <v>0</v>
          </cell>
          <cell r="L2102" t="str">
            <v/>
          </cell>
          <cell r="M2102" t="e">
            <v>#N/A</v>
          </cell>
        </row>
        <row r="2103">
          <cell r="H2103" t="e">
            <v>#N/A</v>
          </cell>
          <cell r="J2103" t="e">
            <v>#N/A</v>
          </cell>
          <cell r="K2103">
            <v>0</v>
          </cell>
          <cell r="L2103" t="str">
            <v/>
          </cell>
          <cell r="M2103" t="e">
            <v>#N/A</v>
          </cell>
        </row>
        <row r="2104">
          <cell r="H2104" t="e">
            <v>#N/A</v>
          </cell>
          <cell r="J2104" t="e">
            <v>#N/A</v>
          </cell>
          <cell r="K2104">
            <v>0</v>
          </cell>
          <cell r="L2104" t="str">
            <v/>
          </cell>
          <cell r="M2104" t="e">
            <v>#N/A</v>
          </cell>
        </row>
        <row r="2105">
          <cell r="H2105" t="e">
            <v>#N/A</v>
          </cell>
          <cell r="J2105" t="e">
            <v>#N/A</v>
          </cell>
          <cell r="K2105">
            <v>0</v>
          </cell>
          <cell r="L2105" t="str">
            <v/>
          </cell>
          <cell r="M2105" t="e">
            <v>#N/A</v>
          </cell>
        </row>
        <row r="2106">
          <cell r="H2106" t="e">
            <v>#N/A</v>
          </cell>
          <cell r="J2106" t="e">
            <v>#N/A</v>
          </cell>
          <cell r="K2106">
            <v>0</v>
          </cell>
          <cell r="L2106" t="str">
            <v/>
          </cell>
          <cell r="M2106" t="e">
            <v>#N/A</v>
          </cell>
        </row>
        <row r="2107">
          <cell r="H2107" t="e">
            <v>#N/A</v>
          </cell>
          <cell r="J2107" t="e">
            <v>#N/A</v>
          </cell>
          <cell r="K2107">
            <v>0</v>
          </cell>
          <cell r="L2107" t="str">
            <v/>
          </cell>
          <cell r="M2107" t="e">
            <v>#N/A</v>
          </cell>
        </row>
        <row r="2108">
          <cell r="H2108" t="e">
            <v>#N/A</v>
          </cell>
          <cell r="J2108" t="e">
            <v>#N/A</v>
          </cell>
          <cell r="K2108">
            <v>0</v>
          </cell>
          <cell r="L2108" t="str">
            <v/>
          </cell>
          <cell r="M2108" t="e">
            <v>#N/A</v>
          </cell>
        </row>
        <row r="2109">
          <cell r="H2109" t="e">
            <v>#N/A</v>
          </cell>
          <cell r="J2109" t="e">
            <v>#N/A</v>
          </cell>
          <cell r="K2109">
            <v>0</v>
          </cell>
          <cell r="L2109" t="str">
            <v/>
          </cell>
          <cell r="M2109" t="e">
            <v>#N/A</v>
          </cell>
        </row>
        <row r="2110">
          <cell r="H2110" t="e">
            <v>#N/A</v>
          </cell>
          <cell r="J2110" t="e">
            <v>#N/A</v>
          </cell>
          <cell r="K2110">
            <v>0</v>
          </cell>
          <cell r="L2110" t="str">
            <v/>
          </cell>
          <cell r="M2110" t="e">
            <v>#N/A</v>
          </cell>
        </row>
        <row r="2111">
          <cell r="H2111" t="e">
            <v>#N/A</v>
          </cell>
          <cell r="J2111" t="e">
            <v>#N/A</v>
          </cell>
          <cell r="K2111">
            <v>0</v>
          </cell>
          <cell r="L2111" t="str">
            <v/>
          </cell>
          <cell r="M2111" t="e">
            <v>#N/A</v>
          </cell>
        </row>
        <row r="2112">
          <cell r="H2112" t="e">
            <v>#N/A</v>
          </cell>
          <cell r="J2112" t="e">
            <v>#N/A</v>
          </cell>
          <cell r="K2112">
            <v>0</v>
          </cell>
          <cell r="L2112" t="str">
            <v/>
          </cell>
          <cell r="M2112" t="e">
            <v>#N/A</v>
          </cell>
        </row>
        <row r="2113">
          <cell r="H2113" t="e">
            <v>#N/A</v>
          </cell>
          <cell r="J2113" t="e">
            <v>#N/A</v>
          </cell>
          <cell r="K2113">
            <v>0</v>
          </cell>
          <cell r="L2113" t="str">
            <v/>
          </cell>
          <cell r="M2113" t="e">
            <v>#N/A</v>
          </cell>
        </row>
        <row r="2114">
          <cell r="H2114" t="e">
            <v>#N/A</v>
          </cell>
          <cell r="J2114" t="e">
            <v>#N/A</v>
          </cell>
          <cell r="K2114">
            <v>0</v>
          </cell>
          <cell r="L2114" t="str">
            <v/>
          </cell>
          <cell r="M2114" t="e">
            <v>#N/A</v>
          </cell>
        </row>
        <row r="2115">
          <cell r="H2115" t="e">
            <v>#N/A</v>
          </cell>
          <cell r="J2115" t="e">
            <v>#N/A</v>
          </cell>
          <cell r="K2115">
            <v>0</v>
          </cell>
          <cell r="L2115" t="str">
            <v/>
          </cell>
          <cell r="M2115" t="e">
            <v>#N/A</v>
          </cell>
        </row>
        <row r="2116">
          <cell r="H2116" t="e">
            <v>#N/A</v>
          </cell>
          <cell r="J2116" t="e">
            <v>#N/A</v>
          </cell>
          <cell r="K2116">
            <v>0</v>
          </cell>
          <cell r="L2116" t="str">
            <v/>
          </cell>
          <cell r="M2116" t="e">
            <v>#N/A</v>
          </cell>
        </row>
        <row r="2117">
          <cell r="H2117" t="e">
            <v>#N/A</v>
          </cell>
          <cell r="J2117" t="e">
            <v>#N/A</v>
          </cell>
          <cell r="K2117">
            <v>0</v>
          </cell>
          <cell r="L2117" t="str">
            <v/>
          </cell>
          <cell r="M2117" t="e">
            <v>#N/A</v>
          </cell>
        </row>
        <row r="2118">
          <cell r="H2118" t="e">
            <v>#N/A</v>
          </cell>
          <cell r="J2118" t="e">
            <v>#N/A</v>
          </cell>
          <cell r="K2118">
            <v>0</v>
          </cell>
          <cell r="L2118" t="str">
            <v/>
          </cell>
          <cell r="M2118" t="e">
            <v>#N/A</v>
          </cell>
        </row>
        <row r="2119">
          <cell r="H2119" t="e">
            <v>#N/A</v>
          </cell>
          <cell r="J2119" t="e">
            <v>#N/A</v>
          </cell>
          <cell r="K2119">
            <v>0</v>
          </cell>
          <cell r="L2119" t="str">
            <v/>
          </cell>
          <cell r="M2119" t="e">
            <v>#N/A</v>
          </cell>
        </row>
        <row r="2120">
          <cell r="H2120" t="e">
            <v>#N/A</v>
          </cell>
          <cell r="J2120" t="e">
            <v>#N/A</v>
          </cell>
          <cell r="K2120">
            <v>0</v>
          </cell>
          <cell r="L2120" t="str">
            <v/>
          </cell>
          <cell r="M2120" t="e">
            <v>#N/A</v>
          </cell>
        </row>
        <row r="2121">
          <cell r="H2121" t="e">
            <v>#N/A</v>
          </cell>
          <cell r="J2121" t="e">
            <v>#N/A</v>
          </cell>
          <cell r="K2121">
            <v>0</v>
          </cell>
          <cell r="L2121" t="str">
            <v/>
          </cell>
          <cell r="M2121" t="e">
            <v>#N/A</v>
          </cell>
        </row>
        <row r="2122">
          <cell r="H2122" t="e">
            <v>#N/A</v>
          </cell>
          <cell r="J2122" t="e">
            <v>#N/A</v>
          </cell>
          <cell r="K2122">
            <v>0</v>
          </cell>
          <cell r="L2122" t="str">
            <v/>
          </cell>
          <cell r="M2122" t="e">
            <v>#N/A</v>
          </cell>
        </row>
        <row r="2123">
          <cell r="H2123" t="e">
            <v>#N/A</v>
          </cell>
          <cell r="J2123" t="e">
            <v>#N/A</v>
          </cell>
          <cell r="K2123">
            <v>0</v>
          </cell>
          <cell r="L2123" t="str">
            <v/>
          </cell>
          <cell r="M2123" t="e">
            <v>#N/A</v>
          </cell>
        </row>
        <row r="2124">
          <cell r="H2124" t="e">
            <v>#N/A</v>
          </cell>
          <cell r="J2124" t="e">
            <v>#N/A</v>
          </cell>
          <cell r="K2124">
            <v>0</v>
          </cell>
          <cell r="L2124" t="str">
            <v/>
          </cell>
          <cell r="M2124" t="e">
            <v>#N/A</v>
          </cell>
        </row>
        <row r="2125">
          <cell r="H2125" t="e">
            <v>#N/A</v>
          </cell>
          <cell r="J2125" t="e">
            <v>#N/A</v>
          </cell>
          <cell r="K2125">
            <v>0</v>
          </cell>
          <cell r="L2125" t="str">
            <v/>
          </cell>
          <cell r="M2125" t="e">
            <v>#N/A</v>
          </cell>
        </row>
        <row r="2126">
          <cell r="H2126" t="e">
            <v>#N/A</v>
          </cell>
          <cell r="J2126" t="e">
            <v>#N/A</v>
          </cell>
          <cell r="K2126">
            <v>0</v>
          </cell>
          <cell r="L2126" t="str">
            <v/>
          </cell>
          <cell r="M2126" t="e">
            <v>#N/A</v>
          </cell>
        </row>
        <row r="2127">
          <cell r="H2127" t="e">
            <v>#N/A</v>
          </cell>
          <cell r="J2127" t="e">
            <v>#N/A</v>
          </cell>
          <cell r="K2127">
            <v>0</v>
          </cell>
          <cell r="L2127" t="str">
            <v/>
          </cell>
          <cell r="M2127" t="e">
            <v>#N/A</v>
          </cell>
        </row>
        <row r="2128">
          <cell r="H2128" t="e">
            <v>#N/A</v>
          </cell>
          <cell r="J2128" t="e">
            <v>#N/A</v>
          </cell>
          <cell r="K2128">
            <v>0</v>
          </cell>
          <cell r="L2128" t="str">
            <v/>
          </cell>
          <cell r="M2128" t="e">
            <v>#N/A</v>
          </cell>
        </row>
        <row r="2129">
          <cell r="H2129" t="e">
            <v>#N/A</v>
          </cell>
          <cell r="J2129" t="e">
            <v>#N/A</v>
          </cell>
          <cell r="K2129">
            <v>0</v>
          </cell>
          <cell r="L2129" t="str">
            <v/>
          </cell>
          <cell r="M2129" t="e">
            <v>#N/A</v>
          </cell>
        </row>
        <row r="2130">
          <cell r="H2130" t="e">
            <v>#N/A</v>
          </cell>
          <cell r="J2130" t="e">
            <v>#N/A</v>
          </cell>
          <cell r="K2130">
            <v>0</v>
          </cell>
          <cell r="L2130" t="str">
            <v/>
          </cell>
          <cell r="M2130" t="e">
            <v>#N/A</v>
          </cell>
        </row>
        <row r="2131">
          <cell r="H2131" t="e">
            <v>#N/A</v>
          </cell>
          <cell r="J2131" t="e">
            <v>#N/A</v>
          </cell>
          <cell r="K2131">
            <v>0</v>
          </cell>
          <cell r="L2131" t="str">
            <v/>
          </cell>
          <cell r="M2131" t="e">
            <v>#N/A</v>
          </cell>
        </row>
        <row r="2132">
          <cell r="H2132" t="e">
            <v>#N/A</v>
          </cell>
          <cell r="J2132" t="e">
            <v>#N/A</v>
          </cell>
          <cell r="K2132">
            <v>0</v>
          </cell>
          <cell r="L2132" t="str">
            <v/>
          </cell>
          <cell r="M2132" t="e">
            <v>#N/A</v>
          </cell>
        </row>
        <row r="2133">
          <cell r="H2133" t="e">
            <v>#N/A</v>
          </cell>
          <cell r="J2133" t="e">
            <v>#N/A</v>
          </cell>
          <cell r="K2133">
            <v>0</v>
          </cell>
          <cell r="L2133" t="str">
            <v/>
          </cell>
          <cell r="M2133" t="e">
            <v>#N/A</v>
          </cell>
        </row>
        <row r="2134">
          <cell r="H2134" t="e">
            <v>#N/A</v>
          </cell>
          <cell r="J2134" t="e">
            <v>#N/A</v>
          </cell>
          <cell r="K2134">
            <v>0</v>
          </cell>
          <cell r="L2134" t="str">
            <v/>
          </cell>
          <cell r="M2134" t="e">
            <v>#N/A</v>
          </cell>
        </row>
        <row r="2135">
          <cell r="H2135" t="e">
            <v>#N/A</v>
          </cell>
          <cell r="J2135" t="e">
            <v>#N/A</v>
          </cell>
          <cell r="K2135">
            <v>0</v>
          </cell>
          <cell r="L2135" t="str">
            <v/>
          </cell>
          <cell r="M2135" t="e">
            <v>#N/A</v>
          </cell>
        </row>
        <row r="2136">
          <cell r="H2136" t="e">
            <v>#N/A</v>
          </cell>
          <cell r="J2136" t="e">
            <v>#N/A</v>
          </cell>
          <cell r="K2136">
            <v>0</v>
          </cell>
          <cell r="L2136" t="str">
            <v/>
          </cell>
          <cell r="M2136" t="e">
            <v>#N/A</v>
          </cell>
        </row>
        <row r="2137">
          <cell r="H2137" t="e">
            <v>#N/A</v>
          </cell>
          <cell r="J2137" t="e">
            <v>#N/A</v>
          </cell>
          <cell r="K2137">
            <v>0</v>
          </cell>
          <cell r="L2137" t="str">
            <v/>
          </cell>
          <cell r="M2137" t="e">
            <v>#N/A</v>
          </cell>
        </row>
        <row r="2138">
          <cell r="H2138" t="e">
            <v>#N/A</v>
          </cell>
          <cell r="J2138" t="e">
            <v>#N/A</v>
          </cell>
          <cell r="K2138">
            <v>0</v>
          </cell>
          <cell r="L2138" t="str">
            <v/>
          </cell>
          <cell r="M2138" t="e">
            <v>#N/A</v>
          </cell>
        </row>
        <row r="2139">
          <cell r="H2139" t="e">
            <v>#N/A</v>
          </cell>
          <cell r="J2139" t="e">
            <v>#N/A</v>
          </cell>
          <cell r="K2139">
            <v>0</v>
          </cell>
          <cell r="L2139" t="str">
            <v/>
          </cell>
          <cell r="M2139" t="e">
            <v>#N/A</v>
          </cell>
        </row>
        <row r="2140">
          <cell r="H2140" t="e">
            <v>#N/A</v>
          </cell>
          <cell r="J2140" t="e">
            <v>#N/A</v>
          </cell>
          <cell r="K2140">
            <v>0</v>
          </cell>
          <cell r="L2140" t="str">
            <v/>
          </cell>
          <cell r="M2140" t="e">
            <v>#N/A</v>
          </cell>
        </row>
        <row r="2141">
          <cell r="H2141" t="e">
            <v>#N/A</v>
          </cell>
          <cell r="J2141" t="e">
            <v>#N/A</v>
          </cell>
          <cell r="K2141">
            <v>0</v>
          </cell>
          <cell r="L2141" t="str">
            <v/>
          </cell>
          <cell r="M2141" t="e">
            <v>#N/A</v>
          </cell>
        </row>
        <row r="2142">
          <cell r="H2142" t="e">
            <v>#N/A</v>
          </cell>
          <cell r="J2142" t="e">
            <v>#N/A</v>
          </cell>
          <cell r="K2142">
            <v>0</v>
          </cell>
          <cell r="L2142" t="str">
            <v/>
          </cell>
          <cell r="M2142" t="e">
            <v>#N/A</v>
          </cell>
        </row>
        <row r="2143">
          <cell r="H2143" t="e">
            <v>#N/A</v>
          </cell>
          <cell r="J2143" t="e">
            <v>#N/A</v>
          </cell>
          <cell r="K2143">
            <v>0</v>
          </cell>
          <cell r="L2143" t="str">
            <v/>
          </cell>
          <cell r="M2143" t="e">
            <v>#N/A</v>
          </cell>
        </row>
        <row r="2144">
          <cell r="H2144" t="e">
            <v>#N/A</v>
          </cell>
          <cell r="J2144" t="e">
            <v>#N/A</v>
          </cell>
          <cell r="K2144">
            <v>0</v>
          </cell>
          <cell r="L2144" t="str">
            <v/>
          </cell>
          <cell r="M2144" t="e">
            <v>#N/A</v>
          </cell>
        </row>
        <row r="2145">
          <cell r="H2145" t="e">
            <v>#N/A</v>
          </cell>
          <cell r="J2145" t="e">
            <v>#N/A</v>
          </cell>
          <cell r="K2145">
            <v>0</v>
          </cell>
          <cell r="L2145" t="str">
            <v/>
          </cell>
          <cell r="M2145" t="e">
            <v>#N/A</v>
          </cell>
        </row>
        <row r="2146">
          <cell r="H2146" t="e">
            <v>#N/A</v>
          </cell>
          <cell r="J2146" t="e">
            <v>#N/A</v>
          </cell>
          <cell r="K2146">
            <v>0</v>
          </cell>
          <cell r="L2146" t="str">
            <v/>
          </cell>
          <cell r="M2146" t="e">
            <v>#N/A</v>
          </cell>
        </row>
        <row r="2147">
          <cell r="H2147" t="e">
            <v>#N/A</v>
          </cell>
          <cell r="J2147" t="e">
            <v>#N/A</v>
          </cell>
          <cell r="K2147">
            <v>0</v>
          </cell>
          <cell r="L2147" t="str">
            <v/>
          </cell>
          <cell r="M2147" t="e">
            <v>#N/A</v>
          </cell>
        </row>
        <row r="2148">
          <cell r="H2148" t="e">
            <v>#N/A</v>
          </cell>
          <cell r="J2148" t="e">
            <v>#N/A</v>
          </cell>
          <cell r="K2148">
            <v>0</v>
          </cell>
          <cell r="L2148" t="str">
            <v/>
          </cell>
          <cell r="M2148" t="e">
            <v>#N/A</v>
          </cell>
        </row>
        <row r="2149">
          <cell r="H2149" t="e">
            <v>#N/A</v>
          </cell>
          <cell r="J2149" t="e">
            <v>#N/A</v>
          </cell>
          <cell r="K2149">
            <v>0</v>
          </cell>
          <cell r="L2149" t="str">
            <v/>
          </cell>
          <cell r="M2149" t="e">
            <v>#N/A</v>
          </cell>
        </row>
        <row r="2150">
          <cell r="H2150" t="e">
            <v>#N/A</v>
          </cell>
          <cell r="J2150" t="e">
            <v>#N/A</v>
          </cell>
          <cell r="K2150">
            <v>0</v>
          </cell>
          <cell r="L2150" t="str">
            <v/>
          </cell>
          <cell r="M2150" t="e">
            <v>#N/A</v>
          </cell>
        </row>
        <row r="2151">
          <cell r="H2151" t="e">
            <v>#N/A</v>
          </cell>
          <cell r="J2151" t="e">
            <v>#N/A</v>
          </cell>
          <cell r="K2151">
            <v>0</v>
          </cell>
          <cell r="L2151" t="str">
            <v/>
          </cell>
          <cell r="M2151" t="e">
            <v>#N/A</v>
          </cell>
        </row>
        <row r="2152">
          <cell r="H2152" t="e">
            <v>#N/A</v>
          </cell>
          <cell r="J2152" t="e">
            <v>#N/A</v>
          </cell>
          <cell r="K2152">
            <v>0</v>
          </cell>
          <cell r="L2152" t="str">
            <v/>
          </cell>
          <cell r="M2152" t="e">
            <v>#N/A</v>
          </cell>
        </row>
        <row r="2153">
          <cell r="H2153" t="e">
            <v>#N/A</v>
          </cell>
          <cell r="J2153" t="e">
            <v>#N/A</v>
          </cell>
          <cell r="K2153">
            <v>0</v>
          </cell>
          <cell r="L2153" t="str">
            <v/>
          </cell>
          <cell r="M2153" t="e">
            <v>#N/A</v>
          </cell>
        </row>
        <row r="2154">
          <cell r="H2154" t="e">
            <v>#N/A</v>
          </cell>
          <cell r="J2154" t="e">
            <v>#N/A</v>
          </cell>
          <cell r="K2154">
            <v>0</v>
          </cell>
          <cell r="L2154" t="str">
            <v/>
          </cell>
          <cell r="M2154" t="e">
            <v>#N/A</v>
          </cell>
        </row>
        <row r="2155">
          <cell r="H2155" t="e">
            <v>#N/A</v>
          </cell>
          <cell r="J2155" t="e">
            <v>#N/A</v>
          </cell>
          <cell r="K2155">
            <v>0</v>
          </cell>
          <cell r="L2155" t="str">
            <v/>
          </cell>
          <cell r="M2155" t="e">
            <v>#N/A</v>
          </cell>
        </row>
        <row r="2156">
          <cell r="H2156" t="e">
            <v>#N/A</v>
          </cell>
          <cell r="J2156" t="e">
            <v>#N/A</v>
          </cell>
          <cell r="K2156">
            <v>0</v>
          </cell>
          <cell r="L2156" t="str">
            <v/>
          </cell>
          <cell r="M2156" t="e">
            <v>#N/A</v>
          </cell>
        </row>
        <row r="2157">
          <cell r="H2157" t="e">
            <v>#N/A</v>
          </cell>
          <cell r="J2157" t="e">
            <v>#N/A</v>
          </cell>
          <cell r="K2157">
            <v>0</v>
          </cell>
          <cell r="L2157" t="str">
            <v/>
          </cell>
          <cell r="M2157" t="e">
            <v>#N/A</v>
          </cell>
        </row>
        <row r="2158">
          <cell r="H2158" t="e">
            <v>#N/A</v>
          </cell>
          <cell r="J2158" t="e">
            <v>#N/A</v>
          </cell>
          <cell r="K2158">
            <v>0</v>
          </cell>
          <cell r="L2158" t="str">
            <v/>
          </cell>
          <cell r="M2158" t="e">
            <v>#N/A</v>
          </cell>
        </row>
        <row r="2159">
          <cell r="H2159" t="e">
            <v>#N/A</v>
          </cell>
          <cell r="J2159" t="e">
            <v>#N/A</v>
          </cell>
          <cell r="K2159">
            <v>0</v>
          </cell>
          <cell r="L2159" t="str">
            <v/>
          </cell>
          <cell r="M2159" t="e">
            <v>#N/A</v>
          </cell>
        </row>
        <row r="2160">
          <cell r="H2160" t="e">
            <v>#N/A</v>
          </cell>
          <cell r="J2160" t="e">
            <v>#N/A</v>
          </cell>
          <cell r="K2160">
            <v>0</v>
          </cell>
          <cell r="L2160" t="str">
            <v/>
          </cell>
          <cell r="M2160" t="e">
            <v>#N/A</v>
          </cell>
        </row>
        <row r="2161">
          <cell r="H2161" t="e">
            <v>#N/A</v>
          </cell>
          <cell r="J2161" t="e">
            <v>#N/A</v>
          </cell>
          <cell r="K2161">
            <v>0</v>
          </cell>
          <cell r="L2161" t="str">
            <v/>
          </cell>
          <cell r="M2161" t="e">
            <v>#N/A</v>
          </cell>
        </row>
        <row r="2162">
          <cell r="H2162" t="e">
            <v>#N/A</v>
          </cell>
          <cell r="J2162" t="e">
            <v>#N/A</v>
          </cell>
          <cell r="K2162">
            <v>0</v>
          </cell>
          <cell r="L2162" t="str">
            <v/>
          </cell>
          <cell r="M2162" t="e">
            <v>#N/A</v>
          </cell>
        </row>
        <row r="2163">
          <cell r="H2163" t="e">
            <v>#N/A</v>
          </cell>
          <cell r="J2163" t="e">
            <v>#N/A</v>
          </cell>
          <cell r="K2163">
            <v>0</v>
          </cell>
          <cell r="L2163" t="str">
            <v/>
          </cell>
          <cell r="M2163" t="e">
            <v>#N/A</v>
          </cell>
        </row>
        <row r="2164">
          <cell r="H2164" t="e">
            <v>#N/A</v>
          </cell>
          <cell r="J2164" t="e">
            <v>#N/A</v>
          </cell>
          <cell r="K2164">
            <v>0</v>
          </cell>
          <cell r="L2164" t="str">
            <v/>
          </cell>
          <cell r="M2164" t="e">
            <v>#N/A</v>
          </cell>
        </row>
        <row r="2165">
          <cell r="H2165" t="e">
            <v>#N/A</v>
          </cell>
          <cell r="J2165" t="e">
            <v>#N/A</v>
          </cell>
          <cell r="K2165">
            <v>0</v>
          </cell>
          <cell r="L2165" t="str">
            <v/>
          </cell>
          <cell r="M2165" t="e">
            <v>#N/A</v>
          </cell>
        </row>
        <row r="2166">
          <cell r="H2166" t="e">
            <v>#N/A</v>
          </cell>
          <cell r="J2166" t="e">
            <v>#N/A</v>
          </cell>
          <cell r="K2166">
            <v>0</v>
          </cell>
          <cell r="L2166" t="str">
            <v/>
          </cell>
          <cell r="M2166" t="e">
            <v>#N/A</v>
          </cell>
        </row>
        <row r="2167">
          <cell r="H2167" t="e">
            <v>#N/A</v>
          </cell>
          <cell r="J2167" t="e">
            <v>#N/A</v>
          </cell>
          <cell r="K2167">
            <v>0</v>
          </cell>
          <cell r="L2167" t="str">
            <v/>
          </cell>
          <cell r="M2167" t="e">
            <v>#N/A</v>
          </cell>
        </row>
        <row r="2168">
          <cell r="H2168" t="e">
            <v>#N/A</v>
          </cell>
          <cell r="J2168" t="e">
            <v>#N/A</v>
          </cell>
          <cell r="K2168">
            <v>0</v>
          </cell>
          <cell r="L2168" t="str">
            <v/>
          </cell>
          <cell r="M2168" t="e">
            <v>#N/A</v>
          </cell>
        </row>
        <row r="2169">
          <cell r="H2169" t="e">
            <v>#N/A</v>
          </cell>
          <cell r="J2169" t="e">
            <v>#N/A</v>
          </cell>
          <cell r="K2169">
            <v>0</v>
          </cell>
          <cell r="L2169" t="str">
            <v/>
          </cell>
          <cell r="M2169" t="e">
            <v>#N/A</v>
          </cell>
        </row>
        <row r="2170">
          <cell r="H2170" t="e">
            <v>#N/A</v>
          </cell>
          <cell r="J2170" t="e">
            <v>#N/A</v>
          </cell>
          <cell r="K2170">
            <v>0</v>
          </cell>
          <cell r="L2170" t="str">
            <v/>
          </cell>
          <cell r="M2170" t="e">
            <v>#N/A</v>
          </cell>
        </row>
        <row r="2171">
          <cell r="H2171" t="e">
            <v>#N/A</v>
          </cell>
          <cell r="J2171" t="e">
            <v>#N/A</v>
          </cell>
          <cell r="K2171">
            <v>0</v>
          </cell>
          <cell r="L2171" t="str">
            <v/>
          </cell>
          <cell r="M2171" t="e">
            <v>#N/A</v>
          </cell>
        </row>
        <row r="2172">
          <cell r="H2172" t="e">
            <v>#N/A</v>
          </cell>
          <cell r="J2172" t="e">
            <v>#N/A</v>
          </cell>
          <cell r="K2172">
            <v>0</v>
          </cell>
          <cell r="L2172" t="str">
            <v/>
          </cell>
          <cell r="M2172" t="e">
            <v>#N/A</v>
          </cell>
        </row>
        <row r="2173">
          <cell r="H2173" t="e">
            <v>#N/A</v>
          </cell>
          <cell r="J2173" t="e">
            <v>#N/A</v>
          </cell>
          <cell r="K2173">
            <v>0</v>
          </cell>
          <cell r="L2173" t="str">
            <v/>
          </cell>
          <cell r="M2173" t="e">
            <v>#N/A</v>
          </cell>
        </row>
        <row r="2174">
          <cell r="H2174" t="e">
            <v>#N/A</v>
          </cell>
          <cell r="J2174" t="e">
            <v>#N/A</v>
          </cell>
          <cell r="K2174">
            <v>0</v>
          </cell>
          <cell r="L2174" t="str">
            <v/>
          </cell>
          <cell r="M2174" t="e">
            <v>#N/A</v>
          </cell>
        </row>
        <row r="2175">
          <cell r="H2175" t="e">
            <v>#N/A</v>
          </cell>
          <cell r="J2175" t="e">
            <v>#N/A</v>
          </cell>
          <cell r="K2175">
            <v>0</v>
          </cell>
          <cell r="L2175" t="str">
            <v/>
          </cell>
          <cell r="M2175" t="e">
            <v>#N/A</v>
          </cell>
        </row>
        <row r="2176">
          <cell r="H2176" t="e">
            <v>#N/A</v>
          </cell>
          <cell r="J2176" t="e">
            <v>#N/A</v>
          </cell>
          <cell r="K2176">
            <v>0</v>
          </cell>
          <cell r="L2176" t="str">
            <v/>
          </cell>
          <cell r="M2176" t="e">
            <v>#N/A</v>
          </cell>
        </row>
        <row r="2177">
          <cell r="H2177" t="e">
            <v>#N/A</v>
          </cell>
          <cell r="J2177" t="e">
            <v>#N/A</v>
          </cell>
          <cell r="K2177">
            <v>0</v>
          </cell>
          <cell r="L2177" t="str">
            <v/>
          </cell>
          <cell r="M2177" t="e">
            <v>#N/A</v>
          </cell>
        </row>
        <row r="2178">
          <cell r="H2178" t="e">
            <v>#N/A</v>
          </cell>
          <cell r="J2178" t="e">
            <v>#N/A</v>
          </cell>
          <cell r="K2178">
            <v>0</v>
          </cell>
          <cell r="L2178" t="str">
            <v/>
          </cell>
          <cell r="M2178" t="e">
            <v>#N/A</v>
          </cell>
        </row>
        <row r="2179">
          <cell r="H2179" t="e">
            <v>#N/A</v>
          </cell>
          <cell r="J2179" t="e">
            <v>#N/A</v>
          </cell>
          <cell r="K2179">
            <v>0</v>
          </cell>
          <cell r="L2179" t="str">
            <v/>
          </cell>
          <cell r="M2179" t="e">
            <v>#N/A</v>
          </cell>
        </row>
        <row r="2180">
          <cell r="H2180" t="e">
            <v>#N/A</v>
          </cell>
          <cell r="J2180" t="e">
            <v>#N/A</v>
          </cell>
          <cell r="K2180">
            <v>0</v>
          </cell>
          <cell r="L2180" t="str">
            <v/>
          </cell>
          <cell r="M2180" t="e">
            <v>#N/A</v>
          </cell>
        </row>
        <row r="2181">
          <cell r="H2181" t="e">
            <v>#N/A</v>
          </cell>
          <cell r="J2181" t="e">
            <v>#N/A</v>
          </cell>
          <cell r="K2181">
            <v>0</v>
          </cell>
          <cell r="L2181" t="str">
            <v/>
          </cell>
          <cell r="M2181" t="e">
            <v>#N/A</v>
          </cell>
        </row>
        <row r="2182">
          <cell r="H2182" t="e">
            <v>#N/A</v>
          </cell>
          <cell r="J2182" t="e">
            <v>#N/A</v>
          </cell>
          <cell r="K2182">
            <v>0</v>
          </cell>
          <cell r="L2182" t="str">
            <v/>
          </cell>
          <cell r="M2182" t="e">
            <v>#N/A</v>
          </cell>
        </row>
        <row r="2183">
          <cell r="H2183" t="e">
            <v>#N/A</v>
          </cell>
          <cell r="J2183" t="e">
            <v>#N/A</v>
          </cell>
          <cell r="K2183">
            <v>0</v>
          </cell>
          <cell r="L2183" t="str">
            <v/>
          </cell>
          <cell r="M2183" t="e">
            <v>#N/A</v>
          </cell>
        </row>
        <row r="2184">
          <cell r="H2184" t="e">
            <v>#N/A</v>
          </cell>
          <cell r="J2184" t="e">
            <v>#N/A</v>
          </cell>
          <cell r="K2184">
            <v>0</v>
          </cell>
          <cell r="L2184" t="str">
            <v/>
          </cell>
          <cell r="M2184" t="e">
            <v>#N/A</v>
          </cell>
        </row>
        <row r="2185">
          <cell r="H2185" t="e">
            <v>#N/A</v>
          </cell>
          <cell r="J2185" t="e">
            <v>#N/A</v>
          </cell>
          <cell r="K2185">
            <v>0</v>
          </cell>
          <cell r="L2185" t="str">
            <v/>
          </cell>
          <cell r="M2185" t="e">
            <v>#N/A</v>
          </cell>
        </row>
        <row r="2186">
          <cell r="H2186" t="e">
            <v>#N/A</v>
          </cell>
          <cell r="J2186" t="e">
            <v>#N/A</v>
          </cell>
          <cell r="K2186">
            <v>0</v>
          </cell>
          <cell r="L2186" t="str">
            <v/>
          </cell>
          <cell r="M2186" t="e">
            <v>#N/A</v>
          </cell>
        </row>
        <row r="2187">
          <cell r="H2187" t="e">
            <v>#N/A</v>
          </cell>
          <cell r="J2187" t="e">
            <v>#N/A</v>
          </cell>
          <cell r="K2187">
            <v>0</v>
          </cell>
          <cell r="L2187" t="str">
            <v/>
          </cell>
          <cell r="M2187" t="e">
            <v>#N/A</v>
          </cell>
        </row>
        <row r="2188">
          <cell r="H2188" t="e">
            <v>#N/A</v>
          </cell>
          <cell r="J2188" t="e">
            <v>#N/A</v>
          </cell>
          <cell r="K2188">
            <v>0</v>
          </cell>
          <cell r="L2188" t="str">
            <v/>
          </cell>
          <cell r="M2188" t="e">
            <v>#N/A</v>
          </cell>
        </row>
        <row r="2189">
          <cell r="H2189" t="e">
            <v>#N/A</v>
          </cell>
          <cell r="J2189" t="e">
            <v>#N/A</v>
          </cell>
          <cell r="K2189">
            <v>0</v>
          </cell>
          <cell r="L2189" t="str">
            <v/>
          </cell>
          <cell r="M2189" t="e">
            <v>#N/A</v>
          </cell>
        </row>
        <row r="2190">
          <cell r="H2190" t="e">
            <v>#N/A</v>
          </cell>
          <cell r="J2190" t="e">
            <v>#N/A</v>
          </cell>
          <cell r="K2190">
            <v>0</v>
          </cell>
          <cell r="L2190" t="str">
            <v/>
          </cell>
          <cell r="M2190" t="e">
            <v>#N/A</v>
          </cell>
        </row>
        <row r="2191">
          <cell r="H2191" t="e">
            <v>#N/A</v>
          </cell>
          <cell r="J2191" t="e">
            <v>#N/A</v>
          </cell>
          <cell r="K2191">
            <v>0</v>
          </cell>
          <cell r="L2191" t="str">
            <v/>
          </cell>
          <cell r="M2191" t="e">
            <v>#N/A</v>
          </cell>
        </row>
        <row r="2192">
          <cell r="H2192" t="e">
            <v>#N/A</v>
          </cell>
          <cell r="J2192" t="e">
            <v>#N/A</v>
          </cell>
          <cell r="K2192">
            <v>0</v>
          </cell>
          <cell r="L2192" t="str">
            <v/>
          </cell>
          <cell r="M2192" t="e">
            <v>#N/A</v>
          </cell>
        </row>
        <row r="2193">
          <cell r="H2193" t="e">
            <v>#N/A</v>
          </cell>
          <cell r="J2193" t="e">
            <v>#N/A</v>
          </cell>
          <cell r="K2193">
            <v>0</v>
          </cell>
          <cell r="L2193" t="str">
            <v/>
          </cell>
          <cell r="M2193" t="e">
            <v>#N/A</v>
          </cell>
        </row>
        <row r="2194">
          <cell r="H2194" t="e">
            <v>#N/A</v>
          </cell>
          <cell r="J2194" t="e">
            <v>#N/A</v>
          </cell>
          <cell r="K2194">
            <v>0</v>
          </cell>
          <cell r="L2194" t="str">
            <v/>
          </cell>
          <cell r="M2194" t="e">
            <v>#N/A</v>
          </cell>
        </row>
        <row r="2195">
          <cell r="H2195" t="e">
            <v>#N/A</v>
          </cell>
          <cell r="J2195" t="e">
            <v>#N/A</v>
          </cell>
          <cell r="K2195">
            <v>0</v>
          </cell>
          <cell r="L2195" t="str">
            <v/>
          </cell>
          <cell r="M2195" t="e">
            <v>#N/A</v>
          </cell>
        </row>
        <row r="2196">
          <cell r="H2196" t="e">
            <v>#N/A</v>
          </cell>
          <cell r="J2196" t="e">
            <v>#N/A</v>
          </cell>
          <cell r="K2196">
            <v>0</v>
          </cell>
          <cell r="L2196" t="str">
            <v/>
          </cell>
          <cell r="M2196" t="e">
            <v>#N/A</v>
          </cell>
        </row>
        <row r="2197">
          <cell r="H2197" t="e">
            <v>#N/A</v>
          </cell>
          <cell r="J2197" t="e">
            <v>#N/A</v>
          </cell>
          <cell r="K2197">
            <v>0</v>
          </cell>
          <cell r="L2197" t="str">
            <v/>
          </cell>
          <cell r="M2197" t="e">
            <v>#N/A</v>
          </cell>
        </row>
        <row r="2198">
          <cell r="H2198" t="e">
            <v>#N/A</v>
          </cell>
          <cell r="J2198" t="e">
            <v>#N/A</v>
          </cell>
          <cell r="K2198">
            <v>0</v>
          </cell>
          <cell r="L2198" t="str">
            <v/>
          </cell>
          <cell r="M2198" t="e">
            <v>#N/A</v>
          </cell>
        </row>
        <row r="2199">
          <cell r="H2199" t="e">
            <v>#N/A</v>
          </cell>
          <cell r="J2199" t="e">
            <v>#N/A</v>
          </cell>
          <cell r="K2199">
            <v>0</v>
          </cell>
          <cell r="L2199" t="str">
            <v/>
          </cell>
          <cell r="M2199" t="e">
            <v>#N/A</v>
          </cell>
        </row>
        <row r="2200">
          <cell r="H2200" t="e">
            <v>#N/A</v>
          </cell>
          <cell r="J2200" t="e">
            <v>#N/A</v>
          </cell>
          <cell r="K2200">
            <v>0</v>
          </cell>
          <cell r="L2200" t="str">
            <v/>
          </cell>
          <cell r="M2200" t="e">
            <v>#N/A</v>
          </cell>
        </row>
        <row r="2201">
          <cell r="H2201" t="e">
            <v>#N/A</v>
          </cell>
          <cell r="J2201" t="e">
            <v>#N/A</v>
          </cell>
          <cell r="K2201">
            <v>0</v>
          </cell>
          <cell r="L2201" t="str">
            <v/>
          </cell>
          <cell r="M2201" t="e">
            <v>#N/A</v>
          </cell>
        </row>
        <row r="2202">
          <cell r="H2202" t="e">
            <v>#N/A</v>
          </cell>
          <cell r="J2202" t="e">
            <v>#N/A</v>
          </cell>
          <cell r="K2202">
            <v>0</v>
          </cell>
          <cell r="L2202" t="str">
            <v/>
          </cell>
          <cell r="M2202" t="e">
            <v>#N/A</v>
          </cell>
        </row>
        <row r="2203">
          <cell r="H2203" t="e">
            <v>#N/A</v>
          </cell>
          <cell r="J2203" t="e">
            <v>#N/A</v>
          </cell>
          <cell r="K2203">
            <v>0</v>
          </cell>
          <cell r="L2203" t="str">
            <v/>
          </cell>
          <cell r="M2203" t="e">
            <v>#N/A</v>
          </cell>
        </row>
        <row r="2204">
          <cell r="H2204" t="e">
            <v>#N/A</v>
          </cell>
          <cell r="J2204" t="e">
            <v>#N/A</v>
          </cell>
          <cell r="K2204">
            <v>0</v>
          </cell>
          <cell r="L2204" t="str">
            <v/>
          </cell>
          <cell r="M2204" t="e">
            <v>#N/A</v>
          </cell>
        </row>
        <row r="2205">
          <cell r="H2205" t="e">
            <v>#N/A</v>
          </cell>
          <cell r="J2205" t="e">
            <v>#N/A</v>
          </cell>
          <cell r="K2205">
            <v>0</v>
          </cell>
          <cell r="L2205" t="str">
            <v/>
          </cell>
          <cell r="M2205" t="e">
            <v>#N/A</v>
          </cell>
        </row>
        <row r="2206">
          <cell r="H2206" t="e">
            <v>#N/A</v>
          </cell>
          <cell r="J2206" t="e">
            <v>#N/A</v>
          </cell>
          <cell r="K2206">
            <v>0</v>
          </cell>
          <cell r="L2206" t="str">
            <v/>
          </cell>
          <cell r="M2206" t="e">
            <v>#N/A</v>
          </cell>
        </row>
        <row r="2207">
          <cell r="H2207" t="e">
            <v>#N/A</v>
          </cell>
          <cell r="J2207" t="e">
            <v>#N/A</v>
          </cell>
          <cell r="K2207">
            <v>0</v>
          </cell>
          <cell r="L2207" t="str">
            <v/>
          </cell>
          <cell r="M2207" t="e">
            <v>#N/A</v>
          </cell>
        </row>
        <row r="2208">
          <cell r="H2208" t="e">
            <v>#N/A</v>
          </cell>
          <cell r="J2208" t="e">
            <v>#N/A</v>
          </cell>
          <cell r="K2208">
            <v>0</v>
          </cell>
          <cell r="L2208" t="str">
            <v/>
          </cell>
          <cell r="M2208" t="e">
            <v>#N/A</v>
          </cell>
        </row>
        <row r="2209">
          <cell r="H2209" t="e">
            <v>#N/A</v>
          </cell>
          <cell r="J2209" t="e">
            <v>#N/A</v>
          </cell>
          <cell r="K2209">
            <v>0</v>
          </cell>
          <cell r="L2209" t="str">
            <v/>
          </cell>
          <cell r="M2209" t="e">
            <v>#N/A</v>
          </cell>
        </row>
        <row r="2210">
          <cell r="H2210" t="e">
            <v>#N/A</v>
          </cell>
          <cell r="J2210" t="e">
            <v>#N/A</v>
          </cell>
          <cell r="K2210">
            <v>0</v>
          </cell>
          <cell r="L2210" t="str">
            <v/>
          </cell>
          <cell r="M2210" t="e">
            <v>#N/A</v>
          </cell>
        </row>
        <row r="2211">
          <cell r="H2211" t="e">
            <v>#N/A</v>
          </cell>
          <cell r="J2211" t="e">
            <v>#N/A</v>
          </cell>
          <cell r="K2211">
            <v>0</v>
          </cell>
          <cell r="L2211" t="str">
            <v/>
          </cell>
          <cell r="M2211" t="e">
            <v>#N/A</v>
          </cell>
        </row>
        <row r="2212">
          <cell r="H2212" t="e">
            <v>#N/A</v>
          </cell>
          <cell r="J2212" t="e">
            <v>#N/A</v>
          </cell>
          <cell r="K2212">
            <v>0</v>
          </cell>
          <cell r="L2212" t="str">
            <v/>
          </cell>
          <cell r="M2212" t="e">
            <v>#N/A</v>
          </cell>
        </row>
        <row r="2213">
          <cell r="H2213" t="e">
            <v>#N/A</v>
          </cell>
          <cell r="J2213" t="e">
            <v>#N/A</v>
          </cell>
          <cell r="K2213">
            <v>0</v>
          </cell>
          <cell r="L2213" t="str">
            <v/>
          </cell>
          <cell r="M2213" t="e">
            <v>#N/A</v>
          </cell>
        </row>
        <row r="2214">
          <cell r="H2214" t="e">
            <v>#N/A</v>
          </cell>
          <cell r="J2214" t="e">
            <v>#N/A</v>
          </cell>
          <cell r="K2214">
            <v>0</v>
          </cell>
          <cell r="L2214" t="str">
            <v/>
          </cell>
          <cell r="M2214" t="e">
            <v>#N/A</v>
          </cell>
        </row>
        <row r="2215">
          <cell r="H2215" t="e">
            <v>#N/A</v>
          </cell>
          <cell r="J2215" t="e">
            <v>#N/A</v>
          </cell>
          <cell r="K2215">
            <v>0</v>
          </cell>
          <cell r="L2215" t="str">
            <v/>
          </cell>
          <cell r="M2215" t="e">
            <v>#N/A</v>
          </cell>
        </row>
        <row r="2216">
          <cell r="H2216" t="e">
            <v>#N/A</v>
          </cell>
          <cell r="J2216" t="e">
            <v>#N/A</v>
          </cell>
          <cell r="K2216">
            <v>0</v>
          </cell>
          <cell r="L2216" t="str">
            <v/>
          </cell>
          <cell r="M2216" t="e">
            <v>#N/A</v>
          </cell>
        </row>
        <row r="2217">
          <cell r="H2217" t="e">
            <v>#N/A</v>
          </cell>
          <cell r="J2217" t="e">
            <v>#N/A</v>
          </cell>
          <cell r="K2217">
            <v>0</v>
          </cell>
          <cell r="L2217" t="str">
            <v/>
          </cell>
          <cell r="M2217" t="e">
            <v>#N/A</v>
          </cell>
        </row>
        <row r="2218">
          <cell r="H2218" t="e">
            <v>#N/A</v>
          </cell>
          <cell r="J2218" t="e">
            <v>#N/A</v>
          </cell>
          <cell r="K2218">
            <v>0</v>
          </cell>
          <cell r="L2218" t="str">
            <v/>
          </cell>
          <cell r="M2218" t="e">
            <v>#N/A</v>
          </cell>
        </row>
        <row r="2219">
          <cell r="H2219" t="e">
            <v>#N/A</v>
          </cell>
          <cell r="J2219" t="e">
            <v>#N/A</v>
          </cell>
          <cell r="K2219">
            <v>0</v>
          </cell>
          <cell r="L2219" t="str">
            <v/>
          </cell>
          <cell r="M2219" t="e">
            <v>#N/A</v>
          </cell>
        </row>
        <row r="2220">
          <cell r="H2220" t="e">
            <v>#N/A</v>
          </cell>
          <cell r="J2220" t="e">
            <v>#N/A</v>
          </cell>
          <cell r="K2220">
            <v>0</v>
          </cell>
          <cell r="L2220" t="str">
            <v/>
          </cell>
          <cell r="M2220" t="e">
            <v>#N/A</v>
          </cell>
        </row>
        <row r="2221">
          <cell r="H2221" t="e">
            <v>#N/A</v>
          </cell>
          <cell r="J2221" t="e">
            <v>#N/A</v>
          </cell>
          <cell r="K2221">
            <v>0</v>
          </cell>
          <cell r="L2221" t="str">
            <v/>
          </cell>
          <cell r="M2221" t="e">
            <v>#N/A</v>
          </cell>
        </row>
        <row r="2222">
          <cell r="H2222" t="e">
            <v>#N/A</v>
          </cell>
          <cell r="J2222" t="e">
            <v>#N/A</v>
          </cell>
          <cell r="K2222">
            <v>0</v>
          </cell>
          <cell r="L2222" t="str">
            <v/>
          </cell>
          <cell r="M2222" t="e">
            <v>#N/A</v>
          </cell>
        </row>
        <row r="2223">
          <cell r="H2223" t="e">
            <v>#N/A</v>
          </cell>
          <cell r="J2223" t="e">
            <v>#N/A</v>
          </cell>
          <cell r="K2223">
            <v>0</v>
          </cell>
          <cell r="L2223" t="str">
            <v/>
          </cell>
          <cell r="M2223" t="e">
            <v>#N/A</v>
          </cell>
        </row>
        <row r="2224">
          <cell r="H2224" t="e">
            <v>#N/A</v>
          </cell>
          <cell r="J2224" t="e">
            <v>#N/A</v>
          </cell>
          <cell r="K2224">
            <v>0</v>
          </cell>
          <cell r="L2224" t="str">
            <v/>
          </cell>
          <cell r="M2224" t="e">
            <v>#N/A</v>
          </cell>
        </row>
        <row r="2225">
          <cell r="H2225" t="e">
            <v>#N/A</v>
          </cell>
          <cell r="J2225" t="e">
            <v>#N/A</v>
          </cell>
          <cell r="K2225">
            <v>0</v>
          </cell>
          <cell r="L2225" t="str">
            <v/>
          </cell>
          <cell r="M2225" t="e">
            <v>#N/A</v>
          </cell>
        </row>
        <row r="2226">
          <cell r="H2226" t="e">
            <v>#N/A</v>
          </cell>
          <cell r="J2226" t="e">
            <v>#N/A</v>
          </cell>
          <cell r="K2226">
            <v>0</v>
          </cell>
          <cell r="L2226" t="str">
            <v/>
          </cell>
          <cell r="M2226" t="e">
            <v>#N/A</v>
          </cell>
        </row>
        <row r="2227">
          <cell r="H2227" t="e">
            <v>#N/A</v>
          </cell>
          <cell r="J2227" t="e">
            <v>#N/A</v>
          </cell>
          <cell r="K2227">
            <v>0</v>
          </cell>
          <cell r="L2227" t="str">
            <v/>
          </cell>
          <cell r="M2227" t="e">
            <v>#N/A</v>
          </cell>
        </row>
        <row r="2228">
          <cell r="H2228" t="e">
            <v>#N/A</v>
          </cell>
          <cell r="J2228" t="e">
            <v>#N/A</v>
          </cell>
          <cell r="K2228">
            <v>0</v>
          </cell>
          <cell r="L2228" t="str">
            <v/>
          </cell>
          <cell r="M2228" t="e">
            <v>#N/A</v>
          </cell>
        </row>
        <row r="2229">
          <cell r="H2229" t="e">
            <v>#N/A</v>
          </cell>
          <cell r="J2229" t="e">
            <v>#N/A</v>
          </cell>
          <cell r="K2229">
            <v>0</v>
          </cell>
          <cell r="L2229" t="str">
            <v/>
          </cell>
          <cell r="M2229" t="e">
            <v>#N/A</v>
          </cell>
        </row>
        <row r="2230">
          <cell r="H2230" t="e">
            <v>#N/A</v>
          </cell>
          <cell r="J2230" t="e">
            <v>#N/A</v>
          </cell>
          <cell r="K2230">
            <v>0</v>
          </cell>
          <cell r="L2230" t="str">
            <v/>
          </cell>
          <cell r="M2230" t="e">
            <v>#N/A</v>
          </cell>
        </row>
        <row r="2231">
          <cell r="H2231" t="e">
            <v>#N/A</v>
          </cell>
          <cell r="J2231" t="e">
            <v>#N/A</v>
          </cell>
          <cell r="K2231">
            <v>0</v>
          </cell>
          <cell r="L2231" t="str">
            <v/>
          </cell>
          <cell r="M2231" t="e">
            <v>#N/A</v>
          </cell>
        </row>
        <row r="2232">
          <cell r="H2232" t="e">
            <v>#N/A</v>
          </cell>
          <cell r="J2232" t="e">
            <v>#N/A</v>
          </cell>
          <cell r="K2232">
            <v>0</v>
          </cell>
          <cell r="L2232" t="str">
            <v/>
          </cell>
          <cell r="M2232" t="e">
            <v>#N/A</v>
          </cell>
        </row>
        <row r="2233">
          <cell r="H2233" t="e">
            <v>#N/A</v>
          </cell>
          <cell r="J2233" t="e">
            <v>#N/A</v>
          </cell>
          <cell r="K2233">
            <v>0</v>
          </cell>
          <cell r="L2233" t="str">
            <v/>
          </cell>
          <cell r="M2233" t="e">
            <v>#N/A</v>
          </cell>
        </row>
        <row r="2234">
          <cell r="H2234" t="e">
            <v>#N/A</v>
          </cell>
          <cell r="J2234" t="e">
            <v>#N/A</v>
          </cell>
          <cell r="K2234">
            <v>0</v>
          </cell>
          <cell r="L2234" t="str">
            <v/>
          </cell>
          <cell r="M2234" t="e">
            <v>#N/A</v>
          </cell>
        </row>
        <row r="2235">
          <cell r="H2235" t="e">
            <v>#N/A</v>
          </cell>
          <cell r="J2235" t="e">
            <v>#N/A</v>
          </cell>
          <cell r="K2235">
            <v>0</v>
          </cell>
          <cell r="L2235" t="str">
            <v/>
          </cell>
          <cell r="M2235" t="e">
            <v>#N/A</v>
          </cell>
        </row>
        <row r="2236">
          <cell r="H2236" t="e">
            <v>#N/A</v>
          </cell>
          <cell r="J2236" t="e">
            <v>#N/A</v>
          </cell>
          <cell r="K2236">
            <v>0</v>
          </cell>
          <cell r="L2236" t="str">
            <v/>
          </cell>
          <cell r="M2236" t="e">
            <v>#N/A</v>
          </cell>
        </row>
        <row r="2237">
          <cell r="H2237" t="e">
            <v>#N/A</v>
          </cell>
          <cell r="J2237" t="e">
            <v>#N/A</v>
          </cell>
          <cell r="K2237">
            <v>0</v>
          </cell>
          <cell r="L2237" t="str">
            <v/>
          </cell>
          <cell r="M2237" t="e">
            <v>#N/A</v>
          </cell>
        </row>
        <row r="2238">
          <cell r="H2238" t="e">
            <v>#N/A</v>
          </cell>
          <cell r="J2238" t="e">
            <v>#N/A</v>
          </cell>
          <cell r="K2238">
            <v>0</v>
          </cell>
          <cell r="L2238" t="str">
            <v/>
          </cell>
          <cell r="M2238" t="e">
            <v>#N/A</v>
          </cell>
        </row>
        <row r="2239">
          <cell r="H2239" t="e">
            <v>#N/A</v>
          </cell>
          <cell r="J2239" t="e">
            <v>#N/A</v>
          </cell>
          <cell r="K2239">
            <v>0</v>
          </cell>
          <cell r="L2239" t="str">
            <v/>
          </cell>
          <cell r="M2239" t="e">
            <v>#N/A</v>
          </cell>
        </row>
        <row r="2240">
          <cell r="H2240" t="e">
            <v>#N/A</v>
          </cell>
          <cell r="J2240" t="e">
            <v>#N/A</v>
          </cell>
          <cell r="K2240">
            <v>0</v>
          </cell>
          <cell r="L2240" t="str">
            <v/>
          </cell>
          <cell r="M2240" t="e">
            <v>#N/A</v>
          </cell>
        </row>
        <row r="2241">
          <cell r="H2241" t="e">
            <v>#N/A</v>
          </cell>
          <cell r="J2241" t="e">
            <v>#N/A</v>
          </cell>
          <cell r="K2241">
            <v>0</v>
          </cell>
          <cell r="L2241" t="str">
            <v/>
          </cell>
          <cell r="M2241" t="e">
            <v>#N/A</v>
          </cell>
        </row>
        <row r="2242">
          <cell r="H2242" t="e">
            <v>#N/A</v>
          </cell>
          <cell r="J2242" t="e">
            <v>#N/A</v>
          </cell>
          <cell r="K2242">
            <v>0</v>
          </cell>
          <cell r="L2242" t="str">
            <v/>
          </cell>
          <cell r="M2242" t="e">
            <v>#N/A</v>
          </cell>
        </row>
        <row r="2243">
          <cell r="H2243" t="e">
            <v>#N/A</v>
          </cell>
          <cell r="J2243" t="e">
            <v>#N/A</v>
          </cell>
          <cell r="K2243">
            <v>0</v>
          </cell>
          <cell r="L2243" t="str">
            <v/>
          </cell>
          <cell r="M2243" t="e">
            <v>#N/A</v>
          </cell>
        </row>
        <row r="2244">
          <cell r="H2244" t="e">
            <v>#N/A</v>
          </cell>
          <cell r="J2244" t="e">
            <v>#N/A</v>
          </cell>
          <cell r="K2244">
            <v>0</v>
          </cell>
          <cell r="L2244" t="str">
            <v/>
          </cell>
          <cell r="M2244" t="e">
            <v>#N/A</v>
          </cell>
        </row>
        <row r="2245">
          <cell r="H2245" t="e">
            <v>#N/A</v>
          </cell>
          <cell r="J2245" t="e">
            <v>#N/A</v>
          </cell>
          <cell r="K2245">
            <v>0</v>
          </cell>
          <cell r="L2245" t="str">
            <v/>
          </cell>
          <cell r="M2245" t="e">
            <v>#N/A</v>
          </cell>
        </row>
        <row r="2246">
          <cell r="H2246" t="e">
            <v>#N/A</v>
          </cell>
          <cell r="J2246" t="e">
            <v>#N/A</v>
          </cell>
          <cell r="K2246">
            <v>0</v>
          </cell>
          <cell r="L2246" t="str">
            <v/>
          </cell>
          <cell r="M2246" t="e">
            <v>#N/A</v>
          </cell>
        </row>
        <row r="2247">
          <cell r="H2247" t="e">
            <v>#N/A</v>
          </cell>
          <cell r="J2247" t="e">
            <v>#N/A</v>
          </cell>
          <cell r="K2247">
            <v>0</v>
          </cell>
          <cell r="L2247" t="str">
            <v/>
          </cell>
          <cell r="M2247" t="e">
            <v>#N/A</v>
          </cell>
        </row>
        <row r="2248">
          <cell r="H2248" t="e">
            <v>#N/A</v>
          </cell>
          <cell r="J2248" t="e">
            <v>#N/A</v>
          </cell>
          <cell r="K2248">
            <v>0</v>
          </cell>
          <cell r="L2248" t="str">
            <v/>
          </cell>
          <cell r="M2248" t="e">
            <v>#N/A</v>
          </cell>
        </row>
        <row r="2249">
          <cell r="H2249" t="e">
            <v>#N/A</v>
          </cell>
          <cell r="J2249" t="e">
            <v>#N/A</v>
          </cell>
          <cell r="K2249">
            <v>0</v>
          </cell>
          <cell r="L2249" t="str">
            <v/>
          </cell>
          <cell r="M2249" t="e">
            <v>#N/A</v>
          </cell>
        </row>
        <row r="2250">
          <cell r="H2250" t="e">
            <v>#N/A</v>
          </cell>
          <cell r="J2250" t="e">
            <v>#N/A</v>
          </cell>
          <cell r="K2250">
            <v>0</v>
          </cell>
          <cell r="L2250" t="str">
            <v/>
          </cell>
          <cell r="M2250" t="e">
            <v>#N/A</v>
          </cell>
        </row>
        <row r="2251">
          <cell r="H2251" t="e">
            <v>#N/A</v>
          </cell>
          <cell r="J2251" t="e">
            <v>#N/A</v>
          </cell>
          <cell r="K2251">
            <v>0</v>
          </cell>
          <cell r="L2251" t="str">
            <v/>
          </cell>
          <cell r="M2251" t="e">
            <v>#N/A</v>
          </cell>
        </row>
        <row r="2252">
          <cell r="H2252" t="e">
            <v>#N/A</v>
          </cell>
          <cell r="J2252" t="e">
            <v>#N/A</v>
          </cell>
          <cell r="K2252">
            <v>0</v>
          </cell>
          <cell r="L2252" t="str">
            <v/>
          </cell>
          <cell r="M2252" t="e">
            <v>#N/A</v>
          </cell>
        </row>
        <row r="2253">
          <cell r="H2253" t="e">
            <v>#N/A</v>
          </cell>
          <cell r="J2253" t="e">
            <v>#N/A</v>
          </cell>
          <cell r="K2253">
            <v>0</v>
          </cell>
          <cell r="L2253" t="str">
            <v/>
          </cell>
          <cell r="M2253" t="e">
            <v>#N/A</v>
          </cell>
        </row>
        <row r="2254">
          <cell r="H2254" t="e">
            <v>#N/A</v>
          </cell>
          <cell r="J2254" t="e">
            <v>#N/A</v>
          </cell>
          <cell r="K2254">
            <v>0</v>
          </cell>
          <cell r="L2254" t="str">
            <v/>
          </cell>
          <cell r="M2254" t="e">
            <v>#N/A</v>
          </cell>
        </row>
        <row r="2255">
          <cell r="H2255" t="e">
            <v>#N/A</v>
          </cell>
          <cell r="J2255" t="e">
            <v>#N/A</v>
          </cell>
          <cell r="K2255">
            <v>0</v>
          </cell>
          <cell r="L2255" t="str">
            <v/>
          </cell>
          <cell r="M2255" t="e">
            <v>#N/A</v>
          </cell>
        </row>
        <row r="2256">
          <cell r="H2256" t="e">
            <v>#N/A</v>
          </cell>
          <cell r="J2256" t="e">
            <v>#N/A</v>
          </cell>
          <cell r="K2256">
            <v>0</v>
          </cell>
          <cell r="L2256" t="str">
            <v/>
          </cell>
          <cell r="M2256" t="e">
            <v>#N/A</v>
          </cell>
        </row>
        <row r="2257">
          <cell r="H2257" t="e">
            <v>#N/A</v>
          </cell>
          <cell r="J2257" t="e">
            <v>#N/A</v>
          </cell>
          <cell r="K2257">
            <v>0</v>
          </cell>
          <cell r="L2257" t="str">
            <v/>
          </cell>
          <cell r="M2257" t="e">
            <v>#N/A</v>
          </cell>
        </row>
        <row r="2258">
          <cell r="H2258" t="e">
            <v>#N/A</v>
          </cell>
          <cell r="J2258" t="e">
            <v>#N/A</v>
          </cell>
          <cell r="K2258">
            <v>0</v>
          </cell>
          <cell r="L2258" t="str">
            <v/>
          </cell>
          <cell r="M2258" t="e">
            <v>#N/A</v>
          </cell>
        </row>
        <row r="2259">
          <cell r="H2259" t="e">
            <v>#N/A</v>
          </cell>
          <cell r="J2259" t="e">
            <v>#N/A</v>
          </cell>
          <cell r="K2259">
            <v>0</v>
          </cell>
          <cell r="L2259" t="str">
            <v/>
          </cell>
          <cell r="M2259" t="e">
            <v>#N/A</v>
          </cell>
        </row>
        <row r="2260">
          <cell r="H2260" t="e">
            <v>#N/A</v>
          </cell>
          <cell r="J2260" t="e">
            <v>#N/A</v>
          </cell>
          <cell r="K2260">
            <v>0</v>
          </cell>
          <cell r="L2260" t="str">
            <v/>
          </cell>
          <cell r="M2260" t="e">
            <v>#N/A</v>
          </cell>
        </row>
        <row r="2261">
          <cell r="H2261" t="e">
            <v>#N/A</v>
          </cell>
          <cell r="J2261" t="e">
            <v>#N/A</v>
          </cell>
          <cell r="K2261">
            <v>0</v>
          </cell>
          <cell r="L2261" t="str">
            <v/>
          </cell>
          <cell r="M2261" t="e">
            <v>#N/A</v>
          </cell>
        </row>
        <row r="2262">
          <cell r="H2262" t="e">
            <v>#N/A</v>
          </cell>
          <cell r="J2262" t="e">
            <v>#N/A</v>
          </cell>
          <cell r="K2262">
            <v>0</v>
          </cell>
          <cell r="L2262" t="str">
            <v/>
          </cell>
          <cell r="M2262" t="e">
            <v>#N/A</v>
          </cell>
        </row>
        <row r="2263">
          <cell r="H2263" t="e">
            <v>#N/A</v>
          </cell>
          <cell r="J2263" t="e">
            <v>#N/A</v>
          </cell>
          <cell r="K2263">
            <v>0</v>
          </cell>
          <cell r="L2263" t="str">
            <v/>
          </cell>
          <cell r="M2263" t="e">
            <v>#N/A</v>
          </cell>
        </row>
        <row r="2264">
          <cell r="H2264" t="e">
            <v>#N/A</v>
          </cell>
          <cell r="J2264" t="e">
            <v>#N/A</v>
          </cell>
          <cell r="K2264">
            <v>0</v>
          </cell>
          <cell r="L2264" t="str">
            <v/>
          </cell>
          <cell r="M2264" t="e">
            <v>#N/A</v>
          </cell>
        </row>
        <row r="2265">
          <cell r="H2265" t="e">
            <v>#N/A</v>
          </cell>
          <cell r="J2265" t="e">
            <v>#N/A</v>
          </cell>
          <cell r="K2265">
            <v>0</v>
          </cell>
          <cell r="L2265" t="str">
            <v/>
          </cell>
          <cell r="M2265" t="e">
            <v>#N/A</v>
          </cell>
        </row>
        <row r="2266">
          <cell r="H2266" t="e">
            <v>#N/A</v>
          </cell>
          <cell r="J2266" t="e">
            <v>#N/A</v>
          </cell>
          <cell r="K2266">
            <v>0</v>
          </cell>
          <cell r="L2266" t="str">
            <v/>
          </cell>
          <cell r="M2266" t="e">
            <v>#N/A</v>
          </cell>
        </row>
        <row r="2267">
          <cell r="H2267" t="e">
            <v>#N/A</v>
          </cell>
          <cell r="J2267" t="e">
            <v>#N/A</v>
          </cell>
          <cell r="K2267">
            <v>0</v>
          </cell>
          <cell r="L2267" t="str">
            <v/>
          </cell>
          <cell r="M2267" t="e">
            <v>#N/A</v>
          </cell>
        </row>
        <row r="2268">
          <cell r="H2268" t="e">
            <v>#N/A</v>
          </cell>
          <cell r="J2268" t="e">
            <v>#N/A</v>
          </cell>
          <cell r="K2268">
            <v>0</v>
          </cell>
          <cell r="L2268" t="str">
            <v/>
          </cell>
          <cell r="M2268" t="e">
            <v>#N/A</v>
          </cell>
        </row>
        <row r="2269">
          <cell r="H2269" t="e">
            <v>#N/A</v>
          </cell>
          <cell r="J2269" t="e">
            <v>#N/A</v>
          </cell>
          <cell r="K2269">
            <v>0</v>
          </cell>
          <cell r="L2269" t="str">
            <v/>
          </cell>
          <cell r="M2269" t="e">
            <v>#N/A</v>
          </cell>
        </row>
        <row r="2270">
          <cell r="H2270" t="e">
            <v>#N/A</v>
          </cell>
          <cell r="J2270" t="e">
            <v>#N/A</v>
          </cell>
          <cell r="K2270">
            <v>0</v>
          </cell>
          <cell r="L2270" t="str">
            <v/>
          </cell>
          <cell r="M2270" t="e">
            <v>#N/A</v>
          </cell>
        </row>
        <row r="2271">
          <cell r="H2271" t="e">
            <v>#N/A</v>
          </cell>
          <cell r="J2271" t="e">
            <v>#N/A</v>
          </cell>
          <cell r="K2271">
            <v>0</v>
          </cell>
          <cell r="L2271" t="str">
            <v/>
          </cell>
          <cell r="M2271" t="e">
            <v>#N/A</v>
          </cell>
        </row>
        <row r="2272">
          <cell r="H2272" t="e">
            <v>#N/A</v>
          </cell>
          <cell r="J2272" t="e">
            <v>#N/A</v>
          </cell>
          <cell r="K2272">
            <v>0</v>
          </cell>
          <cell r="L2272" t="str">
            <v/>
          </cell>
          <cell r="M2272" t="e">
            <v>#N/A</v>
          </cell>
        </row>
        <row r="2273">
          <cell r="H2273" t="e">
            <v>#N/A</v>
          </cell>
          <cell r="J2273" t="e">
            <v>#N/A</v>
          </cell>
          <cell r="K2273">
            <v>0</v>
          </cell>
          <cell r="L2273" t="str">
            <v/>
          </cell>
          <cell r="M2273" t="e">
            <v>#N/A</v>
          </cell>
        </row>
        <row r="2274">
          <cell r="H2274" t="e">
            <v>#N/A</v>
          </cell>
          <cell r="J2274" t="e">
            <v>#N/A</v>
          </cell>
          <cell r="K2274">
            <v>0</v>
          </cell>
          <cell r="L2274" t="str">
            <v/>
          </cell>
          <cell r="M2274" t="e">
            <v>#N/A</v>
          </cell>
        </row>
        <row r="2275">
          <cell r="H2275" t="e">
            <v>#N/A</v>
          </cell>
          <cell r="J2275" t="e">
            <v>#N/A</v>
          </cell>
          <cell r="K2275">
            <v>0</v>
          </cell>
          <cell r="L2275" t="str">
            <v/>
          </cell>
          <cell r="M2275" t="e">
            <v>#N/A</v>
          </cell>
        </row>
        <row r="2276">
          <cell r="H2276" t="e">
            <v>#N/A</v>
          </cell>
          <cell r="J2276" t="e">
            <v>#N/A</v>
          </cell>
          <cell r="K2276">
            <v>0</v>
          </cell>
          <cell r="L2276" t="str">
            <v/>
          </cell>
          <cell r="M2276" t="e">
            <v>#N/A</v>
          </cell>
        </row>
        <row r="2277">
          <cell r="H2277" t="e">
            <v>#N/A</v>
          </cell>
          <cell r="J2277" t="e">
            <v>#N/A</v>
          </cell>
          <cell r="K2277">
            <v>0</v>
          </cell>
          <cell r="L2277" t="str">
            <v/>
          </cell>
          <cell r="M2277" t="e">
            <v>#N/A</v>
          </cell>
        </row>
        <row r="2278">
          <cell r="H2278" t="e">
            <v>#N/A</v>
          </cell>
          <cell r="J2278" t="e">
            <v>#N/A</v>
          </cell>
          <cell r="K2278">
            <v>0</v>
          </cell>
          <cell r="L2278" t="str">
            <v/>
          </cell>
          <cell r="M2278" t="e">
            <v>#N/A</v>
          </cell>
        </row>
        <row r="2279">
          <cell r="H2279" t="e">
            <v>#N/A</v>
          </cell>
          <cell r="J2279" t="e">
            <v>#N/A</v>
          </cell>
          <cell r="K2279">
            <v>0</v>
          </cell>
          <cell r="L2279" t="str">
            <v/>
          </cell>
          <cell r="M2279" t="e">
            <v>#N/A</v>
          </cell>
        </row>
        <row r="2280">
          <cell r="H2280" t="e">
            <v>#N/A</v>
          </cell>
          <cell r="J2280" t="e">
            <v>#N/A</v>
          </cell>
          <cell r="K2280">
            <v>0</v>
          </cell>
          <cell r="L2280" t="str">
            <v/>
          </cell>
          <cell r="M2280" t="e">
            <v>#N/A</v>
          </cell>
        </row>
        <row r="2281">
          <cell r="H2281" t="e">
            <v>#N/A</v>
          </cell>
          <cell r="J2281" t="e">
            <v>#N/A</v>
          </cell>
          <cell r="K2281">
            <v>0</v>
          </cell>
          <cell r="L2281" t="str">
            <v/>
          </cell>
          <cell r="M2281" t="e">
            <v>#N/A</v>
          </cell>
        </row>
        <row r="2282">
          <cell r="H2282" t="e">
            <v>#N/A</v>
          </cell>
          <cell r="J2282" t="e">
            <v>#N/A</v>
          </cell>
          <cell r="K2282">
            <v>0</v>
          </cell>
          <cell r="L2282" t="str">
            <v/>
          </cell>
          <cell r="M2282" t="e">
            <v>#N/A</v>
          </cell>
        </row>
        <row r="2283">
          <cell r="H2283" t="e">
            <v>#N/A</v>
          </cell>
          <cell r="J2283" t="e">
            <v>#N/A</v>
          </cell>
          <cell r="K2283">
            <v>0</v>
          </cell>
          <cell r="L2283" t="str">
            <v/>
          </cell>
          <cell r="M2283" t="e">
            <v>#N/A</v>
          </cell>
        </row>
        <row r="2284">
          <cell r="H2284" t="e">
            <v>#N/A</v>
          </cell>
          <cell r="J2284" t="e">
            <v>#N/A</v>
          </cell>
          <cell r="K2284">
            <v>0</v>
          </cell>
          <cell r="L2284" t="str">
            <v/>
          </cell>
          <cell r="M2284" t="e">
            <v>#N/A</v>
          </cell>
        </row>
        <row r="2285">
          <cell r="H2285" t="e">
            <v>#N/A</v>
          </cell>
          <cell r="J2285" t="e">
            <v>#N/A</v>
          </cell>
          <cell r="K2285">
            <v>0</v>
          </cell>
          <cell r="L2285" t="str">
            <v/>
          </cell>
          <cell r="M2285" t="e">
            <v>#N/A</v>
          </cell>
        </row>
        <row r="2286">
          <cell r="H2286" t="e">
            <v>#N/A</v>
          </cell>
          <cell r="J2286" t="e">
            <v>#N/A</v>
          </cell>
          <cell r="K2286">
            <v>0</v>
          </cell>
          <cell r="L2286" t="str">
            <v/>
          </cell>
          <cell r="M2286" t="e">
            <v>#N/A</v>
          </cell>
        </row>
        <row r="2287">
          <cell r="H2287" t="e">
            <v>#N/A</v>
          </cell>
          <cell r="J2287" t="e">
            <v>#N/A</v>
          </cell>
          <cell r="K2287">
            <v>0</v>
          </cell>
          <cell r="L2287" t="str">
            <v/>
          </cell>
          <cell r="M2287" t="e">
            <v>#N/A</v>
          </cell>
        </row>
        <row r="2288">
          <cell r="H2288" t="e">
            <v>#N/A</v>
          </cell>
          <cell r="J2288" t="e">
            <v>#N/A</v>
          </cell>
          <cell r="K2288">
            <v>0</v>
          </cell>
          <cell r="L2288" t="str">
            <v/>
          </cell>
          <cell r="M2288" t="e">
            <v>#N/A</v>
          </cell>
        </row>
        <row r="2289">
          <cell r="H2289" t="e">
            <v>#N/A</v>
          </cell>
          <cell r="J2289" t="e">
            <v>#N/A</v>
          </cell>
          <cell r="K2289">
            <v>0</v>
          </cell>
          <cell r="L2289" t="str">
            <v/>
          </cell>
          <cell r="M2289" t="e">
            <v>#N/A</v>
          </cell>
        </row>
        <row r="2290">
          <cell r="H2290" t="e">
            <v>#N/A</v>
          </cell>
          <cell r="J2290" t="e">
            <v>#N/A</v>
          </cell>
          <cell r="K2290">
            <v>0</v>
          </cell>
          <cell r="L2290" t="str">
            <v/>
          </cell>
          <cell r="M2290" t="e">
            <v>#N/A</v>
          </cell>
        </row>
        <row r="2291">
          <cell r="H2291" t="e">
            <v>#N/A</v>
          </cell>
          <cell r="J2291" t="e">
            <v>#N/A</v>
          </cell>
          <cell r="K2291">
            <v>0</v>
          </cell>
          <cell r="L2291" t="str">
            <v/>
          </cell>
          <cell r="M2291" t="e">
            <v>#N/A</v>
          </cell>
        </row>
        <row r="2292">
          <cell r="H2292" t="e">
            <v>#N/A</v>
          </cell>
          <cell r="J2292" t="e">
            <v>#N/A</v>
          </cell>
          <cell r="K2292">
            <v>0</v>
          </cell>
          <cell r="L2292" t="str">
            <v/>
          </cell>
          <cell r="M2292" t="e">
            <v>#N/A</v>
          </cell>
        </row>
        <row r="2293">
          <cell r="H2293" t="e">
            <v>#N/A</v>
          </cell>
          <cell r="J2293" t="e">
            <v>#N/A</v>
          </cell>
          <cell r="K2293">
            <v>0</v>
          </cell>
          <cell r="L2293" t="str">
            <v/>
          </cell>
          <cell r="M2293" t="e">
            <v>#N/A</v>
          </cell>
        </row>
        <row r="2294">
          <cell r="H2294" t="e">
            <v>#N/A</v>
          </cell>
          <cell r="J2294" t="e">
            <v>#N/A</v>
          </cell>
          <cell r="K2294">
            <v>0</v>
          </cell>
          <cell r="L2294" t="str">
            <v/>
          </cell>
          <cell r="M2294" t="e">
            <v>#N/A</v>
          </cell>
        </row>
        <row r="2295">
          <cell r="H2295" t="e">
            <v>#N/A</v>
          </cell>
          <cell r="J2295" t="e">
            <v>#N/A</v>
          </cell>
          <cell r="K2295">
            <v>0</v>
          </cell>
          <cell r="L2295" t="str">
            <v/>
          </cell>
          <cell r="M2295" t="e">
            <v>#N/A</v>
          </cell>
        </row>
        <row r="2296">
          <cell r="H2296" t="e">
            <v>#N/A</v>
          </cell>
          <cell r="J2296" t="e">
            <v>#N/A</v>
          </cell>
          <cell r="K2296">
            <v>0</v>
          </cell>
          <cell r="L2296" t="str">
            <v/>
          </cell>
          <cell r="M2296" t="e">
            <v>#N/A</v>
          </cell>
        </row>
        <row r="2297">
          <cell r="H2297" t="e">
            <v>#N/A</v>
          </cell>
          <cell r="J2297" t="e">
            <v>#N/A</v>
          </cell>
          <cell r="K2297">
            <v>0</v>
          </cell>
          <cell r="L2297" t="str">
            <v/>
          </cell>
          <cell r="M2297" t="e">
            <v>#N/A</v>
          </cell>
        </row>
        <row r="2298">
          <cell r="H2298" t="e">
            <v>#N/A</v>
          </cell>
          <cell r="J2298" t="e">
            <v>#N/A</v>
          </cell>
          <cell r="K2298">
            <v>0</v>
          </cell>
          <cell r="L2298" t="str">
            <v/>
          </cell>
          <cell r="M2298" t="e">
            <v>#N/A</v>
          </cell>
        </row>
        <row r="2299">
          <cell r="H2299" t="e">
            <v>#N/A</v>
          </cell>
          <cell r="J2299" t="e">
            <v>#N/A</v>
          </cell>
          <cell r="K2299">
            <v>0</v>
          </cell>
          <cell r="L2299" t="str">
            <v/>
          </cell>
          <cell r="M2299" t="e">
            <v>#N/A</v>
          </cell>
        </row>
        <row r="2300">
          <cell r="H2300" t="e">
            <v>#N/A</v>
          </cell>
          <cell r="J2300" t="e">
            <v>#N/A</v>
          </cell>
          <cell r="K2300">
            <v>0</v>
          </cell>
          <cell r="L2300" t="str">
            <v/>
          </cell>
          <cell r="M2300" t="e">
            <v>#N/A</v>
          </cell>
        </row>
        <row r="2301">
          <cell r="H2301" t="e">
            <v>#N/A</v>
          </cell>
          <cell r="J2301" t="e">
            <v>#N/A</v>
          </cell>
          <cell r="K2301">
            <v>0</v>
          </cell>
          <cell r="L2301" t="str">
            <v/>
          </cell>
          <cell r="M2301" t="e">
            <v>#N/A</v>
          </cell>
        </row>
        <row r="2302">
          <cell r="H2302" t="e">
            <v>#N/A</v>
          </cell>
          <cell r="J2302" t="e">
            <v>#N/A</v>
          </cell>
          <cell r="K2302">
            <v>0</v>
          </cell>
          <cell r="L2302" t="str">
            <v/>
          </cell>
          <cell r="M2302" t="e">
            <v>#N/A</v>
          </cell>
        </row>
        <row r="2303">
          <cell r="H2303" t="e">
            <v>#N/A</v>
          </cell>
          <cell r="J2303" t="e">
            <v>#N/A</v>
          </cell>
          <cell r="K2303">
            <v>0</v>
          </cell>
          <cell r="L2303" t="str">
            <v/>
          </cell>
          <cell r="M2303" t="e">
            <v>#N/A</v>
          </cell>
        </row>
        <row r="2304">
          <cell r="H2304" t="e">
            <v>#N/A</v>
          </cell>
          <cell r="J2304" t="e">
            <v>#N/A</v>
          </cell>
          <cell r="K2304">
            <v>0</v>
          </cell>
          <cell r="L2304" t="str">
            <v/>
          </cell>
          <cell r="M2304" t="e">
            <v>#N/A</v>
          </cell>
        </row>
        <row r="2305">
          <cell r="H2305" t="e">
            <v>#N/A</v>
          </cell>
          <cell r="J2305" t="e">
            <v>#N/A</v>
          </cell>
          <cell r="K2305">
            <v>0</v>
          </cell>
          <cell r="L2305" t="str">
            <v/>
          </cell>
          <cell r="M2305" t="e">
            <v>#N/A</v>
          </cell>
        </row>
        <row r="2306">
          <cell r="H2306" t="e">
            <v>#N/A</v>
          </cell>
          <cell r="J2306" t="e">
            <v>#N/A</v>
          </cell>
          <cell r="K2306">
            <v>0</v>
          </cell>
          <cell r="L2306" t="str">
            <v/>
          </cell>
          <cell r="M2306" t="e">
            <v>#N/A</v>
          </cell>
        </row>
        <row r="2307">
          <cell r="H2307" t="e">
            <v>#N/A</v>
          </cell>
          <cell r="J2307" t="e">
            <v>#N/A</v>
          </cell>
          <cell r="K2307">
            <v>0</v>
          </cell>
          <cell r="L2307" t="str">
            <v/>
          </cell>
          <cell r="M2307" t="e">
            <v>#N/A</v>
          </cell>
        </row>
        <row r="2308">
          <cell r="H2308" t="e">
            <v>#N/A</v>
          </cell>
          <cell r="J2308" t="e">
            <v>#N/A</v>
          </cell>
          <cell r="K2308">
            <v>0</v>
          </cell>
          <cell r="L2308" t="str">
            <v/>
          </cell>
          <cell r="M2308" t="e">
            <v>#N/A</v>
          </cell>
        </row>
        <row r="2309">
          <cell r="H2309" t="e">
            <v>#N/A</v>
          </cell>
          <cell r="J2309" t="e">
            <v>#N/A</v>
          </cell>
          <cell r="K2309">
            <v>0</v>
          </cell>
          <cell r="L2309" t="str">
            <v/>
          </cell>
          <cell r="M2309" t="e">
            <v>#N/A</v>
          </cell>
        </row>
        <row r="2310">
          <cell r="H2310" t="e">
            <v>#N/A</v>
          </cell>
          <cell r="J2310" t="e">
            <v>#N/A</v>
          </cell>
          <cell r="K2310">
            <v>0</v>
          </cell>
          <cell r="L2310" t="str">
            <v/>
          </cell>
          <cell r="M2310" t="e">
            <v>#N/A</v>
          </cell>
        </row>
        <row r="2311">
          <cell r="H2311" t="e">
            <v>#N/A</v>
          </cell>
          <cell r="J2311" t="e">
            <v>#N/A</v>
          </cell>
          <cell r="K2311">
            <v>0</v>
          </cell>
          <cell r="L2311" t="str">
            <v/>
          </cell>
          <cell r="M2311" t="e">
            <v>#N/A</v>
          </cell>
        </row>
        <row r="2312">
          <cell r="H2312" t="e">
            <v>#N/A</v>
          </cell>
          <cell r="J2312" t="e">
            <v>#N/A</v>
          </cell>
          <cell r="K2312">
            <v>0</v>
          </cell>
          <cell r="L2312" t="str">
            <v/>
          </cell>
          <cell r="M2312" t="e">
            <v>#N/A</v>
          </cell>
        </row>
        <row r="2313">
          <cell r="H2313" t="e">
            <v>#N/A</v>
          </cell>
          <cell r="J2313" t="e">
            <v>#N/A</v>
          </cell>
          <cell r="K2313">
            <v>0</v>
          </cell>
          <cell r="L2313" t="str">
            <v/>
          </cell>
          <cell r="M2313" t="e">
            <v>#N/A</v>
          </cell>
        </row>
        <row r="2314">
          <cell r="H2314" t="e">
            <v>#N/A</v>
          </cell>
          <cell r="J2314" t="e">
            <v>#N/A</v>
          </cell>
          <cell r="K2314">
            <v>0</v>
          </cell>
          <cell r="L2314" t="str">
            <v/>
          </cell>
          <cell r="M2314" t="e">
            <v>#N/A</v>
          </cell>
        </row>
        <row r="2315">
          <cell r="H2315" t="e">
            <v>#N/A</v>
          </cell>
          <cell r="J2315" t="e">
            <v>#N/A</v>
          </cell>
          <cell r="K2315">
            <v>0</v>
          </cell>
          <cell r="L2315" t="str">
            <v/>
          </cell>
          <cell r="M2315" t="e">
            <v>#N/A</v>
          </cell>
        </row>
        <row r="2316">
          <cell r="H2316" t="e">
            <v>#N/A</v>
          </cell>
          <cell r="J2316" t="e">
            <v>#N/A</v>
          </cell>
          <cell r="K2316">
            <v>0</v>
          </cell>
          <cell r="L2316" t="str">
            <v/>
          </cell>
          <cell r="M2316" t="e">
            <v>#N/A</v>
          </cell>
        </row>
        <row r="2317">
          <cell r="H2317" t="e">
            <v>#N/A</v>
          </cell>
          <cell r="J2317" t="e">
            <v>#N/A</v>
          </cell>
          <cell r="K2317">
            <v>0</v>
          </cell>
          <cell r="L2317" t="str">
            <v/>
          </cell>
          <cell r="M2317" t="e">
            <v>#N/A</v>
          </cell>
        </row>
        <row r="2318">
          <cell r="H2318" t="e">
            <v>#N/A</v>
          </cell>
          <cell r="J2318" t="e">
            <v>#N/A</v>
          </cell>
          <cell r="K2318">
            <v>0</v>
          </cell>
          <cell r="L2318" t="str">
            <v/>
          </cell>
          <cell r="M2318" t="e">
            <v>#N/A</v>
          </cell>
        </row>
        <row r="2319">
          <cell r="H2319" t="e">
            <v>#N/A</v>
          </cell>
          <cell r="J2319" t="e">
            <v>#N/A</v>
          </cell>
          <cell r="K2319">
            <v>0</v>
          </cell>
          <cell r="L2319" t="str">
            <v/>
          </cell>
          <cell r="M2319" t="e">
            <v>#N/A</v>
          </cell>
        </row>
        <row r="2320">
          <cell r="H2320" t="e">
            <v>#N/A</v>
          </cell>
          <cell r="J2320" t="e">
            <v>#N/A</v>
          </cell>
          <cell r="K2320">
            <v>0</v>
          </cell>
          <cell r="L2320" t="str">
            <v/>
          </cell>
          <cell r="M2320" t="e">
            <v>#N/A</v>
          </cell>
        </row>
        <row r="2321">
          <cell r="H2321" t="e">
            <v>#N/A</v>
          </cell>
          <cell r="J2321" t="e">
            <v>#N/A</v>
          </cell>
          <cell r="K2321">
            <v>0</v>
          </cell>
          <cell r="L2321" t="str">
            <v/>
          </cell>
          <cell r="M2321" t="e">
            <v>#N/A</v>
          </cell>
        </row>
        <row r="2322">
          <cell r="H2322" t="e">
            <v>#N/A</v>
          </cell>
          <cell r="J2322" t="e">
            <v>#N/A</v>
          </cell>
          <cell r="K2322">
            <v>0</v>
          </cell>
          <cell r="L2322" t="str">
            <v/>
          </cell>
          <cell r="M2322" t="e">
            <v>#N/A</v>
          </cell>
        </row>
        <row r="2323">
          <cell r="H2323" t="e">
            <v>#N/A</v>
          </cell>
          <cell r="J2323" t="e">
            <v>#N/A</v>
          </cell>
          <cell r="K2323">
            <v>0</v>
          </cell>
          <cell r="L2323" t="str">
            <v/>
          </cell>
          <cell r="M2323" t="e">
            <v>#N/A</v>
          </cell>
        </row>
        <row r="2324">
          <cell r="H2324" t="e">
            <v>#N/A</v>
          </cell>
          <cell r="J2324" t="e">
            <v>#N/A</v>
          </cell>
          <cell r="K2324">
            <v>0</v>
          </cell>
          <cell r="L2324" t="str">
            <v/>
          </cell>
          <cell r="M2324" t="e">
            <v>#N/A</v>
          </cell>
        </row>
        <row r="2325">
          <cell r="H2325" t="e">
            <v>#N/A</v>
          </cell>
          <cell r="J2325" t="e">
            <v>#N/A</v>
          </cell>
          <cell r="K2325">
            <v>0</v>
          </cell>
          <cell r="L2325" t="str">
            <v/>
          </cell>
          <cell r="M2325" t="e">
            <v>#N/A</v>
          </cell>
        </row>
        <row r="2326">
          <cell r="H2326" t="e">
            <v>#N/A</v>
          </cell>
          <cell r="J2326" t="e">
            <v>#N/A</v>
          </cell>
          <cell r="K2326">
            <v>0</v>
          </cell>
          <cell r="L2326" t="str">
            <v/>
          </cell>
          <cell r="M2326" t="e">
            <v>#N/A</v>
          </cell>
        </row>
        <row r="2327">
          <cell r="H2327" t="e">
            <v>#N/A</v>
          </cell>
          <cell r="J2327" t="e">
            <v>#N/A</v>
          </cell>
          <cell r="K2327">
            <v>0</v>
          </cell>
          <cell r="L2327" t="str">
            <v/>
          </cell>
          <cell r="M2327" t="e">
            <v>#N/A</v>
          </cell>
        </row>
        <row r="2328">
          <cell r="H2328" t="e">
            <v>#N/A</v>
          </cell>
          <cell r="J2328" t="e">
            <v>#N/A</v>
          </cell>
          <cell r="K2328">
            <v>0</v>
          </cell>
          <cell r="L2328" t="str">
            <v/>
          </cell>
          <cell r="M2328" t="e">
            <v>#N/A</v>
          </cell>
        </row>
        <row r="2329">
          <cell r="H2329" t="e">
            <v>#N/A</v>
          </cell>
          <cell r="J2329" t="e">
            <v>#N/A</v>
          </cell>
          <cell r="K2329">
            <v>0</v>
          </cell>
          <cell r="L2329" t="str">
            <v/>
          </cell>
          <cell r="M2329" t="e">
            <v>#N/A</v>
          </cell>
        </row>
        <row r="2330">
          <cell r="H2330" t="e">
            <v>#N/A</v>
          </cell>
          <cell r="J2330" t="e">
            <v>#N/A</v>
          </cell>
          <cell r="K2330">
            <v>0</v>
          </cell>
          <cell r="L2330" t="str">
            <v/>
          </cell>
          <cell r="M2330" t="e">
            <v>#N/A</v>
          </cell>
        </row>
        <row r="2331">
          <cell r="H2331" t="e">
            <v>#N/A</v>
          </cell>
          <cell r="J2331" t="e">
            <v>#N/A</v>
          </cell>
          <cell r="K2331">
            <v>0</v>
          </cell>
          <cell r="L2331" t="str">
            <v/>
          </cell>
          <cell r="M2331" t="e">
            <v>#N/A</v>
          </cell>
        </row>
        <row r="2332">
          <cell r="H2332" t="e">
            <v>#N/A</v>
          </cell>
          <cell r="J2332" t="e">
            <v>#N/A</v>
          </cell>
          <cell r="K2332">
            <v>0</v>
          </cell>
          <cell r="L2332" t="str">
            <v/>
          </cell>
          <cell r="M2332" t="e">
            <v>#N/A</v>
          </cell>
        </row>
        <row r="2333">
          <cell r="H2333" t="e">
            <v>#N/A</v>
          </cell>
          <cell r="J2333" t="e">
            <v>#N/A</v>
          </cell>
          <cell r="K2333">
            <v>0</v>
          </cell>
          <cell r="L2333" t="str">
            <v/>
          </cell>
          <cell r="M2333" t="e">
            <v>#N/A</v>
          </cell>
        </row>
        <row r="2334">
          <cell r="H2334" t="e">
            <v>#N/A</v>
          </cell>
          <cell r="J2334" t="e">
            <v>#N/A</v>
          </cell>
          <cell r="K2334">
            <v>0</v>
          </cell>
          <cell r="L2334" t="str">
            <v/>
          </cell>
          <cell r="M2334" t="e">
            <v>#N/A</v>
          </cell>
        </row>
        <row r="2335">
          <cell r="H2335" t="e">
            <v>#N/A</v>
          </cell>
          <cell r="J2335" t="e">
            <v>#N/A</v>
          </cell>
          <cell r="K2335">
            <v>0</v>
          </cell>
          <cell r="L2335" t="str">
            <v/>
          </cell>
          <cell r="M2335" t="e">
            <v>#N/A</v>
          </cell>
        </row>
        <row r="2336">
          <cell r="H2336" t="e">
            <v>#N/A</v>
          </cell>
          <cell r="J2336" t="e">
            <v>#N/A</v>
          </cell>
          <cell r="K2336">
            <v>0</v>
          </cell>
          <cell r="L2336" t="str">
            <v/>
          </cell>
          <cell r="M2336" t="e">
            <v>#N/A</v>
          </cell>
        </row>
        <row r="2337">
          <cell r="H2337" t="e">
            <v>#N/A</v>
          </cell>
          <cell r="J2337" t="e">
            <v>#N/A</v>
          </cell>
          <cell r="K2337">
            <v>0</v>
          </cell>
          <cell r="L2337" t="str">
            <v/>
          </cell>
          <cell r="M2337" t="e">
            <v>#N/A</v>
          </cell>
        </row>
        <row r="2338">
          <cell r="H2338" t="e">
            <v>#N/A</v>
          </cell>
          <cell r="J2338" t="e">
            <v>#N/A</v>
          </cell>
          <cell r="K2338">
            <v>0</v>
          </cell>
          <cell r="L2338" t="str">
            <v/>
          </cell>
          <cell r="M2338" t="e">
            <v>#N/A</v>
          </cell>
        </row>
        <row r="2339">
          <cell r="H2339" t="e">
            <v>#N/A</v>
          </cell>
          <cell r="J2339" t="e">
            <v>#N/A</v>
          </cell>
          <cell r="K2339">
            <v>0</v>
          </cell>
          <cell r="L2339" t="str">
            <v/>
          </cell>
          <cell r="M2339" t="e">
            <v>#N/A</v>
          </cell>
        </row>
        <row r="2340">
          <cell r="H2340" t="e">
            <v>#N/A</v>
          </cell>
          <cell r="J2340" t="e">
            <v>#N/A</v>
          </cell>
          <cell r="K2340">
            <v>0</v>
          </cell>
          <cell r="L2340" t="str">
            <v/>
          </cell>
          <cell r="M2340" t="e">
            <v>#N/A</v>
          </cell>
        </row>
        <row r="2341">
          <cell r="H2341" t="e">
            <v>#N/A</v>
          </cell>
          <cell r="J2341" t="e">
            <v>#N/A</v>
          </cell>
          <cell r="K2341">
            <v>0</v>
          </cell>
          <cell r="L2341" t="str">
            <v/>
          </cell>
          <cell r="M2341" t="e">
            <v>#N/A</v>
          </cell>
        </row>
        <row r="2342">
          <cell r="H2342" t="e">
            <v>#N/A</v>
          </cell>
          <cell r="J2342" t="e">
            <v>#N/A</v>
          </cell>
          <cell r="K2342">
            <v>0</v>
          </cell>
          <cell r="L2342" t="str">
            <v/>
          </cell>
          <cell r="M2342" t="e">
            <v>#N/A</v>
          </cell>
        </row>
        <row r="2343">
          <cell r="H2343" t="e">
            <v>#N/A</v>
          </cell>
          <cell r="J2343" t="e">
            <v>#N/A</v>
          </cell>
          <cell r="K2343">
            <v>0</v>
          </cell>
          <cell r="L2343" t="str">
            <v/>
          </cell>
          <cell r="M2343" t="e">
            <v>#N/A</v>
          </cell>
        </row>
        <row r="2344">
          <cell r="H2344" t="e">
            <v>#N/A</v>
          </cell>
          <cell r="J2344" t="e">
            <v>#N/A</v>
          </cell>
          <cell r="K2344">
            <v>0</v>
          </cell>
          <cell r="L2344" t="str">
            <v/>
          </cell>
          <cell r="M2344" t="e">
            <v>#N/A</v>
          </cell>
        </row>
        <row r="2345">
          <cell r="H2345" t="e">
            <v>#N/A</v>
          </cell>
          <cell r="J2345" t="e">
            <v>#N/A</v>
          </cell>
          <cell r="K2345">
            <v>0</v>
          </cell>
          <cell r="L2345" t="str">
            <v/>
          </cell>
          <cell r="M2345" t="e">
            <v>#N/A</v>
          </cell>
        </row>
        <row r="2346">
          <cell r="H2346" t="e">
            <v>#N/A</v>
          </cell>
          <cell r="J2346" t="e">
            <v>#N/A</v>
          </cell>
          <cell r="K2346">
            <v>0</v>
          </cell>
          <cell r="L2346" t="str">
            <v/>
          </cell>
          <cell r="M2346" t="e">
            <v>#N/A</v>
          </cell>
        </row>
        <row r="2347">
          <cell r="H2347" t="e">
            <v>#N/A</v>
          </cell>
          <cell r="J2347" t="e">
            <v>#N/A</v>
          </cell>
          <cell r="K2347">
            <v>0</v>
          </cell>
          <cell r="L2347" t="str">
            <v/>
          </cell>
          <cell r="M2347" t="e">
            <v>#N/A</v>
          </cell>
        </row>
        <row r="2348">
          <cell r="H2348" t="e">
            <v>#N/A</v>
          </cell>
          <cell r="J2348" t="e">
            <v>#N/A</v>
          </cell>
          <cell r="K2348">
            <v>0</v>
          </cell>
          <cell r="L2348" t="str">
            <v/>
          </cell>
          <cell r="M2348" t="e">
            <v>#N/A</v>
          </cell>
        </row>
        <row r="2349">
          <cell r="H2349" t="e">
            <v>#N/A</v>
          </cell>
          <cell r="J2349" t="e">
            <v>#N/A</v>
          </cell>
          <cell r="K2349">
            <v>0</v>
          </cell>
          <cell r="L2349" t="str">
            <v/>
          </cell>
          <cell r="M2349" t="e">
            <v>#N/A</v>
          </cell>
        </row>
        <row r="2350">
          <cell r="H2350" t="e">
            <v>#N/A</v>
          </cell>
          <cell r="J2350" t="e">
            <v>#N/A</v>
          </cell>
          <cell r="K2350">
            <v>0</v>
          </cell>
          <cell r="L2350" t="str">
            <v/>
          </cell>
          <cell r="M2350" t="e">
            <v>#N/A</v>
          </cell>
        </row>
        <row r="2351">
          <cell r="H2351" t="e">
            <v>#N/A</v>
          </cell>
          <cell r="J2351" t="e">
            <v>#N/A</v>
          </cell>
          <cell r="K2351">
            <v>0</v>
          </cell>
          <cell r="L2351" t="str">
            <v/>
          </cell>
          <cell r="M2351" t="e">
            <v>#N/A</v>
          </cell>
        </row>
        <row r="2352">
          <cell r="H2352" t="e">
            <v>#N/A</v>
          </cell>
          <cell r="J2352" t="e">
            <v>#N/A</v>
          </cell>
          <cell r="K2352">
            <v>0</v>
          </cell>
          <cell r="L2352" t="str">
            <v/>
          </cell>
          <cell r="M2352" t="e">
            <v>#N/A</v>
          </cell>
        </row>
        <row r="2353">
          <cell r="H2353" t="e">
            <v>#N/A</v>
          </cell>
          <cell r="J2353" t="e">
            <v>#N/A</v>
          </cell>
          <cell r="K2353">
            <v>0</v>
          </cell>
          <cell r="L2353" t="str">
            <v/>
          </cell>
          <cell r="M2353" t="e">
            <v>#N/A</v>
          </cell>
        </row>
        <row r="2354">
          <cell r="H2354" t="e">
            <v>#N/A</v>
          </cell>
          <cell r="J2354" t="e">
            <v>#N/A</v>
          </cell>
          <cell r="K2354">
            <v>0</v>
          </cell>
          <cell r="L2354" t="str">
            <v/>
          </cell>
          <cell r="M2354" t="e">
            <v>#N/A</v>
          </cell>
        </row>
        <row r="2355">
          <cell r="H2355" t="e">
            <v>#N/A</v>
          </cell>
          <cell r="J2355" t="e">
            <v>#N/A</v>
          </cell>
          <cell r="K2355">
            <v>0</v>
          </cell>
          <cell r="L2355" t="str">
            <v/>
          </cell>
          <cell r="M2355" t="e">
            <v>#N/A</v>
          </cell>
        </row>
        <row r="2356">
          <cell r="H2356" t="e">
            <v>#N/A</v>
          </cell>
          <cell r="J2356" t="e">
            <v>#N/A</v>
          </cell>
          <cell r="K2356">
            <v>0</v>
          </cell>
          <cell r="L2356" t="str">
            <v/>
          </cell>
          <cell r="M2356" t="e">
            <v>#N/A</v>
          </cell>
        </row>
        <row r="2357">
          <cell r="H2357" t="e">
            <v>#N/A</v>
          </cell>
          <cell r="J2357" t="e">
            <v>#N/A</v>
          </cell>
          <cell r="K2357">
            <v>0</v>
          </cell>
          <cell r="L2357" t="str">
            <v/>
          </cell>
          <cell r="M2357" t="e">
            <v>#N/A</v>
          </cell>
        </row>
        <row r="2358">
          <cell r="H2358" t="e">
            <v>#N/A</v>
          </cell>
          <cell r="J2358" t="e">
            <v>#N/A</v>
          </cell>
          <cell r="K2358">
            <v>0</v>
          </cell>
          <cell r="L2358" t="str">
            <v/>
          </cell>
          <cell r="M2358" t="e">
            <v>#N/A</v>
          </cell>
        </row>
        <row r="2359">
          <cell r="H2359" t="e">
            <v>#N/A</v>
          </cell>
          <cell r="J2359" t="e">
            <v>#N/A</v>
          </cell>
          <cell r="K2359">
            <v>0</v>
          </cell>
          <cell r="L2359" t="str">
            <v/>
          </cell>
          <cell r="M2359" t="e">
            <v>#N/A</v>
          </cell>
        </row>
        <row r="2360">
          <cell r="H2360" t="e">
            <v>#N/A</v>
          </cell>
          <cell r="J2360" t="e">
            <v>#N/A</v>
          </cell>
          <cell r="K2360">
            <v>0</v>
          </cell>
          <cell r="L2360" t="str">
            <v/>
          </cell>
          <cell r="M2360" t="e">
            <v>#N/A</v>
          </cell>
        </row>
        <row r="2361">
          <cell r="H2361" t="e">
            <v>#N/A</v>
          </cell>
          <cell r="J2361" t="e">
            <v>#N/A</v>
          </cell>
          <cell r="K2361">
            <v>0</v>
          </cell>
          <cell r="L2361" t="str">
            <v/>
          </cell>
          <cell r="M2361" t="e">
            <v>#N/A</v>
          </cell>
        </row>
        <row r="2362">
          <cell r="H2362" t="e">
            <v>#N/A</v>
          </cell>
          <cell r="J2362" t="e">
            <v>#N/A</v>
          </cell>
          <cell r="K2362">
            <v>0</v>
          </cell>
          <cell r="L2362" t="str">
            <v/>
          </cell>
          <cell r="M2362" t="e">
            <v>#N/A</v>
          </cell>
        </row>
        <row r="2363">
          <cell r="H2363" t="e">
            <v>#N/A</v>
          </cell>
          <cell r="J2363" t="e">
            <v>#N/A</v>
          </cell>
          <cell r="K2363">
            <v>0</v>
          </cell>
          <cell r="L2363" t="str">
            <v/>
          </cell>
          <cell r="M2363" t="e">
            <v>#N/A</v>
          </cell>
        </row>
        <row r="2364">
          <cell r="H2364" t="e">
            <v>#N/A</v>
          </cell>
          <cell r="J2364" t="e">
            <v>#N/A</v>
          </cell>
          <cell r="K2364">
            <v>0</v>
          </cell>
          <cell r="L2364" t="str">
            <v/>
          </cell>
          <cell r="M2364" t="e">
            <v>#N/A</v>
          </cell>
        </row>
        <row r="2365">
          <cell r="H2365" t="e">
            <v>#N/A</v>
          </cell>
          <cell r="J2365" t="e">
            <v>#N/A</v>
          </cell>
          <cell r="K2365">
            <v>0</v>
          </cell>
          <cell r="L2365" t="str">
            <v/>
          </cell>
          <cell r="M2365" t="e">
            <v>#N/A</v>
          </cell>
        </row>
        <row r="2366">
          <cell r="H2366" t="e">
            <v>#N/A</v>
          </cell>
          <cell r="J2366" t="e">
            <v>#N/A</v>
          </cell>
          <cell r="K2366">
            <v>0</v>
          </cell>
          <cell r="L2366" t="str">
            <v/>
          </cell>
          <cell r="M2366" t="e">
            <v>#N/A</v>
          </cell>
        </row>
        <row r="2367">
          <cell r="H2367" t="e">
            <v>#N/A</v>
          </cell>
          <cell r="J2367" t="e">
            <v>#N/A</v>
          </cell>
          <cell r="K2367">
            <v>0</v>
          </cell>
          <cell r="L2367" t="str">
            <v/>
          </cell>
          <cell r="M2367" t="e">
            <v>#N/A</v>
          </cell>
        </row>
        <row r="2368">
          <cell r="H2368" t="e">
            <v>#N/A</v>
          </cell>
          <cell r="J2368" t="e">
            <v>#N/A</v>
          </cell>
          <cell r="K2368">
            <v>0</v>
          </cell>
          <cell r="L2368" t="str">
            <v/>
          </cell>
          <cell r="M2368" t="e">
            <v>#N/A</v>
          </cell>
        </row>
        <row r="2369">
          <cell r="H2369" t="e">
            <v>#N/A</v>
          </cell>
          <cell r="J2369" t="e">
            <v>#N/A</v>
          </cell>
          <cell r="K2369">
            <v>0</v>
          </cell>
          <cell r="L2369" t="str">
            <v/>
          </cell>
          <cell r="M2369" t="e">
            <v>#N/A</v>
          </cell>
        </row>
        <row r="2370">
          <cell r="H2370" t="e">
            <v>#N/A</v>
          </cell>
          <cell r="J2370" t="e">
            <v>#N/A</v>
          </cell>
          <cell r="K2370">
            <v>0</v>
          </cell>
          <cell r="L2370" t="str">
            <v/>
          </cell>
          <cell r="M2370" t="e">
            <v>#N/A</v>
          </cell>
        </row>
        <row r="2371">
          <cell r="H2371" t="e">
            <v>#N/A</v>
          </cell>
          <cell r="J2371" t="e">
            <v>#N/A</v>
          </cell>
          <cell r="K2371">
            <v>0</v>
          </cell>
          <cell r="L2371" t="str">
            <v/>
          </cell>
          <cell r="M2371" t="e">
            <v>#N/A</v>
          </cell>
        </row>
        <row r="2372">
          <cell r="H2372" t="e">
            <v>#N/A</v>
          </cell>
          <cell r="J2372" t="e">
            <v>#N/A</v>
          </cell>
          <cell r="K2372">
            <v>0</v>
          </cell>
          <cell r="L2372" t="str">
            <v/>
          </cell>
          <cell r="M2372" t="e">
            <v>#N/A</v>
          </cell>
        </row>
        <row r="2373">
          <cell r="H2373" t="e">
            <v>#N/A</v>
          </cell>
          <cell r="J2373" t="e">
            <v>#N/A</v>
          </cell>
          <cell r="K2373">
            <v>0</v>
          </cell>
          <cell r="L2373" t="str">
            <v/>
          </cell>
          <cell r="M2373" t="e">
            <v>#N/A</v>
          </cell>
        </row>
        <row r="2374">
          <cell r="H2374" t="e">
            <v>#N/A</v>
          </cell>
          <cell r="J2374" t="e">
            <v>#N/A</v>
          </cell>
          <cell r="K2374">
            <v>0</v>
          </cell>
          <cell r="L2374" t="str">
            <v/>
          </cell>
          <cell r="M2374" t="e">
            <v>#N/A</v>
          </cell>
        </row>
        <row r="2375">
          <cell r="H2375" t="e">
            <v>#N/A</v>
          </cell>
          <cell r="J2375" t="e">
            <v>#N/A</v>
          </cell>
          <cell r="K2375">
            <v>0</v>
          </cell>
          <cell r="L2375" t="str">
            <v/>
          </cell>
          <cell r="M2375" t="e">
            <v>#N/A</v>
          </cell>
        </row>
        <row r="2376">
          <cell r="H2376" t="e">
            <v>#N/A</v>
          </cell>
          <cell r="J2376" t="e">
            <v>#N/A</v>
          </cell>
          <cell r="K2376">
            <v>0</v>
          </cell>
          <cell r="L2376" t="str">
            <v/>
          </cell>
          <cell r="M2376" t="e">
            <v>#N/A</v>
          </cell>
        </row>
        <row r="2377">
          <cell r="H2377" t="e">
            <v>#N/A</v>
          </cell>
          <cell r="J2377" t="e">
            <v>#N/A</v>
          </cell>
          <cell r="K2377">
            <v>0</v>
          </cell>
          <cell r="L2377" t="str">
            <v/>
          </cell>
          <cell r="M2377" t="e">
            <v>#N/A</v>
          </cell>
        </row>
        <row r="2378">
          <cell r="H2378" t="e">
            <v>#N/A</v>
          </cell>
          <cell r="J2378" t="e">
            <v>#N/A</v>
          </cell>
          <cell r="K2378">
            <v>0</v>
          </cell>
          <cell r="L2378" t="str">
            <v/>
          </cell>
          <cell r="M2378" t="e">
            <v>#N/A</v>
          </cell>
        </row>
        <row r="2379">
          <cell r="H2379" t="e">
            <v>#N/A</v>
          </cell>
          <cell r="J2379" t="e">
            <v>#N/A</v>
          </cell>
          <cell r="K2379">
            <v>0</v>
          </cell>
          <cell r="L2379" t="str">
            <v/>
          </cell>
          <cell r="M2379" t="e">
            <v>#N/A</v>
          </cell>
        </row>
        <row r="2380">
          <cell r="H2380" t="e">
            <v>#N/A</v>
          </cell>
          <cell r="J2380" t="e">
            <v>#N/A</v>
          </cell>
          <cell r="K2380">
            <v>0</v>
          </cell>
          <cell r="L2380" t="str">
            <v/>
          </cell>
          <cell r="M2380" t="e">
            <v>#N/A</v>
          </cell>
        </row>
        <row r="2381">
          <cell r="H2381" t="e">
            <v>#N/A</v>
          </cell>
          <cell r="J2381" t="e">
            <v>#N/A</v>
          </cell>
          <cell r="K2381">
            <v>0</v>
          </cell>
          <cell r="L2381" t="str">
            <v/>
          </cell>
          <cell r="M2381" t="e">
            <v>#N/A</v>
          </cell>
        </row>
        <row r="2382">
          <cell r="H2382" t="e">
            <v>#N/A</v>
          </cell>
          <cell r="J2382" t="e">
            <v>#N/A</v>
          </cell>
          <cell r="K2382">
            <v>0</v>
          </cell>
          <cell r="L2382" t="str">
            <v/>
          </cell>
          <cell r="M2382" t="e">
            <v>#N/A</v>
          </cell>
        </row>
        <row r="2383">
          <cell r="H2383" t="e">
            <v>#N/A</v>
          </cell>
          <cell r="J2383" t="e">
            <v>#N/A</v>
          </cell>
          <cell r="K2383">
            <v>0</v>
          </cell>
          <cell r="L2383" t="str">
            <v/>
          </cell>
          <cell r="M2383" t="e">
            <v>#N/A</v>
          </cell>
        </row>
        <row r="2384">
          <cell r="H2384" t="e">
            <v>#N/A</v>
          </cell>
          <cell r="J2384" t="e">
            <v>#N/A</v>
          </cell>
          <cell r="K2384">
            <v>0</v>
          </cell>
          <cell r="L2384" t="str">
            <v/>
          </cell>
          <cell r="M2384" t="e">
            <v>#N/A</v>
          </cell>
        </row>
        <row r="2385">
          <cell r="H2385" t="e">
            <v>#N/A</v>
          </cell>
          <cell r="J2385" t="e">
            <v>#N/A</v>
          </cell>
          <cell r="K2385">
            <v>0</v>
          </cell>
          <cell r="L2385" t="str">
            <v/>
          </cell>
          <cell r="M2385" t="e">
            <v>#N/A</v>
          </cell>
        </row>
        <row r="2386">
          <cell r="H2386" t="e">
            <v>#N/A</v>
          </cell>
          <cell r="J2386" t="e">
            <v>#N/A</v>
          </cell>
          <cell r="K2386">
            <v>0</v>
          </cell>
          <cell r="L2386" t="str">
            <v/>
          </cell>
          <cell r="M2386" t="e">
            <v>#N/A</v>
          </cell>
        </row>
        <row r="2387">
          <cell r="H2387" t="e">
            <v>#N/A</v>
          </cell>
          <cell r="J2387" t="e">
            <v>#N/A</v>
          </cell>
          <cell r="K2387">
            <v>0</v>
          </cell>
          <cell r="L2387" t="str">
            <v/>
          </cell>
          <cell r="M2387" t="e">
            <v>#N/A</v>
          </cell>
        </row>
        <row r="2388">
          <cell r="H2388" t="e">
            <v>#N/A</v>
          </cell>
          <cell r="J2388" t="e">
            <v>#N/A</v>
          </cell>
          <cell r="K2388">
            <v>0</v>
          </cell>
          <cell r="L2388" t="str">
            <v/>
          </cell>
          <cell r="M2388" t="e">
            <v>#N/A</v>
          </cell>
        </row>
        <row r="2389">
          <cell r="H2389" t="e">
            <v>#N/A</v>
          </cell>
          <cell r="J2389" t="e">
            <v>#N/A</v>
          </cell>
          <cell r="K2389">
            <v>0</v>
          </cell>
          <cell r="L2389" t="str">
            <v/>
          </cell>
          <cell r="M2389" t="e">
            <v>#N/A</v>
          </cell>
        </row>
        <row r="2390">
          <cell r="H2390" t="e">
            <v>#N/A</v>
          </cell>
          <cell r="J2390" t="e">
            <v>#N/A</v>
          </cell>
          <cell r="K2390">
            <v>0</v>
          </cell>
          <cell r="L2390" t="str">
            <v/>
          </cell>
          <cell r="M2390" t="e">
            <v>#N/A</v>
          </cell>
        </row>
        <row r="2391">
          <cell r="H2391" t="e">
            <v>#N/A</v>
          </cell>
          <cell r="J2391" t="e">
            <v>#N/A</v>
          </cell>
          <cell r="K2391">
            <v>0</v>
          </cell>
          <cell r="L2391" t="str">
            <v/>
          </cell>
          <cell r="M2391" t="e">
            <v>#N/A</v>
          </cell>
        </row>
        <row r="2392">
          <cell r="H2392" t="e">
            <v>#N/A</v>
          </cell>
          <cell r="J2392" t="e">
            <v>#N/A</v>
          </cell>
          <cell r="K2392">
            <v>0</v>
          </cell>
          <cell r="L2392" t="str">
            <v/>
          </cell>
          <cell r="M2392" t="e">
            <v>#N/A</v>
          </cell>
        </row>
        <row r="2393">
          <cell r="H2393" t="e">
            <v>#N/A</v>
          </cell>
          <cell r="J2393" t="e">
            <v>#N/A</v>
          </cell>
          <cell r="K2393">
            <v>0</v>
          </cell>
          <cell r="L2393" t="str">
            <v/>
          </cell>
          <cell r="M2393" t="e">
            <v>#N/A</v>
          </cell>
        </row>
        <row r="2394">
          <cell r="H2394" t="e">
            <v>#N/A</v>
          </cell>
          <cell r="J2394" t="e">
            <v>#N/A</v>
          </cell>
          <cell r="K2394">
            <v>0</v>
          </cell>
          <cell r="L2394" t="str">
            <v/>
          </cell>
          <cell r="M2394" t="e">
            <v>#N/A</v>
          </cell>
        </row>
        <row r="2395">
          <cell r="H2395" t="e">
            <v>#N/A</v>
          </cell>
          <cell r="J2395" t="e">
            <v>#N/A</v>
          </cell>
          <cell r="K2395">
            <v>0</v>
          </cell>
          <cell r="L2395" t="str">
            <v/>
          </cell>
          <cell r="M2395" t="e">
            <v>#N/A</v>
          </cell>
        </row>
        <row r="2396">
          <cell r="H2396" t="e">
            <v>#N/A</v>
          </cell>
          <cell r="J2396" t="e">
            <v>#N/A</v>
          </cell>
          <cell r="K2396">
            <v>0</v>
          </cell>
          <cell r="L2396" t="str">
            <v/>
          </cell>
          <cell r="M2396" t="e">
            <v>#N/A</v>
          </cell>
        </row>
        <row r="2397">
          <cell r="H2397" t="e">
            <v>#N/A</v>
          </cell>
          <cell r="J2397" t="e">
            <v>#N/A</v>
          </cell>
          <cell r="K2397">
            <v>0</v>
          </cell>
          <cell r="L2397" t="str">
            <v/>
          </cell>
          <cell r="M2397" t="e">
            <v>#N/A</v>
          </cell>
        </row>
        <row r="2398">
          <cell r="H2398" t="e">
            <v>#N/A</v>
          </cell>
          <cell r="J2398" t="e">
            <v>#N/A</v>
          </cell>
          <cell r="K2398">
            <v>0</v>
          </cell>
          <cell r="L2398" t="str">
            <v/>
          </cell>
          <cell r="M2398" t="e">
            <v>#N/A</v>
          </cell>
        </row>
        <row r="2399">
          <cell r="H2399" t="e">
            <v>#N/A</v>
          </cell>
          <cell r="J2399" t="e">
            <v>#N/A</v>
          </cell>
          <cell r="K2399">
            <v>0</v>
          </cell>
          <cell r="L2399" t="str">
            <v/>
          </cell>
          <cell r="M2399" t="e">
            <v>#N/A</v>
          </cell>
        </row>
        <row r="2400">
          <cell r="H2400" t="e">
            <v>#N/A</v>
          </cell>
          <cell r="J2400" t="e">
            <v>#N/A</v>
          </cell>
          <cell r="K2400">
            <v>0</v>
          </cell>
          <cell r="L2400" t="str">
            <v/>
          </cell>
          <cell r="M2400" t="e">
            <v>#N/A</v>
          </cell>
        </row>
        <row r="2401">
          <cell r="H2401" t="e">
            <v>#N/A</v>
          </cell>
          <cell r="J2401" t="e">
            <v>#N/A</v>
          </cell>
          <cell r="K2401">
            <v>0</v>
          </cell>
          <cell r="L2401" t="str">
            <v/>
          </cell>
          <cell r="M2401" t="e">
            <v>#N/A</v>
          </cell>
        </row>
        <row r="2402">
          <cell r="H2402" t="e">
            <v>#N/A</v>
          </cell>
          <cell r="J2402" t="e">
            <v>#N/A</v>
          </cell>
          <cell r="K2402">
            <v>0</v>
          </cell>
          <cell r="L2402" t="str">
            <v/>
          </cell>
          <cell r="M2402" t="e">
            <v>#N/A</v>
          </cell>
        </row>
        <row r="2403">
          <cell r="H2403" t="e">
            <v>#N/A</v>
          </cell>
          <cell r="J2403" t="e">
            <v>#N/A</v>
          </cell>
          <cell r="K2403">
            <v>0</v>
          </cell>
          <cell r="L2403" t="str">
            <v/>
          </cell>
          <cell r="M2403" t="e">
            <v>#N/A</v>
          </cell>
        </row>
        <row r="2404">
          <cell r="H2404" t="e">
            <v>#N/A</v>
          </cell>
          <cell r="J2404" t="e">
            <v>#N/A</v>
          </cell>
          <cell r="K2404">
            <v>0</v>
          </cell>
          <cell r="L2404" t="str">
            <v/>
          </cell>
          <cell r="M2404" t="e">
            <v>#N/A</v>
          </cell>
        </row>
        <row r="2405">
          <cell r="H2405" t="e">
            <v>#N/A</v>
          </cell>
          <cell r="J2405" t="e">
            <v>#N/A</v>
          </cell>
          <cell r="K2405">
            <v>0</v>
          </cell>
          <cell r="L2405" t="str">
            <v/>
          </cell>
          <cell r="M2405" t="e">
            <v>#N/A</v>
          </cell>
        </row>
        <row r="2406">
          <cell r="H2406" t="e">
            <v>#N/A</v>
          </cell>
          <cell r="J2406" t="e">
            <v>#N/A</v>
          </cell>
          <cell r="K2406">
            <v>0</v>
          </cell>
          <cell r="L2406" t="str">
            <v/>
          </cell>
          <cell r="M2406" t="e">
            <v>#N/A</v>
          </cell>
        </row>
        <row r="2407">
          <cell r="H2407" t="e">
            <v>#N/A</v>
          </cell>
          <cell r="J2407" t="e">
            <v>#N/A</v>
          </cell>
          <cell r="K2407">
            <v>0</v>
          </cell>
          <cell r="L2407" t="str">
            <v/>
          </cell>
          <cell r="M2407" t="e">
            <v>#N/A</v>
          </cell>
        </row>
        <row r="2408">
          <cell r="H2408" t="e">
            <v>#N/A</v>
          </cell>
          <cell r="J2408" t="e">
            <v>#N/A</v>
          </cell>
          <cell r="K2408">
            <v>0</v>
          </cell>
          <cell r="L2408" t="str">
            <v/>
          </cell>
          <cell r="M2408" t="e">
            <v>#N/A</v>
          </cell>
        </row>
        <row r="2409">
          <cell r="H2409" t="e">
            <v>#N/A</v>
          </cell>
          <cell r="J2409" t="e">
            <v>#N/A</v>
          </cell>
          <cell r="K2409">
            <v>0</v>
          </cell>
          <cell r="L2409" t="str">
            <v/>
          </cell>
          <cell r="M2409" t="e">
            <v>#N/A</v>
          </cell>
        </row>
        <row r="2410">
          <cell r="H2410" t="e">
            <v>#N/A</v>
          </cell>
          <cell r="J2410" t="e">
            <v>#N/A</v>
          </cell>
          <cell r="K2410">
            <v>0</v>
          </cell>
          <cell r="L2410" t="str">
            <v/>
          </cell>
          <cell r="M2410" t="e">
            <v>#N/A</v>
          </cell>
        </row>
        <row r="2411">
          <cell r="H2411" t="e">
            <v>#N/A</v>
          </cell>
          <cell r="J2411" t="e">
            <v>#N/A</v>
          </cell>
          <cell r="K2411">
            <v>0</v>
          </cell>
          <cell r="L2411" t="str">
            <v/>
          </cell>
          <cell r="M2411" t="e">
            <v>#N/A</v>
          </cell>
        </row>
        <row r="2412">
          <cell r="H2412" t="e">
            <v>#N/A</v>
          </cell>
          <cell r="J2412" t="e">
            <v>#N/A</v>
          </cell>
          <cell r="K2412">
            <v>0</v>
          </cell>
          <cell r="L2412" t="str">
            <v/>
          </cell>
          <cell r="M2412" t="e">
            <v>#N/A</v>
          </cell>
        </row>
        <row r="2413">
          <cell r="H2413" t="e">
            <v>#N/A</v>
          </cell>
          <cell r="J2413" t="e">
            <v>#N/A</v>
          </cell>
          <cell r="K2413">
            <v>0</v>
          </cell>
          <cell r="L2413" t="str">
            <v/>
          </cell>
          <cell r="M2413" t="e">
            <v>#N/A</v>
          </cell>
        </row>
        <row r="2414">
          <cell r="H2414" t="e">
            <v>#N/A</v>
          </cell>
          <cell r="J2414" t="e">
            <v>#N/A</v>
          </cell>
          <cell r="K2414">
            <v>0</v>
          </cell>
          <cell r="L2414" t="str">
            <v/>
          </cell>
          <cell r="M2414" t="e">
            <v>#N/A</v>
          </cell>
        </row>
        <row r="2415">
          <cell r="H2415" t="e">
            <v>#N/A</v>
          </cell>
          <cell r="J2415" t="e">
            <v>#N/A</v>
          </cell>
          <cell r="K2415">
            <v>0</v>
          </cell>
          <cell r="L2415" t="str">
            <v/>
          </cell>
          <cell r="M2415" t="e">
            <v>#N/A</v>
          </cell>
        </row>
        <row r="2416">
          <cell r="H2416" t="e">
            <v>#N/A</v>
          </cell>
          <cell r="J2416" t="e">
            <v>#N/A</v>
          </cell>
          <cell r="K2416">
            <v>0</v>
          </cell>
          <cell r="L2416" t="str">
            <v/>
          </cell>
          <cell r="M2416" t="e">
            <v>#N/A</v>
          </cell>
        </row>
        <row r="2417">
          <cell r="H2417" t="e">
            <v>#N/A</v>
          </cell>
          <cell r="J2417" t="e">
            <v>#N/A</v>
          </cell>
          <cell r="K2417">
            <v>0</v>
          </cell>
          <cell r="L2417" t="str">
            <v/>
          </cell>
          <cell r="M2417" t="e">
            <v>#N/A</v>
          </cell>
        </row>
        <row r="2418">
          <cell r="H2418" t="e">
            <v>#N/A</v>
          </cell>
          <cell r="J2418" t="e">
            <v>#N/A</v>
          </cell>
          <cell r="K2418">
            <v>0</v>
          </cell>
          <cell r="L2418" t="str">
            <v/>
          </cell>
          <cell r="M2418" t="e">
            <v>#N/A</v>
          </cell>
        </row>
        <row r="2419">
          <cell r="H2419" t="e">
            <v>#N/A</v>
          </cell>
          <cell r="J2419" t="e">
            <v>#N/A</v>
          </cell>
          <cell r="K2419">
            <v>0</v>
          </cell>
          <cell r="L2419" t="str">
            <v/>
          </cell>
          <cell r="M2419" t="e">
            <v>#N/A</v>
          </cell>
        </row>
        <row r="2420">
          <cell r="H2420" t="e">
            <v>#N/A</v>
          </cell>
          <cell r="J2420" t="e">
            <v>#N/A</v>
          </cell>
          <cell r="K2420">
            <v>0</v>
          </cell>
          <cell r="L2420" t="str">
            <v/>
          </cell>
          <cell r="M2420" t="e">
            <v>#N/A</v>
          </cell>
        </row>
        <row r="2421">
          <cell r="H2421" t="e">
            <v>#N/A</v>
          </cell>
          <cell r="J2421" t="e">
            <v>#N/A</v>
          </cell>
          <cell r="K2421">
            <v>0</v>
          </cell>
          <cell r="L2421" t="str">
            <v/>
          </cell>
          <cell r="M2421" t="e">
            <v>#N/A</v>
          </cell>
        </row>
        <row r="2422">
          <cell r="H2422" t="e">
            <v>#N/A</v>
          </cell>
          <cell r="J2422" t="e">
            <v>#N/A</v>
          </cell>
          <cell r="K2422">
            <v>0</v>
          </cell>
          <cell r="L2422" t="str">
            <v/>
          </cell>
          <cell r="M2422" t="e">
            <v>#N/A</v>
          </cell>
        </row>
        <row r="2423">
          <cell r="H2423" t="e">
            <v>#N/A</v>
          </cell>
          <cell r="J2423" t="e">
            <v>#N/A</v>
          </cell>
          <cell r="K2423">
            <v>0</v>
          </cell>
          <cell r="L2423" t="str">
            <v/>
          </cell>
          <cell r="M2423" t="e">
            <v>#N/A</v>
          </cell>
        </row>
        <row r="2424">
          <cell r="H2424" t="e">
            <v>#N/A</v>
          </cell>
          <cell r="J2424" t="e">
            <v>#N/A</v>
          </cell>
          <cell r="K2424">
            <v>0</v>
          </cell>
          <cell r="L2424" t="str">
            <v/>
          </cell>
          <cell r="M2424" t="e">
            <v>#N/A</v>
          </cell>
        </row>
        <row r="2425">
          <cell r="H2425" t="e">
            <v>#N/A</v>
          </cell>
          <cell r="J2425" t="e">
            <v>#N/A</v>
          </cell>
          <cell r="K2425">
            <v>0</v>
          </cell>
          <cell r="L2425" t="str">
            <v/>
          </cell>
          <cell r="M2425" t="e">
            <v>#N/A</v>
          </cell>
        </row>
        <row r="2426">
          <cell r="H2426" t="e">
            <v>#N/A</v>
          </cell>
          <cell r="J2426" t="e">
            <v>#N/A</v>
          </cell>
          <cell r="K2426">
            <v>0</v>
          </cell>
          <cell r="L2426" t="str">
            <v/>
          </cell>
          <cell r="M2426" t="e">
            <v>#N/A</v>
          </cell>
        </row>
        <row r="2427">
          <cell r="H2427" t="e">
            <v>#N/A</v>
          </cell>
          <cell r="J2427" t="e">
            <v>#N/A</v>
          </cell>
          <cell r="K2427">
            <v>0</v>
          </cell>
          <cell r="L2427" t="str">
            <v/>
          </cell>
          <cell r="M2427" t="e">
            <v>#N/A</v>
          </cell>
        </row>
        <row r="2428">
          <cell r="H2428" t="e">
            <v>#N/A</v>
          </cell>
          <cell r="J2428" t="e">
            <v>#N/A</v>
          </cell>
          <cell r="K2428">
            <v>0</v>
          </cell>
          <cell r="L2428" t="str">
            <v/>
          </cell>
          <cell r="M2428" t="e">
            <v>#N/A</v>
          </cell>
        </row>
        <row r="2429">
          <cell r="H2429" t="e">
            <v>#N/A</v>
          </cell>
          <cell r="J2429" t="e">
            <v>#N/A</v>
          </cell>
          <cell r="K2429">
            <v>0</v>
          </cell>
          <cell r="L2429" t="str">
            <v/>
          </cell>
          <cell r="M2429" t="e">
            <v>#N/A</v>
          </cell>
        </row>
        <row r="2430">
          <cell r="H2430" t="e">
            <v>#N/A</v>
          </cell>
          <cell r="J2430" t="e">
            <v>#N/A</v>
          </cell>
          <cell r="K2430">
            <v>0</v>
          </cell>
          <cell r="L2430" t="str">
            <v/>
          </cell>
          <cell r="M2430" t="e">
            <v>#N/A</v>
          </cell>
        </row>
        <row r="2431">
          <cell r="H2431" t="e">
            <v>#N/A</v>
          </cell>
          <cell r="J2431" t="e">
            <v>#N/A</v>
          </cell>
          <cell r="K2431">
            <v>0</v>
          </cell>
          <cell r="L2431" t="str">
            <v/>
          </cell>
          <cell r="M2431" t="e">
            <v>#N/A</v>
          </cell>
        </row>
        <row r="2432">
          <cell r="H2432" t="e">
            <v>#N/A</v>
          </cell>
          <cell r="J2432" t="e">
            <v>#N/A</v>
          </cell>
          <cell r="K2432">
            <v>0</v>
          </cell>
          <cell r="L2432" t="str">
            <v/>
          </cell>
          <cell r="M2432" t="e">
            <v>#N/A</v>
          </cell>
        </row>
        <row r="2433">
          <cell r="H2433" t="e">
            <v>#N/A</v>
          </cell>
          <cell r="J2433" t="e">
            <v>#N/A</v>
          </cell>
          <cell r="K2433">
            <v>0</v>
          </cell>
          <cell r="L2433" t="str">
            <v/>
          </cell>
          <cell r="M2433" t="e">
            <v>#N/A</v>
          </cell>
        </row>
        <row r="2434">
          <cell r="H2434" t="e">
            <v>#N/A</v>
          </cell>
          <cell r="J2434" t="e">
            <v>#N/A</v>
          </cell>
          <cell r="K2434">
            <v>0</v>
          </cell>
          <cell r="L2434" t="str">
            <v/>
          </cell>
          <cell r="M2434" t="e">
            <v>#N/A</v>
          </cell>
        </row>
        <row r="2435">
          <cell r="H2435" t="e">
            <v>#N/A</v>
          </cell>
          <cell r="J2435" t="e">
            <v>#N/A</v>
          </cell>
          <cell r="K2435">
            <v>0</v>
          </cell>
          <cell r="L2435" t="str">
            <v/>
          </cell>
          <cell r="M2435" t="e">
            <v>#N/A</v>
          </cell>
        </row>
        <row r="2436">
          <cell r="H2436" t="e">
            <v>#N/A</v>
          </cell>
          <cell r="J2436" t="e">
            <v>#N/A</v>
          </cell>
          <cell r="K2436">
            <v>0</v>
          </cell>
          <cell r="L2436" t="str">
            <v/>
          </cell>
          <cell r="M2436" t="e">
            <v>#N/A</v>
          </cell>
        </row>
        <row r="2437">
          <cell r="H2437" t="e">
            <v>#N/A</v>
          </cell>
          <cell r="J2437" t="e">
            <v>#N/A</v>
          </cell>
          <cell r="K2437">
            <v>0</v>
          </cell>
          <cell r="L2437" t="str">
            <v/>
          </cell>
          <cell r="M2437" t="e">
            <v>#N/A</v>
          </cell>
        </row>
        <row r="2438">
          <cell r="H2438" t="e">
            <v>#N/A</v>
          </cell>
          <cell r="J2438" t="e">
            <v>#N/A</v>
          </cell>
          <cell r="K2438">
            <v>0</v>
          </cell>
          <cell r="L2438" t="str">
            <v/>
          </cell>
          <cell r="M2438" t="e">
            <v>#N/A</v>
          </cell>
        </row>
        <row r="2439">
          <cell r="H2439" t="e">
            <v>#N/A</v>
          </cell>
          <cell r="J2439" t="e">
            <v>#N/A</v>
          </cell>
          <cell r="K2439">
            <v>0</v>
          </cell>
          <cell r="L2439" t="str">
            <v/>
          </cell>
          <cell r="M2439" t="e">
            <v>#N/A</v>
          </cell>
        </row>
        <row r="2440">
          <cell r="H2440" t="e">
            <v>#N/A</v>
          </cell>
          <cell r="J2440" t="e">
            <v>#N/A</v>
          </cell>
          <cell r="K2440">
            <v>0</v>
          </cell>
          <cell r="L2440" t="str">
            <v/>
          </cell>
          <cell r="M2440" t="e">
            <v>#N/A</v>
          </cell>
        </row>
        <row r="2441">
          <cell r="H2441" t="e">
            <v>#N/A</v>
          </cell>
          <cell r="J2441" t="e">
            <v>#N/A</v>
          </cell>
          <cell r="K2441">
            <v>0</v>
          </cell>
          <cell r="L2441" t="str">
            <v/>
          </cell>
          <cell r="M2441" t="e">
            <v>#N/A</v>
          </cell>
        </row>
        <row r="2442">
          <cell r="H2442" t="e">
            <v>#N/A</v>
          </cell>
          <cell r="J2442" t="e">
            <v>#N/A</v>
          </cell>
          <cell r="K2442">
            <v>0</v>
          </cell>
          <cell r="L2442" t="str">
            <v/>
          </cell>
          <cell r="M2442" t="e">
            <v>#N/A</v>
          </cell>
        </row>
        <row r="2443">
          <cell r="H2443" t="e">
            <v>#N/A</v>
          </cell>
          <cell r="J2443" t="e">
            <v>#N/A</v>
          </cell>
          <cell r="K2443">
            <v>0</v>
          </cell>
          <cell r="L2443" t="str">
            <v/>
          </cell>
          <cell r="M2443" t="e">
            <v>#N/A</v>
          </cell>
        </row>
        <row r="2444">
          <cell r="H2444" t="e">
            <v>#N/A</v>
          </cell>
          <cell r="J2444" t="e">
            <v>#N/A</v>
          </cell>
          <cell r="K2444">
            <v>0</v>
          </cell>
          <cell r="L2444" t="str">
            <v/>
          </cell>
          <cell r="M2444" t="e">
            <v>#N/A</v>
          </cell>
        </row>
        <row r="2445">
          <cell r="H2445" t="e">
            <v>#N/A</v>
          </cell>
          <cell r="J2445" t="e">
            <v>#N/A</v>
          </cell>
          <cell r="K2445">
            <v>0</v>
          </cell>
          <cell r="L2445" t="str">
            <v/>
          </cell>
          <cell r="M2445" t="e">
            <v>#N/A</v>
          </cell>
        </row>
        <row r="2446">
          <cell r="H2446" t="e">
            <v>#N/A</v>
          </cell>
          <cell r="J2446" t="e">
            <v>#N/A</v>
          </cell>
          <cell r="K2446">
            <v>0</v>
          </cell>
          <cell r="L2446" t="str">
            <v/>
          </cell>
          <cell r="M2446" t="e">
            <v>#N/A</v>
          </cell>
        </row>
        <row r="2447">
          <cell r="H2447" t="e">
            <v>#N/A</v>
          </cell>
          <cell r="J2447" t="e">
            <v>#N/A</v>
          </cell>
          <cell r="K2447">
            <v>0</v>
          </cell>
          <cell r="L2447" t="str">
            <v/>
          </cell>
          <cell r="M2447" t="e">
            <v>#N/A</v>
          </cell>
        </row>
        <row r="2448">
          <cell r="H2448" t="e">
            <v>#N/A</v>
          </cell>
          <cell r="J2448" t="e">
            <v>#N/A</v>
          </cell>
          <cell r="K2448">
            <v>0</v>
          </cell>
          <cell r="L2448" t="str">
            <v/>
          </cell>
          <cell r="M2448" t="e">
            <v>#N/A</v>
          </cell>
        </row>
        <row r="2449">
          <cell r="H2449" t="e">
            <v>#N/A</v>
          </cell>
          <cell r="J2449" t="e">
            <v>#N/A</v>
          </cell>
          <cell r="K2449">
            <v>0</v>
          </cell>
          <cell r="L2449" t="str">
            <v/>
          </cell>
          <cell r="M2449" t="e">
            <v>#N/A</v>
          </cell>
        </row>
        <row r="2450">
          <cell r="H2450" t="e">
            <v>#N/A</v>
          </cell>
          <cell r="J2450" t="e">
            <v>#N/A</v>
          </cell>
          <cell r="K2450">
            <v>0</v>
          </cell>
          <cell r="L2450" t="str">
            <v/>
          </cell>
          <cell r="M2450" t="e">
            <v>#N/A</v>
          </cell>
        </row>
        <row r="2451">
          <cell r="H2451" t="e">
            <v>#N/A</v>
          </cell>
          <cell r="J2451" t="e">
            <v>#N/A</v>
          </cell>
          <cell r="K2451">
            <v>0</v>
          </cell>
          <cell r="L2451" t="str">
            <v/>
          </cell>
          <cell r="M2451" t="e">
            <v>#N/A</v>
          </cell>
        </row>
        <row r="2452">
          <cell r="H2452" t="e">
            <v>#N/A</v>
          </cell>
          <cell r="J2452" t="e">
            <v>#N/A</v>
          </cell>
          <cell r="K2452">
            <v>0</v>
          </cell>
          <cell r="L2452" t="str">
            <v/>
          </cell>
          <cell r="M2452" t="e">
            <v>#N/A</v>
          </cell>
        </row>
        <row r="2453">
          <cell r="H2453" t="e">
            <v>#N/A</v>
          </cell>
          <cell r="J2453" t="e">
            <v>#N/A</v>
          </cell>
          <cell r="K2453">
            <v>0</v>
          </cell>
          <cell r="L2453" t="str">
            <v/>
          </cell>
          <cell r="M2453" t="e">
            <v>#N/A</v>
          </cell>
        </row>
        <row r="2454">
          <cell r="H2454" t="e">
            <v>#N/A</v>
          </cell>
          <cell r="J2454" t="e">
            <v>#N/A</v>
          </cell>
          <cell r="K2454">
            <v>0</v>
          </cell>
          <cell r="L2454" t="str">
            <v/>
          </cell>
          <cell r="M2454" t="e">
            <v>#N/A</v>
          </cell>
        </row>
        <row r="2455">
          <cell r="H2455" t="e">
            <v>#N/A</v>
          </cell>
          <cell r="J2455" t="e">
            <v>#N/A</v>
          </cell>
          <cell r="K2455">
            <v>0</v>
          </cell>
          <cell r="L2455" t="str">
            <v/>
          </cell>
          <cell r="M2455" t="e">
            <v>#N/A</v>
          </cell>
        </row>
        <row r="2456">
          <cell r="H2456" t="e">
            <v>#N/A</v>
          </cell>
          <cell r="J2456" t="e">
            <v>#N/A</v>
          </cell>
          <cell r="K2456">
            <v>0</v>
          </cell>
          <cell r="L2456" t="str">
            <v/>
          </cell>
          <cell r="M2456" t="e">
            <v>#N/A</v>
          </cell>
        </row>
        <row r="2457">
          <cell r="H2457" t="e">
            <v>#N/A</v>
          </cell>
          <cell r="J2457" t="e">
            <v>#N/A</v>
          </cell>
          <cell r="K2457">
            <v>0</v>
          </cell>
          <cell r="L2457" t="str">
            <v/>
          </cell>
          <cell r="M2457" t="e">
            <v>#N/A</v>
          </cell>
        </row>
        <row r="2458">
          <cell r="H2458" t="e">
            <v>#N/A</v>
          </cell>
          <cell r="J2458" t="e">
            <v>#N/A</v>
          </cell>
          <cell r="K2458">
            <v>0</v>
          </cell>
          <cell r="L2458" t="str">
            <v/>
          </cell>
          <cell r="M2458" t="e">
            <v>#N/A</v>
          </cell>
        </row>
        <row r="2459">
          <cell r="H2459" t="e">
            <v>#N/A</v>
          </cell>
          <cell r="J2459" t="e">
            <v>#N/A</v>
          </cell>
          <cell r="K2459">
            <v>0</v>
          </cell>
          <cell r="L2459" t="str">
            <v/>
          </cell>
          <cell r="M2459" t="e">
            <v>#N/A</v>
          </cell>
        </row>
        <row r="2460">
          <cell r="H2460" t="e">
            <v>#N/A</v>
          </cell>
          <cell r="J2460" t="e">
            <v>#N/A</v>
          </cell>
          <cell r="K2460">
            <v>0</v>
          </cell>
          <cell r="L2460" t="str">
            <v/>
          </cell>
          <cell r="M2460" t="e">
            <v>#N/A</v>
          </cell>
        </row>
        <row r="2461">
          <cell r="H2461" t="e">
            <v>#N/A</v>
          </cell>
          <cell r="J2461" t="e">
            <v>#N/A</v>
          </cell>
          <cell r="K2461">
            <v>0</v>
          </cell>
          <cell r="L2461" t="str">
            <v/>
          </cell>
          <cell r="M2461" t="e">
            <v>#N/A</v>
          </cell>
        </row>
        <row r="2462">
          <cell r="H2462" t="e">
            <v>#N/A</v>
          </cell>
          <cell r="J2462" t="e">
            <v>#N/A</v>
          </cell>
          <cell r="K2462">
            <v>0</v>
          </cell>
          <cell r="L2462" t="str">
            <v/>
          </cell>
          <cell r="M2462" t="e">
            <v>#N/A</v>
          </cell>
        </row>
        <row r="2463">
          <cell r="H2463" t="e">
            <v>#N/A</v>
          </cell>
          <cell r="J2463" t="e">
            <v>#N/A</v>
          </cell>
          <cell r="K2463">
            <v>0</v>
          </cell>
          <cell r="L2463" t="str">
            <v/>
          </cell>
          <cell r="M2463" t="e">
            <v>#N/A</v>
          </cell>
        </row>
        <row r="2464">
          <cell r="H2464" t="e">
            <v>#N/A</v>
          </cell>
          <cell r="J2464" t="e">
            <v>#N/A</v>
          </cell>
          <cell r="K2464">
            <v>0</v>
          </cell>
          <cell r="L2464" t="str">
            <v/>
          </cell>
          <cell r="M2464" t="e">
            <v>#N/A</v>
          </cell>
        </row>
        <row r="2465">
          <cell r="H2465" t="e">
            <v>#N/A</v>
          </cell>
          <cell r="J2465" t="e">
            <v>#N/A</v>
          </cell>
          <cell r="K2465">
            <v>0</v>
          </cell>
          <cell r="L2465" t="str">
            <v/>
          </cell>
          <cell r="M2465" t="e">
            <v>#N/A</v>
          </cell>
        </row>
        <row r="2466">
          <cell r="H2466" t="e">
            <v>#N/A</v>
          </cell>
          <cell r="J2466" t="e">
            <v>#N/A</v>
          </cell>
          <cell r="K2466">
            <v>0</v>
          </cell>
          <cell r="L2466" t="str">
            <v/>
          </cell>
          <cell r="M2466" t="e">
            <v>#N/A</v>
          </cell>
        </row>
        <row r="2467">
          <cell r="H2467" t="e">
            <v>#N/A</v>
          </cell>
          <cell r="J2467" t="e">
            <v>#N/A</v>
          </cell>
          <cell r="K2467">
            <v>0</v>
          </cell>
          <cell r="L2467" t="str">
            <v/>
          </cell>
          <cell r="M2467" t="e">
            <v>#N/A</v>
          </cell>
        </row>
        <row r="2468">
          <cell r="H2468" t="e">
            <v>#N/A</v>
          </cell>
          <cell r="J2468" t="e">
            <v>#N/A</v>
          </cell>
          <cell r="K2468">
            <v>0</v>
          </cell>
          <cell r="L2468" t="str">
            <v/>
          </cell>
          <cell r="M2468" t="e">
            <v>#N/A</v>
          </cell>
        </row>
        <row r="2469">
          <cell r="H2469" t="e">
            <v>#N/A</v>
          </cell>
          <cell r="J2469" t="e">
            <v>#N/A</v>
          </cell>
          <cell r="K2469">
            <v>0</v>
          </cell>
          <cell r="L2469" t="str">
            <v/>
          </cell>
          <cell r="M2469" t="e">
            <v>#N/A</v>
          </cell>
        </row>
        <row r="2470">
          <cell r="H2470" t="e">
            <v>#N/A</v>
          </cell>
          <cell r="J2470" t="e">
            <v>#N/A</v>
          </cell>
          <cell r="K2470">
            <v>0</v>
          </cell>
          <cell r="L2470" t="str">
            <v/>
          </cell>
          <cell r="M2470" t="e">
            <v>#N/A</v>
          </cell>
        </row>
        <row r="2471">
          <cell r="H2471" t="e">
            <v>#N/A</v>
          </cell>
          <cell r="J2471" t="e">
            <v>#N/A</v>
          </cell>
          <cell r="K2471">
            <v>0</v>
          </cell>
          <cell r="L2471" t="str">
            <v/>
          </cell>
          <cell r="M2471" t="e">
            <v>#N/A</v>
          </cell>
        </row>
        <row r="2472">
          <cell r="H2472" t="e">
            <v>#N/A</v>
          </cell>
          <cell r="J2472" t="e">
            <v>#N/A</v>
          </cell>
          <cell r="K2472">
            <v>0</v>
          </cell>
          <cell r="L2472" t="str">
            <v/>
          </cell>
          <cell r="M2472" t="e">
            <v>#N/A</v>
          </cell>
        </row>
        <row r="2473">
          <cell r="H2473" t="e">
            <v>#N/A</v>
          </cell>
          <cell r="J2473" t="e">
            <v>#N/A</v>
          </cell>
          <cell r="K2473">
            <v>0</v>
          </cell>
          <cell r="L2473" t="str">
            <v/>
          </cell>
          <cell r="M2473" t="e">
            <v>#N/A</v>
          </cell>
        </row>
        <row r="2474">
          <cell r="H2474" t="e">
            <v>#N/A</v>
          </cell>
          <cell r="J2474" t="e">
            <v>#N/A</v>
          </cell>
          <cell r="K2474">
            <v>0</v>
          </cell>
          <cell r="L2474" t="str">
            <v/>
          </cell>
          <cell r="M2474" t="e">
            <v>#N/A</v>
          </cell>
        </row>
        <row r="2475">
          <cell r="H2475" t="e">
            <v>#N/A</v>
          </cell>
          <cell r="J2475" t="e">
            <v>#N/A</v>
          </cell>
          <cell r="K2475">
            <v>0</v>
          </cell>
          <cell r="L2475" t="str">
            <v/>
          </cell>
          <cell r="M2475" t="e">
            <v>#N/A</v>
          </cell>
        </row>
        <row r="2476">
          <cell r="H2476" t="e">
            <v>#N/A</v>
          </cell>
          <cell r="J2476" t="e">
            <v>#N/A</v>
          </cell>
          <cell r="K2476">
            <v>0</v>
          </cell>
          <cell r="L2476" t="str">
            <v/>
          </cell>
          <cell r="M2476" t="e">
            <v>#N/A</v>
          </cell>
        </row>
        <row r="2477">
          <cell r="H2477" t="e">
            <v>#N/A</v>
          </cell>
          <cell r="J2477" t="e">
            <v>#N/A</v>
          </cell>
          <cell r="K2477">
            <v>0</v>
          </cell>
          <cell r="L2477" t="str">
            <v/>
          </cell>
          <cell r="M2477" t="e">
            <v>#N/A</v>
          </cell>
        </row>
        <row r="2478">
          <cell r="H2478" t="e">
            <v>#N/A</v>
          </cell>
          <cell r="J2478" t="e">
            <v>#N/A</v>
          </cell>
          <cell r="K2478">
            <v>0</v>
          </cell>
          <cell r="L2478" t="str">
            <v/>
          </cell>
          <cell r="M2478" t="e">
            <v>#N/A</v>
          </cell>
        </row>
        <row r="2479">
          <cell r="H2479" t="e">
            <v>#N/A</v>
          </cell>
          <cell r="J2479" t="e">
            <v>#N/A</v>
          </cell>
          <cell r="K2479">
            <v>0</v>
          </cell>
          <cell r="L2479" t="str">
            <v/>
          </cell>
          <cell r="M2479" t="e">
            <v>#N/A</v>
          </cell>
        </row>
        <row r="2480">
          <cell r="H2480" t="e">
            <v>#N/A</v>
          </cell>
          <cell r="J2480" t="e">
            <v>#N/A</v>
          </cell>
          <cell r="K2480">
            <v>0</v>
          </cell>
          <cell r="L2480" t="str">
            <v/>
          </cell>
          <cell r="M2480" t="e">
            <v>#N/A</v>
          </cell>
        </row>
        <row r="2481">
          <cell r="H2481" t="e">
            <v>#N/A</v>
          </cell>
          <cell r="J2481" t="e">
            <v>#N/A</v>
          </cell>
          <cell r="K2481">
            <v>0</v>
          </cell>
          <cell r="L2481" t="str">
            <v/>
          </cell>
          <cell r="M2481" t="e">
            <v>#N/A</v>
          </cell>
        </row>
        <row r="2482">
          <cell r="H2482" t="e">
            <v>#N/A</v>
          </cell>
          <cell r="J2482" t="e">
            <v>#N/A</v>
          </cell>
          <cell r="K2482">
            <v>0</v>
          </cell>
          <cell r="L2482" t="str">
            <v/>
          </cell>
          <cell r="M2482" t="e">
            <v>#N/A</v>
          </cell>
        </row>
        <row r="2483">
          <cell r="H2483" t="e">
            <v>#N/A</v>
          </cell>
          <cell r="J2483" t="e">
            <v>#N/A</v>
          </cell>
          <cell r="K2483">
            <v>0</v>
          </cell>
          <cell r="L2483" t="str">
            <v/>
          </cell>
          <cell r="M2483" t="e">
            <v>#N/A</v>
          </cell>
        </row>
        <row r="2484">
          <cell r="H2484" t="e">
            <v>#N/A</v>
          </cell>
          <cell r="J2484" t="e">
            <v>#N/A</v>
          </cell>
          <cell r="K2484">
            <v>0</v>
          </cell>
          <cell r="L2484" t="str">
            <v/>
          </cell>
          <cell r="M2484" t="e">
            <v>#N/A</v>
          </cell>
        </row>
        <row r="2485">
          <cell r="H2485" t="e">
            <v>#N/A</v>
          </cell>
          <cell r="J2485" t="e">
            <v>#N/A</v>
          </cell>
          <cell r="K2485">
            <v>0</v>
          </cell>
          <cell r="L2485" t="str">
            <v/>
          </cell>
          <cell r="M2485" t="e">
            <v>#N/A</v>
          </cell>
        </row>
        <row r="2486">
          <cell r="H2486" t="e">
            <v>#N/A</v>
          </cell>
          <cell r="J2486" t="e">
            <v>#N/A</v>
          </cell>
          <cell r="K2486">
            <v>0</v>
          </cell>
          <cell r="L2486" t="str">
            <v/>
          </cell>
          <cell r="M2486" t="e">
            <v>#N/A</v>
          </cell>
        </row>
        <row r="2487">
          <cell r="H2487" t="e">
            <v>#N/A</v>
          </cell>
          <cell r="J2487" t="e">
            <v>#N/A</v>
          </cell>
          <cell r="K2487">
            <v>0</v>
          </cell>
          <cell r="L2487" t="str">
            <v/>
          </cell>
          <cell r="M2487" t="e">
            <v>#N/A</v>
          </cell>
        </row>
        <row r="2488">
          <cell r="H2488" t="e">
            <v>#N/A</v>
          </cell>
          <cell r="J2488" t="e">
            <v>#N/A</v>
          </cell>
          <cell r="K2488">
            <v>0</v>
          </cell>
          <cell r="L2488" t="str">
            <v/>
          </cell>
          <cell r="M2488" t="e">
            <v>#N/A</v>
          </cell>
        </row>
        <row r="2489">
          <cell r="H2489" t="e">
            <v>#N/A</v>
          </cell>
          <cell r="J2489" t="e">
            <v>#N/A</v>
          </cell>
          <cell r="K2489">
            <v>0</v>
          </cell>
          <cell r="L2489" t="str">
            <v/>
          </cell>
          <cell r="M2489" t="e">
            <v>#N/A</v>
          </cell>
        </row>
        <row r="2490">
          <cell r="H2490" t="e">
            <v>#N/A</v>
          </cell>
          <cell r="J2490" t="e">
            <v>#N/A</v>
          </cell>
          <cell r="K2490">
            <v>0</v>
          </cell>
          <cell r="L2490" t="str">
            <v/>
          </cell>
          <cell r="M2490" t="e">
            <v>#N/A</v>
          </cell>
        </row>
        <row r="2491">
          <cell r="H2491" t="e">
            <v>#N/A</v>
          </cell>
          <cell r="J2491" t="e">
            <v>#N/A</v>
          </cell>
          <cell r="K2491">
            <v>0</v>
          </cell>
          <cell r="L2491" t="str">
            <v/>
          </cell>
          <cell r="M2491" t="e">
            <v>#N/A</v>
          </cell>
        </row>
        <row r="2492">
          <cell r="H2492" t="e">
            <v>#N/A</v>
          </cell>
          <cell r="J2492" t="e">
            <v>#N/A</v>
          </cell>
          <cell r="K2492">
            <v>0</v>
          </cell>
          <cell r="L2492" t="str">
            <v/>
          </cell>
          <cell r="M2492" t="e">
            <v>#N/A</v>
          </cell>
        </row>
        <row r="2493">
          <cell r="H2493" t="e">
            <v>#N/A</v>
          </cell>
          <cell r="J2493" t="e">
            <v>#N/A</v>
          </cell>
          <cell r="K2493">
            <v>0</v>
          </cell>
          <cell r="L2493" t="str">
            <v/>
          </cell>
          <cell r="M2493" t="e">
            <v>#N/A</v>
          </cell>
        </row>
        <row r="2494">
          <cell r="H2494" t="e">
            <v>#N/A</v>
          </cell>
          <cell r="J2494" t="e">
            <v>#N/A</v>
          </cell>
          <cell r="K2494">
            <v>0</v>
          </cell>
          <cell r="L2494" t="str">
            <v/>
          </cell>
          <cell r="M2494" t="e">
            <v>#N/A</v>
          </cell>
        </row>
        <row r="2495">
          <cell r="H2495" t="e">
            <v>#N/A</v>
          </cell>
          <cell r="J2495" t="e">
            <v>#N/A</v>
          </cell>
          <cell r="K2495">
            <v>0</v>
          </cell>
          <cell r="L2495" t="str">
            <v/>
          </cell>
          <cell r="M2495" t="e">
            <v>#N/A</v>
          </cell>
        </row>
        <row r="2496">
          <cell r="H2496" t="e">
            <v>#N/A</v>
          </cell>
          <cell r="J2496" t="e">
            <v>#N/A</v>
          </cell>
          <cell r="K2496">
            <v>0</v>
          </cell>
          <cell r="L2496" t="str">
            <v/>
          </cell>
          <cell r="M2496" t="e">
            <v>#N/A</v>
          </cell>
        </row>
        <row r="2497">
          <cell r="H2497" t="e">
            <v>#N/A</v>
          </cell>
          <cell r="J2497" t="e">
            <v>#N/A</v>
          </cell>
          <cell r="K2497">
            <v>0</v>
          </cell>
          <cell r="L2497" t="str">
            <v/>
          </cell>
          <cell r="M2497" t="e">
            <v>#N/A</v>
          </cell>
        </row>
        <row r="2498">
          <cell r="H2498" t="e">
            <v>#N/A</v>
          </cell>
          <cell r="J2498" t="e">
            <v>#N/A</v>
          </cell>
          <cell r="K2498">
            <v>0</v>
          </cell>
          <cell r="L2498" t="str">
            <v/>
          </cell>
          <cell r="M2498" t="e">
            <v>#N/A</v>
          </cell>
        </row>
        <row r="2499">
          <cell r="H2499" t="e">
            <v>#N/A</v>
          </cell>
          <cell r="J2499" t="e">
            <v>#N/A</v>
          </cell>
          <cell r="K2499">
            <v>0</v>
          </cell>
          <cell r="L2499" t="str">
            <v/>
          </cell>
          <cell r="M2499" t="e">
            <v>#N/A</v>
          </cell>
        </row>
        <row r="2500">
          <cell r="H2500" t="e">
            <v>#N/A</v>
          </cell>
          <cell r="J2500" t="e">
            <v>#N/A</v>
          </cell>
          <cell r="K2500">
            <v>0</v>
          </cell>
          <cell r="L2500" t="str">
            <v/>
          </cell>
          <cell r="M2500" t="e">
            <v>#N/A</v>
          </cell>
        </row>
        <row r="2501">
          <cell r="H2501" t="e">
            <v>#N/A</v>
          </cell>
          <cell r="J2501" t="e">
            <v>#N/A</v>
          </cell>
          <cell r="K2501">
            <v>0</v>
          </cell>
          <cell r="L2501" t="str">
            <v/>
          </cell>
          <cell r="M2501" t="e">
            <v>#N/A</v>
          </cell>
        </row>
        <row r="2502">
          <cell r="H2502" t="e">
            <v>#N/A</v>
          </cell>
          <cell r="J2502" t="e">
            <v>#N/A</v>
          </cell>
          <cell r="K2502">
            <v>0</v>
          </cell>
          <cell r="L2502" t="str">
            <v/>
          </cell>
          <cell r="M2502" t="e">
            <v>#N/A</v>
          </cell>
        </row>
        <row r="2503">
          <cell r="H2503" t="e">
            <v>#N/A</v>
          </cell>
          <cell r="J2503" t="e">
            <v>#N/A</v>
          </cell>
          <cell r="K2503">
            <v>0</v>
          </cell>
          <cell r="L2503" t="str">
            <v/>
          </cell>
          <cell r="M2503" t="e">
            <v>#N/A</v>
          </cell>
        </row>
        <row r="2504">
          <cell r="H2504" t="e">
            <v>#N/A</v>
          </cell>
          <cell r="J2504" t="e">
            <v>#N/A</v>
          </cell>
          <cell r="K2504">
            <v>0</v>
          </cell>
          <cell r="L2504" t="str">
            <v/>
          </cell>
          <cell r="M2504" t="e">
            <v>#N/A</v>
          </cell>
        </row>
        <row r="2505">
          <cell r="H2505" t="e">
            <v>#N/A</v>
          </cell>
          <cell r="J2505" t="e">
            <v>#N/A</v>
          </cell>
          <cell r="K2505">
            <v>0</v>
          </cell>
          <cell r="L2505" t="str">
            <v/>
          </cell>
          <cell r="M2505" t="e">
            <v>#N/A</v>
          </cell>
        </row>
        <row r="2506">
          <cell r="H2506" t="e">
            <v>#N/A</v>
          </cell>
          <cell r="J2506" t="e">
            <v>#N/A</v>
          </cell>
          <cell r="K2506">
            <v>0</v>
          </cell>
          <cell r="L2506" t="str">
            <v/>
          </cell>
          <cell r="M2506" t="e">
            <v>#N/A</v>
          </cell>
        </row>
        <row r="2507">
          <cell r="H2507" t="e">
            <v>#N/A</v>
          </cell>
          <cell r="J2507" t="e">
            <v>#N/A</v>
          </cell>
          <cell r="K2507">
            <v>0</v>
          </cell>
          <cell r="L2507" t="str">
            <v/>
          </cell>
          <cell r="M2507" t="e">
            <v>#N/A</v>
          </cell>
        </row>
        <row r="2508">
          <cell r="H2508" t="e">
            <v>#N/A</v>
          </cell>
          <cell r="J2508" t="e">
            <v>#N/A</v>
          </cell>
          <cell r="K2508">
            <v>0</v>
          </cell>
          <cell r="L2508" t="str">
            <v/>
          </cell>
          <cell r="M2508" t="e">
            <v>#N/A</v>
          </cell>
        </row>
        <row r="2509">
          <cell r="H2509" t="e">
            <v>#N/A</v>
          </cell>
          <cell r="J2509" t="e">
            <v>#N/A</v>
          </cell>
          <cell r="K2509">
            <v>0</v>
          </cell>
          <cell r="L2509" t="str">
            <v/>
          </cell>
          <cell r="M2509" t="e">
            <v>#N/A</v>
          </cell>
        </row>
        <row r="2510">
          <cell r="H2510" t="e">
            <v>#N/A</v>
          </cell>
          <cell r="J2510" t="e">
            <v>#N/A</v>
          </cell>
          <cell r="K2510">
            <v>0</v>
          </cell>
          <cell r="L2510" t="str">
            <v/>
          </cell>
          <cell r="M2510" t="e">
            <v>#N/A</v>
          </cell>
        </row>
        <row r="2511">
          <cell r="H2511" t="e">
            <v>#N/A</v>
          </cell>
          <cell r="J2511" t="e">
            <v>#N/A</v>
          </cell>
          <cell r="K2511">
            <v>0</v>
          </cell>
          <cell r="L2511" t="str">
            <v/>
          </cell>
          <cell r="M2511" t="e">
            <v>#N/A</v>
          </cell>
        </row>
        <row r="2512">
          <cell r="H2512" t="e">
            <v>#N/A</v>
          </cell>
          <cell r="J2512" t="e">
            <v>#N/A</v>
          </cell>
          <cell r="K2512">
            <v>0</v>
          </cell>
          <cell r="L2512" t="str">
            <v/>
          </cell>
          <cell r="M2512" t="e">
            <v>#N/A</v>
          </cell>
        </row>
        <row r="2513">
          <cell r="H2513" t="e">
            <v>#N/A</v>
          </cell>
          <cell r="J2513" t="e">
            <v>#N/A</v>
          </cell>
          <cell r="K2513">
            <v>0</v>
          </cell>
          <cell r="L2513" t="str">
            <v/>
          </cell>
          <cell r="M2513" t="e">
            <v>#N/A</v>
          </cell>
        </row>
        <row r="2514">
          <cell r="H2514" t="e">
            <v>#N/A</v>
          </cell>
          <cell r="J2514" t="e">
            <v>#N/A</v>
          </cell>
          <cell r="K2514">
            <v>0</v>
          </cell>
          <cell r="L2514" t="str">
            <v/>
          </cell>
          <cell r="M2514" t="e">
            <v>#N/A</v>
          </cell>
        </row>
        <row r="2515">
          <cell r="H2515" t="e">
            <v>#N/A</v>
          </cell>
          <cell r="J2515" t="e">
            <v>#N/A</v>
          </cell>
          <cell r="K2515">
            <v>0</v>
          </cell>
          <cell r="L2515" t="str">
            <v/>
          </cell>
          <cell r="M2515" t="e">
            <v>#N/A</v>
          </cell>
        </row>
        <row r="2516">
          <cell r="H2516" t="e">
            <v>#N/A</v>
          </cell>
          <cell r="J2516" t="e">
            <v>#N/A</v>
          </cell>
          <cell r="K2516">
            <v>0</v>
          </cell>
          <cell r="L2516" t="str">
            <v/>
          </cell>
          <cell r="M2516" t="e">
            <v>#N/A</v>
          </cell>
        </row>
        <row r="2517">
          <cell r="H2517" t="e">
            <v>#N/A</v>
          </cell>
          <cell r="J2517" t="e">
            <v>#N/A</v>
          </cell>
          <cell r="K2517">
            <v>0</v>
          </cell>
          <cell r="L2517" t="str">
            <v/>
          </cell>
          <cell r="M2517" t="e">
            <v>#N/A</v>
          </cell>
        </row>
        <row r="2518">
          <cell r="H2518" t="e">
            <v>#N/A</v>
          </cell>
          <cell r="J2518" t="e">
            <v>#N/A</v>
          </cell>
          <cell r="K2518">
            <v>0</v>
          </cell>
          <cell r="L2518" t="str">
            <v/>
          </cell>
          <cell r="M2518" t="e">
            <v>#N/A</v>
          </cell>
        </row>
        <row r="2519">
          <cell r="H2519" t="e">
            <v>#N/A</v>
          </cell>
          <cell r="J2519" t="e">
            <v>#N/A</v>
          </cell>
          <cell r="K2519">
            <v>0</v>
          </cell>
          <cell r="L2519" t="str">
            <v/>
          </cell>
          <cell r="M2519" t="e">
            <v>#N/A</v>
          </cell>
        </row>
        <row r="2520">
          <cell r="H2520" t="e">
            <v>#N/A</v>
          </cell>
          <cell r="J2520" t="e">
            <v>#N/A</v>
          </cell>
          <cell r="K2520">
            <v>0</v>
          </cell>
          <cell r="L2520" t="str">
            <v/>
          </cell>
          <cell r="M2520" t="e">
            <v>#N/A</v>
          </cell>
        </row>
        <row r="2521">
          <cell r="H2521" t="e">
            <v>#N/A</v>
          </cell>
          <cell r="J2521" t="e">
            <v>#N/A</v>
          </cell>
          <cell r="K2521">
            <v>0</v>
          </cell>
          <cell r="L2521" t="str">
            <v/>
          </cell>
          <cell r="M2521" t="e">
            <v>#N/A</v>
          </cell>
        </row>
        <row r="2522">
          <cell r="H2522" t="e">
            <v>#N/A</v>
          </cell>
          <cell r="J2522" t="e">
            <v>#N/A</v>
          </cell>
          <cell r="K2522">
            <v>0</v>
          </cell>
          <cell r="L2522" t="str">
            <v/>
          </cell>
          <cell r="M2522" t="e">
            <v>#N/A</v>
          </cell>
        </row>
        <row r="2523">
          <cell r="H2523" t="e">
            <v>#N/A</v>
          </cell>
          <cell r="J2523" t="e">
            <v>#N/A</v>
          </cell>
          <cell r="K2523">
            <v>0</v>
          </cell>
          <cell r="L2523" t="str">
            <v/>
          </cell>
          <cell r="M2523" t="e">
            <v>#N/A</v>
          </cell>
        </row>
        <row r="2524">
          <cell r="H2524" t="e">
            <v>#N/A</v>
          </cell>
          <cell r="J2524" t="e">
            <v>#N/A</v>
          </cell>
          <cell r="K2524">
            <v>0</v>
          </cell>
          <cell r="L2524" t="str">
            <v/>
          </cell>
          <cell r="M2524" t="e">
            <v>#N/A</v>
          </cell>
        </row>
        <row r="2525">
          <cell r="H2525" t="e">
            <v>#N/A</v>
          </cell>
          <cell r="J2525" t="e">
            <v>#N/A</v>
          </cell>
          <cell r="K2525">
            <v>0</v>
          </cell>
          <cell r="L2525" t="str">
            <v/>
          </cell>
          <cell r="M2525" t="e">
            <v>#N/A</v>
          </cell>
        </row>
        <row r="2526">
          <cell r="H2526" t="e">
            <v>#N/A</v>
          </cell>
          <cell r="J2526" t="e">
            <v>#N/A</v>
          </cell>
          <cell r="K2526">
            <v>0</v>
          </cell>
          <cell r="L2526" t="str">
            <v/>
          </cell>
          <cell r="M2526" t="e">
            <v>#N/A</v>
          </cell>
        </row>
        <row r="2527">
          <cell r="H2527" t="e">
            <v>#N/A</v>
          </cell>
          <cell r="J2527" t="e">
            <v>#N/A</v>
          </cell>
          <cell r="K2527">
            <v>0</v>
          </cell>
          <cell r="L2527" t="str">
            <v/>
          </cell>
          <cell r="M2527" t="e">
            <v>#N/A</v>
          </cell>
        </row>
        <row r="2528">
          <cell r="H2528" t="e">
            <v>#N/A</v>
          </cell>
          <cell r="J2528" t="e">
            <v>#N/A</v>
          </cell>
          <cell r="K2528">
            <v>0</v>
          </cell>
          <cell r="L2528" t="str">
            <v/>
          </cell>
          <cell r="M2528" t="e">
            <v>#N/A</v>
          </cell>
        </row>
        <row r="2529">
          <cell r="H2529" t="e">
            <v>#N/A</v>
          </cell>
          <cell r="J2529" t="e">
            <v>#N/A</v>
          </cell>
          <cell r="K2529">
            <v>0</v>
          </cell>
          <cell r="L2529" t="str">
            <v/>
          </cell>
          <cell r="M2529" t="e">
            <v>#N/A</v>
          </cell>
        </row>
        <row r="2530">
          <cell r="H2530" t="e">
            <v>#N/A</v>
          </cell>
          <cell r="J2530" t="e">
            <v>#N/A</v>
          </cell>
          <cell r="K2530">
            <v>0</v>
          </cell>
          <cell r="L2530" t="str">
            <v/>
          </cell>
          <cell r="M2530" t="e">
            <v>#N/A</v>
          </cell>
        </row>
        <row r="2531">
          <cell r="H2531" t="e">
            <v>#N/A</v>
          </cell>
          <cell r="J2531" t="e">
            <v>#N/A</v>
          </cell>
          <cell r="K2531">
            <v>0</v>
          </cell>
          <cell r="L2531" t="str">
            <v/>
          </cell>
          <cell r="M2531" t="e">
            <v>#N/A</v>
          </cell>
        </row>
        <row r="2532">
          <cell r="H2532" t="e">
            <v>#N/A</v>
          </cell>
          <cell r="J2532" t="e">
            <v>#N/A</v>
          </cell>
          <cell r="K2532">
            <v>0</v>
          </cell>
          <cell r="L2532" t="str">
            <v/>
          </cell>
          <cell r="M2532" t="e">
            <v>#N/A</v>
          </cell>
        </row>
        <row r="2533">
          <cell r="H2533" t="e">
            <v>#N/A</v>
          </cell>
          <cell r="J2533" t="e">
            <v>#N/A</v>
          </cell>
          <cell r="K2533">
            <v>0</v>
          </cell>
          <cell r="L2533" t="str">
            <v/>
          </cell>
          <cell r="M2533" t="e">
            <v>#N/A</v>
          </cell>
        </row>
        <row r="2534">
          <cell r="H2534" t="e">
            <v>#N/A</v>
          </cell>
          <cell r="J2534" t="e">
            <v>#N/A</v>
          </cell>
          <cell r="K2534">
            <v>0</v>
          </cell>
          <cell r="L2534" t="str">
            <v/>
          </cell>
          <cell r="M2534" t="e">
            <v>#N/A</v>
          </cell>
        </row>
        <row r="2535">
          <cell r="H2535" t="e">
            <v>#N/A</v>
          </cell>
          <cell r="J2535" t="e">
            <v>#N/A</v>
          </cell>
          <cell r="K2535">
            <v>0</v>
          </cell>
          <cell r="L2535" t="str">
            <v/>
          </cell>
          <cell r="M2535" t="e">
            <v>#N/A</v>
          </cell>
        </row>
        <row r="2536">
          <cell r="H2536" t="e">
            <v>#N/A</v>
          </cell>
          <cell r="J2536" t="e">
            <v>#N/A</v>
          </cell>
          <cell r="K2536">
            <v>0</v>
          </cell>
          <cell r="L2536" t="str">
            <v/>
          </cell>
          <cell r="M2536" t="e">
            <v>#N/A</v>
          </cell>
        </row>
        <row r="2537">
          <cell r="H2537" t="e">
            <v>#N/A</v>
          </cell>
          <cell r="J2537" t="e">
            <v>#N/A</v>
          </cell>
          <cell r="K2537">
            <v>0</v>
          </cell>
          <cell r="L2537" t="str">
            <v/>
          </cell>
          <cell r="M2537" t="e">
            <v>#N/A</v>
          </cell>
        </row>
        <row r="2538">
          <cell r="H2538" t="e">
            <v>#N/A</v>
          </cell>
          <cell r="J2538" t="e">
            <v>#N/A</v>
          </cell>
          <cell r="K2538">
            <v>0</v>
          </cell>
          <cell r="L2538" t="str">
            <v/>
          </cell>
          <cell r="M2538" t="e">
            <v>#N/A</v>
          </cell>
        </row>
        <row r="2539">
          <cell r="H2539" t="e">
            <v>#N/A</v>
          </cell>
          <cell r="J2539" t="e">
            <v>#N/A</v>
          </cell>
          <cell r="K2539">
            <v>0</v>
          </cell>
          <cell r="L2539" t="str">
            <v/>
          </cell>
          <cell r="M2539" t="e">
            <v>#N/A</v>
          </cell>
        </row>
        <row r="2540">
          <cell r="H2540" t="e">
            <v>#N/A</v>
          </cell>
          <cell r="J2540" t="e">
            <v>#N/A</v>
          </cell>
          <cell r="K2540">
            <v>0</v>
          </cell>
          <cell r="L2540" t="str">
            <v/>
          </cell>
          <cell r="M2540" t="e">
            <v>#N/A</v>
          </cell>
        </row>
        <row r="2541">
          <cell r="H2541" t="e">
            <v>#N/A</v>
          </cell>
          <cell r="J2541" t="e">
            <v>#N/A</v>
          </cell>
          <cell r="K2541">
            <v>0</v>
          </cell>
          <cell r="L2541" t="str">
            <v/>
          </cell>
          <cell r="M2541" t="e">
            <v>#N/A</v>
          </cell>
        </row>
        <row r="2542">
          <cell r="H2542" t="e">
            <v>#N/A</v>
          </cell>
          <cell r="J2542" t="e">
            <v>#N/A</v>
          </cell>
          <cell r="K2542">
            <v>0</v>
          </cell>
          <cell r="L2542" t="str">
            <v/>
          </cell>
          <cell r="M2542" t="e">
            <v>#N/A</v>
          </cell>
        </row>
        <row r="2543">
          <cell r="H2543" t="e">
            <v>#N/A</v>
          </cell>
          <cell r="J2543" t="e">
            <v>#N/A</v>
          </cell>
          <cell r="K2543">
            <v>0</v>
          </cell>
          <cell r="L2543" t="str">
            <v/>
          </cell>
          <cell r="M2543" t="e">
            <v>#N/A</v>
          </cell>
        </row>
        <row r="2544">
          <cell r="H2544" t="e">
            <v>#N/A</v>
          </cell>
          <cell r="J2544" t="e">
            <v>#N/A</v>
          </cell>
          <cell r="K2544">
            <v>0</v>
          </cell>
          <cell r="L2544" t="str">
            <v/>
          </cell>
          <cell r="M2544" t="e">
            <v>#N/A</v>
          </cell>
        </row>
        <row r="2545">
          <cell r="H2545" t="e">
            <v>#N/A</v>
          </cell>
          <cell r="J2545" t="e">
            <v>#N/A</v>
          </cell>
          <cell r="K2545">
            <v>0</v>
          </cell>
          <cell r="L2545" t="str">
            <v/>
          </cell>
          <cell r="M2545" t="e">
            <v>#N/A</v>
          </cell>
        </row>
        <row r="2546">
          <cell r="H2546" t="e">
            <v>#N/A</v>
          </cell>
          <cell r="J2546" t="e">
            <v>#N/A</v>
          </cell>
          <cell r="K2546">
            <v>0</v>
          </cell>
          <cell r="L2546" t="str">
            <v/>
          </cell>
          <cell r="M2546" t="e">
            <v>#N/A</v>
          </cell>
        </row>
        <row r="2547">
          <cell r="H2547" t="e">
            <v>#N/A</v>
          </cell>
          <cell r="J2547" t="e">
            <v>#N/A</v>
          </cell>
          <cell r="K2547">
            <v>0</v>
          </cell>
          <cell r="L2547" t="str">
            <v/>
          </cell>
          <cell r="M2547" t="e">
            <v>#N/A</v>
          </cell>
        </row>
        <row r="2548">
          <cell r="H2548" t="e">
            <v>#N/A</v>
          </cell>
          <cell r="J2548" t="e">
            <v>#N/A</v>
          </cell>
          <cell r="K2548">
            <v>0</v>
          </cell>
          <cell r="L2548" t="str">
            <v/>
          </cell>
          <cell r="M2548" t="e">
            <v>#N/A</v>
          </cell>
        </row>
        <row r="2549">
          <cell r="H2549" t="e">
            <v>#N/A</v>
          </cell>
          <cell r="J2549" t="e">
            <v>#N/A</v>
          </cell>
          <cell r="K2549">
            <v>0</v>
          </cell>
          <cell r="L2549" t="str">
            <v/>
          </cell>
          <cell r="M2549" t="e">
            <v>#N/A</v>
          </cell>
        </row>
        <row r="2550">
          <cell r="H2550" t="e">
            <v>#N/A</v>
          </cell>
          <cell r="J2550" t="e">
            <v>#N/A</v>
          </cell>
          <cell r="K2550">
            <v>0</v>
          </cell>
          <cell r="L2550" t="str">
            <v/>
          </cell>
          <cell r="M2550" t="e">
            <v>#N/A</v>
          </cell>
        </row>
        <row r="2551">
          <cell r="H2551" t="e">
            <v>#N/A</v>
          </cell>
          <cell r="J2551" t="e">
            <v>#N/A</v>
          </cell>
          <cell r="K2551">
            <v>0</v>
          </cell>
          <cell r="L2551" t="str">
            <v/>
          </cell>
          <cell r="M2551" t="e">
            <v>#N/A</v>
          </cell>
        </row>
        <row r="2552">
          <cell r="H2552" t="e">
            <v>#N/A</v>
          </cell>
          <cell r="J2552" t="e">
            <v>#N/A</v>
          </cell>
          <cell r="K2552">
            <v>0</v>
          </cell>
          <cell r="L2552" t="str">
            <v/>
          </cell>
          <cell r="M2552" t="e">
            <v>#N/A</v>
          </cell>
        </row>
        <row r="2553">
          <cell r="H2553" t="e">
            <v>#N/A</v>
          </cell>
          <cell r="J2553" t="e">
            <v>#N/A</v>
          </cell>
          <cell r="K2553">
            <v>0</v>
          </cell>
          <cell r="L2553" t="str">
            <v/>
          </cell>
          <cell r="M2553" t="e">
            <v>#N/A</v>
          </cell>
        </row>
        <row r="2554">
          <cell r="H2554" t="e">
            <v>#N/A</v>
          </cell>
          <cell r="J2554" t="e">
            <v>#N/A</v>
          </cell>
          <cell r="K2554">
            <v>0</v>
          </cell>
          <cell r="L2554" t="str">
            <v/>
          </cell>
          <cell r="M2554" t="e">
            <v>#N/A</v>
          </cell>
        </row>
        <row r="2555">
          <cell r="H2555" t="e">
            <v>#N/A</v>
          </cell>
          <cell r="J2555" t="e">
            <v>#N/A</v>
          </cell>
          <cell r="K2555">
            <v>0</v>
          </cell>
          <cell r="L2555" t="str">
            <v/>
          </cell>
          <cell r="M2555" t="e">
            <v>#N/A</v>
          </cell>
        </row>
      </sheetData>
      <sheetData sheetId="4"/>
      <sheetData sheetId="5">
        <row r="1">
          <cell r="F1" t="str">
            <v>NO_SS</v>
          </cell>
          <cell r="M1" t="str">
            <v>RETENCIO QUINCENAL</v>
          </cell>
        </row>
        <row r="2">
          <cell r="F2">
            <v>71947746096</v>
          </cell>
          <cell r="M2">
            <v>180.11500000000001</v>
          </cell>
        </row>
        <row r="3">
          <cell r="F3">
            <v>45028702020</v>
          </cell>
          <cell r="M3">
            <v>928.4</v>
          </cell>
        </row>
        <row r="4">
          <cell r="F4">
            <v>39926802073</v>
          </cell>
          <cell r="M4">
            <v>282.08499999999998</v>
          </cell>
        </row>
        <row r="5">
          <cell r="F5">
            <v>81907001366</v>
          </cell>
          <cell r="M5">
            <v>459.375</v>
          </cell>
        </row>
        <row r="6">
          <cell r="F6">
            <v>96947219034</v>
          </cell>
          <cell r="M6">
            <v>198.27500000000001</v>
          </cell>
        </row>
        <row r="7">
          <cell r="F7">
            <v>14897026069</v>
          </cell>
          <cell r="M7">
            <v>238.89</v>
          </cell>
        </row>
        <row r="8">
          <cell r="F8">
            <v>52058613663</v>
          </cell>
          <cell r="M8">
            <v>443.79500000000002</v>
          </cell>
        </row>
        <row r="9">
          <cell r="F9">
            <v>22806001701</v>
          </cell>
          <cell r="M9">
            <v>159.09</v>
          </cell>
        </row>
        <row r="10">
          <cell r="F10">
            <v>82877234482</v>
          </cell>
          <cell r="M10">
            <v>415.17</v>
          </cell>
        </row>
        <row r="11">
          <cell r="F11">
            <v>83068801741</v>
          </cell>
          <cell r="M11">
            <v>513.42499999999995</v>
          </cell>
        </row>
        <row r="12">
          <cell r="F12">
            <v>49977962783</v>
          </cell>
          <cell r="M12">
            <v>724.81</v>
          </cell>
        </row>
        <row r="13">
          <cell r="F13">
            <v>28957103436</v>
          </cell>
          <cell r="M13">
            <v>274.95</v>
          </cell>
        </row>
        <row r="14">
          <cell r="F14">
            <v>24038448643</v>
          </cell>
          <cell r="M14">
            <v>392.01499999999999</v>
          </cell>
        </row>
        <row r="15">
          <cell r="F15">
            <v>20917440461</v>
          </cell>
          <cell r="M15">
            <v>833.45</v>
          </cell>
        </row>
        <row r="16">
          <cell r="F16">
            <v>14906704631</v>
          </cell>
          <cell r="M16">
            <v>754.745</v>
          </cell>
        </row>
        <row r="17">
          <cell r="F17">
            <v>60998105658</v>
          </cell>
          <cell r="M17">
            <v>898.06500000000005</v>
          </cell>
        </row>
        <row r="18">
          <cell r="F18">
            <v>2167948070</v>
          </cell>
          <cell r="M18">
            <v>1033.01</v>
          </cell>
        </row>
        <row r="19">
          <cell r="F19">
            <v>31018503008</v>
          </cell>
          <cell r="M19">
            <v>607.53499999999997</v>
          </cell>
        </row>
        <row r="20">
          <cell r="F20">
            <v>81997400320</v>
          </cell>
          <cell r="M20">
            <v>180.11500000000001</v>
          </cell>
        </row>
        <row r="21">
          <cell r="F21">
            <v>72967302133</v>
          </cell>
          <cell r="M21">
            <v>625.49</v>
          </cell>
        </row>
        <row r="22">
          <cell r="F22">
            <v>9068662346</v>
          </cell>
          <cell r="M22">
            <v>600.5</v>
          </cell>
        </row>
        <row r="23">
          <cell r="F23">
            <v>42007912571</v>
          </cell>
          <cell r="M23">
            <v>925.58500000000004</v>
          </cell>
        </row>
        <row r="24">
          <cell r="F24">
            <v>42967615016</v>
          </cell>
          <cell r="M24">
            <v>499.5</v>
          </cell>
        </row>
        <row r="25">
          <cell r="F25">
            <v>81977801562</v>
          </cell>
          <cell r="M25">
            <v>737.85</v>
          </cell>
        </row>
        <row r="26">
          <cell r="F26">
            <v>34907005820</v>
          </cell>
          <cell r="M26">
            <v>820.92</v>
          </cell>
        </row>
        <row r="27">
          <cell r="F27">
            <v>9987958353</v>
          </cell>
          <cell r="M27">
            <v>315</v>
          </cell>
        </row>
        <row r="28">
          <cell r="F28">
            <v>57068810506</v>
          </cell>
          <cell r="M28">
            <v>280.47500000000002</v>
          </cell>
        </row>
        <row r="29">
          <cell r="F29">
            <v>7896807182</v>
          </cell>
          <cell r="M29">
            <v>305.12</v>
          </cell>
        </row>
        <row r="30">
          <cell r="F30">
            <v>53018028786</v>
          </cell>
          <cell r="M30">
            <v>425</v>
          </cell>
        </row>
        <row r="31">
          <cell r="F31">
            <v>45978124373</v>
          </cell>
          <cell r="M31">
            <v>480.82499999999999</v>
          </cell>
        </row>
        <row r="32">
          <cell r="F32">
            <v>53028402252</v>
          </cell>
          <cell r="M32">
            <v>513.19000000000005</v>
          </cell>
        </row>
        <row r="33">
          <cell r="F33">
            <v>9957910434</v>
          </cell>
          <cell r="M33">
            <v>9.51</v>
          </cell>
        </row>
        <row r="34">
          <cell r="F34">
            <v>78917433100</v>
          </cell>
          <cell r="M34">
            <v>426.91</v>
          </cell>
        </row>
        <row r="35">
          <cell r="F35">
            <v>12785707899</v>
          </cell>
          <cell r="M35">
            <v>361.14</v>
          </cell>
        </row>
        <row r="36">
          <cell r="F36">
            <v>35967604147</v>
          </cell>
          <cell r="M36">
            <v>375.21</v>
          </cell>
        </row>
        <row r="37">
          <cell r="F37">
            <v>81038701124</v>
          </cell>
          <cell r="M37">
            <v>584.37</v>
          </cell>
        </row>
        <row r="38">
          <cell r="F38">
            <v>42926607237</v>
          </cell>
          <cell r="M38">
            <v>442.99</v>
          </cell>
        </row>
        <row r="39">
          <cell r="F39">
            <v>22947100578</v>
          </cell>
          <cell r="M39">
            <v>29.324999999999999</v>
          </cell>
        </row>
        <row r="40">
          <cell r="F40">
            <v>11907216300</v>
          </cell>
          <cell r="M40">
            <v>1599.99</v>
          </cell>
        </row>
        <row r="41">
          <cell r="F41">
            <v>90927119918</v>
          </cell>
          <cell r="M41">
            <v>369.66</v>
          </cell>
        </row>
        <row r="42">
          <cell r="F42">
            <v>53057500422</v>
          </cell>
          <cell r="M42">
            <v>450</v>
          </cell>
        </row>
        <row r="43">
          <cell r="F43">
            <v>52048713896</v>
          </cell>
          <cell r="M43">
            <v>373.39499999999998</v>
          </cell>
        </row>
        <row r="44">
          <cell r="F44">
            <v>4096900024</v>
          </cell>
          <cell r="M44">
            <v>736.53</v>
          </cell>
        </row>
        <row r="45">
          <cell r="F45">
            <v>81078702396</v>
          </cell>
          <cell r="M45">
            <v>466.16500000000002</v>
          </cell>
        </row>
        <row r="46">
          <cell r="F46">
            <v>96008013185</v>
          </cell>
          <cell r="M46">
            <v>533.42999999999995</v>
          </cell>
        </row>
        <row r="47">
          <cell r="F47">
            <v>22856604487</v>
          </cell>
          <cell r="M47">
            <v>418.495</v>
          </cell>
        </row>
        <row r="48">
          <cell r="F48">
            <v>96058803865</v>
          </cell>
          <cell r="M48">
            <v>700</v>
          </cell>
        </row>
        <row r="49">
          <cell r="F49">
            <v>52886510834</v>
          </cell>
          <cell r="M49">
            <v>549.41</v>
          </cell>
        </row>
        <row r="50">
          <cell r="F50">
            <v>53887060738</v>
          </cell>
          <cell r="M50">
            <v>530</v>
          </cell>
        </row>
        <row r="51">
          <cell r="F51">
            <v>96068840600</v>
          </cell>
          <cell r="M51">
            <v>311.57499999999999</v>
          </cell>
        </row>
        <row r="52">
          <cell r="F52">
            <v>51017603336</v>
          </cell>
          <cell r="M52">
            <v>834.32</v>
          </cell>
        </row>
        <row r="53">
          <cell r="F53">
            <v>13018112402</v>
          </cell>
          <cell r="M53">
            <v>115.795</v>
          </cell>
        </row>
        <row r="54">
          <cell r="F54">
            <v>84887017543</v>
          </cell>
          <cell r="M54">
            <v>180.11500000000001</v>
          </cell>
        </row>
        <row r="55">
          <cell r="F55">
            <v>96007809856</v>
          </cell>
          <cell r="M55">
            <v>180.11500000000001</v>
          </cell>
        </row>
        <row r="56">
          <cell r="F56">
            <v>23846645028</v>
          </cell>
          <cell r="M56">
            <v>268.11</v>
          </cell>
        </row>
        <row r="57">
          <cell r="F57">
            <v>10179222988</v>
          </cell>
          <cell r="M57">
            <v>82.864999999999995</v>
          </cell>
        </row>
        <row r="58">
          <cell r="F58">
            <v>51947954205</v>
          </cell>
          <cell r="M58">
            <v>625.55999999999995</v>
          </cell>
        </row>
        <row r="59">
          <cell r="F59">
            <v>42018216293</v>
          </cell>
          <cell r="M59">
            <v>318.58999999999997</v>
          </cell>
        </row>
        <row r="60">
          <cell r="F60">
            <v>14755711950</v>
          </cell>
          <cell r="M60">
            <v>204.56</v>
          </cell>
        </row>
        <row r="61">
          <cell r="F61">
            <v>9068900944</v>
          </cell>
          <cell r="M61">
            <v>420.29500000000002</v>
          </cell>
        </row>
        <row r="62">
          <cell r="F62">
            <v>31128700387</v>
          </cell>
          <cell r="M62">
            <v>730.8</v>
          </cell>
        </row>
        <row r="63">
          <cell r="F63">
            <v>10735614975</v>
          </cell>
          <cell r="M63">
            <v>270</v>
          </cell>
        </row>
        <row r="64">
          <cell r="F64">
            <v>53127604485</v>
          </cell>
          <cell r="M64">
            <v>459.47</v>
          </cell>
        </row>
        <row r="65">
          <cell r="F65">
            <v>24836127365</v>
          </cell>
          <cell r="M65">
            <v>576.9</v>
          </cell>
        </row>
        <row r="66">
          <cell r="F66">
            <v>82967604115</v>
          </cell>
          <cell r="M66">
            <v>502.17500000000001</v>
          </cell>
        </row>
        <row r="67">
          <cell r="F67">
            <v>71119031087</v>
          </cell>
          <cell r="M67">
            <v>374.5</v>
          </cell>
        </row>
        <row r="68">
          <cell r="F68">
            <v>81018110999</v>
          </cell>
          <cell r="M68">
            <v>378.69</v>
          </cell>
        </row>
        <row r="69">
          <cell r="F69">
            <v>67126200319</v>
          </cell>
          <cell r="M69">
            <v>743.38</v>
          </cell>
        </row>
        <row r="70">
          <cell r="F70">
            <v>42117100851</v>
          </cell>
          <cell r="M70">
            <v>676.47</v>
          </cell>
        </row>
        <row r="71">
          <cell r="F71">
            <v>65916968202</v>
          </cell>
          <cell r="M71">
            <v>704.76499999999999</v>
          </cell>
        </row>
        <row r="72">
          <cell r="F72">
            <v>90098614044</v>
          </cell>
          <cell r="M72">
            <v>1323.7249999999999</v>
          </cell>
        </row>
        <row r="73">
          <cell r="F73">
            <v>71018214602</v>
          </cell>
          <cell r="M73">
            <v>278.77</v>
          </cell>
        </row>
        <row r="74">
          <cell r="F74">
            <v>96967923259</v>
          </cell>
          <cell r="M74">
            <v>472.35</v>
          </cell>
        </row>
        <row r="75">
          <cell r="F75">
            <v>30947212210</v>
          </cell>
          <cell r="M75">
            <v>905.07</v>
          </cell>
        </row>
        <row r="76">
          <cell r="F76">
            <v>24068830769</v>
          </cell>
          <cell r="M76">
            <v>902.09500000000003</v>
          </cell>
        </row>
        <row r="77">
          <cell r="F77">
            <v>13098910642</v>
          </cell>
          <cell r="M77">
            <v>530.76499999999999</v>
          </cell>
        </row>
        <row r="78">
          <cell r="F78">
            <v>24098716160</v>
          </cell>
          <cell r="M78">
            <v>1064.125</v>
          </cell>
        </row>
        <row r="79">
          <cell r="F79">
            <v>71947635919</v>
          </cell>
          <cell r="M79">
            <v>957.96</v>
          </cell>
        </row>
        <row r="80">
          <cell r="F80">
            <v>32877058605</v>
          </cell>
          <cell r="M80">
            <v>639.88</v>
          </cell>
        </row>
        <row r="81">
          <cell r="F81">
            <v>24109231977</v>
          </cell>
          <cell r="M81">
            <v>331.53</v>
          </cell>
        </row>
        <row r="82">
          <cell r="F82">
            <v>84077201162</v>
          </cell>
          <cell r="M82">
            <v>283.05</v>
          </cell>
        </row>
        <row r="83">
          <cell r="F83">
            <v>28876302374</v>
          </cell>
          <cell r="M83">
            <v>299.14</v>
          </cell>
        </row>
        <row r="84">
          <cell r="F84">
            <v>15138604507</v>
          </cell>
          <cell r="M84">
            <v>144.29499999999999</v>
          </cell>
        </row>
        <row r="85">
          <cell r="F85">
            <v>71896535078</v>
          </cell>
          <cell r="M85">
            <v>542.4</v>
          </cell>
        </row>
        <row r="86">
          <cell r="F86">
            <v>94038329309</v>
          </cell>
          <cell r="M86">
            <v>420.04500000000002</v>
          </cell>
        </row>
        <row r="87">
          <cell r="F87">
            <v>24988219887</v>
          </cell>
          <cell r="M87">
            <v>308.5</v>
          </cell>
        </row>
        <row r="88">
          <cell r="F88">
            <v>96977965290</v>
          </cell>
          <cell r="M88">
            <v>531.17999999999995</v>
          </cell>
        </row>
        <row r="89">
          <cell r="F89">
            <v>32937653296</v>
          </cell>
          <cell r="M89">
            <v>501.24</v>
          </cell>
        </row>
        <row r="90">
          <cell r="F90">
            <v>33017914947</v>
          </cell>
          <cell r="M90">
            <v>1500</v>
          </cell>
        </row>
        <row r="91">
          <cell r="F91">
            <v>1907146490</v>
          </cell>
          <cell r="M91">
            <v>568.25</v>
          </cell>
        </row>
        <row r="92">
          <cell r="F92">
            <v>96906709702</v>
          </cell>
          <cell r="M92">
            <v>393</v>
          </cell>
        </row>
        <row r="93">
          <cell r="F93">
            <v>21069033484</v>
          </cell>
          <cell r="M93">
            <v>472.5</v>
          </cell>
        </row>
        <row r="94">
          <cell r="F94">
            <v>84987807363</v>
          </cell>
          <cell r="M94">
            <v>657</v>
          </cell>
        </row>
        <row r="95">
          <cell r="F95">
            <v>28046700432</v>
          </cell>
          <cell r="M95">
            <v>137.28</v>
          </cell>
        </row>
        <row r="96">
          <cell r="F96">
            <v>92887312855</v>
          </cell>
          <cell r="M96">
            <v>1050.0050000000001</v>
          </cell>
        </row>
        <row r="97">
          <cell r="F97">
            <v>82937413043</v>
          </cell>
          <cell r="M97">
            <v>164.92</v>
          </cell>
        </row>
        <row r="98">
          <cell r="F98">
            <v>96937808838</v>
          </cell>
          <cell r="M98">
            <v>1400.01</v>
          </cell>
        </row>
        <row r="99">
          <cell r="F99">
            <v>23846011874</v>
          </cell>
          <cell r="M99">
            <v>453.96</v>
          </cell>
        </row>
        <row r="100">
          <cell r="F100">
            <v>96119320727</v>
          </cell>
          <cell r="M100">
            <v>861.6</v>
          </cell>
        </row>
        <row r="101">
          <cell r="F101">
            <v>21068858121</v>
          </cell>
          <cell r="M101">
            <v>1011.89</v>
          </cell>
        </row>
        <row r="102">
          <cell r="F102">
            <v>2157276839</v>
          </cell>
          <cell r="M102">
            <v>135.03</v>
          </cell>
        </row>
        <row r="103">
          <cell r="F103">
            <v>52887018597</v>
          </cell>
          <cell r="M103">
            <v>356.39499999999998</v>
          </cell>
        </row>
        <row r="104">
          <cell r="F104">
            <v>28997001087</v>
          </cell>
          <cell r="M104">
            <v>154.02000000000001</v>
          </cell>
        </row>
        <row r="105">
          <cell r="F105">
            <v>21947532699</v>
          </cell>
          <cell r="M105">
            <v>400</v>
          </cell>
        </row>
        <row r="106">
          <cell r="F106">
            <v>67927310622</v>
          </cell>
          <cell r="M106">
            <v>480.79500000000002</v>
          </cell>
        </row>
        <row r="107">
          <cell r="F107">
            <v>35149466274</v>
          </cell>
          <cell r="M107">
            <v>1479.39</v>
          </cell>
        </row>
        <row r="108">
          <cell r="F108">
            <v>7876508123</v>
          </cell>
          <cell r="M108">
            <v>513.54</v>
          </cell>
        </row>
        <row r="109">
          <cell r="F109">
            <v>30127800131</v>
          </cell>
          <cell r="M109">
            <v>786.495</v>
          </cell>
        </row>
        <row r="110">
          <cell r="F110">
            <v>70886906703</v>
          </cell>
          <cell r="M110">
            <v>86.694999999999993</v>
          </cell>
        </row>
        <row r="111">
          <cell r="F111">
            <v>45916815660</v>
          </cell>
          <cell r="M111">
            <v>220.60499999999999</v>
          </cell>
        </row>
        <row r="112">
          <cell r="F112">
            <v>20947818207</v>
          </cell>
          <cell r="M112">
            <v>212.55</v>
          </cell>
        </row>
        <row r="113">
          <cell r="F113">
            <v>60149619417</v>
          </cell>
          <cell r="M113">
            <v>154.02000000000001</v>
          </cell>
        </row>
        <row r="114">
          <cell r="F114">
            <v>7139300904</v>
          </cell>
          <cell r="M114">
            <v>853</v>
          </cell>
        </row>
        <row r="115">
          <cell r="F115">
            <v>96089009771</v>
          </cell>
          <cell r="M115">
            <v>1140.27</v>
          </cell>
        </row>
        <row r="116">
          <cell r="F116">
            <v>11917341510</v>
          </cell>
          <cell r="M116">
            <v>278.77</v>
          </cell>
        </row>
        <row r="117">
          <cell r="F117">
            <v>22078809377</v>
          </cell>
          <cell r="M117">
            <v>489.5</v>
          </cell>
        </row>
        <row r="118">
          <cell r="F118">
            <v>96098812488</v>
          </cell>
          <cell r="M118">
            <v>989.31</v>
          </cell>
        </row>
        <row r="119">
          <cell r="F119">
            <v>82098907981</v>
          </cell>
          <cell r="M119">
            <v>1359.665</v>
          </cell>
        </row>
        <row r="120">
          <cell r="F120">
            <v>7007705408</v>
          </cell>
          <cell r="M120">
            <v>679.02</v>
          </cell>
        </row>
        <row r="121">
          <cell r="F121">
            <v>33826004773</v>
          </cell>
          <cell r="M121">
            <v>801.01</v>
          </cell>
        </row>
        <row r="122">
          <cell r="F122">
            <v>32129465392</v>
          </cell>
          <cell r="M122">
            <v>1578.96</v>
          </cell>
        </row>
        <row r="123">
          <cell r="F123">
            <v>35916835206</v>
          </cell>
          <cell r="M123">
            <v>927.63</v>
          </cell>
        </row>
        <row r="124">
          <cell r="F124">
            <v>16058318169</v>
          </cell>
          <cell r="M124">
            <v>339.40499999999997</v>
          </cell>
        </row>
        <row r="125">
          <cell r="F125">
            <v>41998110617</v>
          </cell>
          <cell r="M125">
            <v>496.09500000000003</v>
          </cell>
        </row>
        <row r="126">
          <cell r="F126">
            <v>35149575926</v>
          </cell>
          <cell r="M126">
            <v>1323.165</v>
          </cell>
        </row>
        <row r="127">
          <cell r="F127">
            <v>12986603434</v>
          </cell>
          <cell r="M127">
            <v>1062.6400000000001</v>
          </cell>
        </row>
        <row r="128">
          <cell r="F128">
            <v>7917129558</v>
          </cell>
          <cell r="M128">
            <v>262.505</v>
          </cell>
        </row>
        <row r="129">
          <cell r="F129">
            <v>3146941608</v>
          </cell>
          <cell r="M129">
            <v>783</v>
          </cell>
        </row>
        <row r="130">
          <cell r="F130">
            <v>92047002735</v>
          </cell>
          <cell r="M130">
            <v>180.11500000000001</v>
          </cell>
        </row>
        <row r="131">
          <cell r="F131">
            <v>96108709427</v>
          </cell>
          <cell r="M131">
            <v>861.6</v>
          </cell>
        </row>
        <row r="132">
          <cell r="F132">
            <v>71988222197</v>
          </cell>
          <cell r="M132">
            <v>810</v>
          </cell>
        </row>
        <row r="133">
          <cell r="F133">
            <v>45078914244</v>
          </cell>
          <cell r="M133">
            <v>259.38</v>
          </cell>
        </row>
        <row r="134">
          <cell r="F134">
            <v>52987702801</v>
          </cell>
          <cell r="M134">
            <v>264.77999999999997</v>
          </cell>
        </row>
        <row r="135">
          <cell r="F135">
            <v>45887290299</v>
          </cell>
          <cell r="M135">
            <v>474.46</v>
          </cell>
        </row>
        <row r="136">
          <cell r="F136">
            <v>24129307518</v>
          </cell>
          <cell r="M136">
            <v>739.17499999999995</v>
          </cell>
        </row>
        <row r="137">
          <cell r="F137">
            <v>35877110011</v>
          </cell>
          <cell r="M137">
            <v>600</v>
          </cell>
        </row>
        <row r="138">
          <cell r="F138">
            <v>11008121011</v>
          </cell>
          <cell r="M138">
            <v>396.27</v>
          </cell>
        </row>
        <row r="139">
          <cell r="F139">
            <v>43079144614</v>
          </cell>
          <cell r="M139">
            <v>360</v>
          </cell>
        </row>
        <row r="140">
          <cell r="F140">
            <v>24119312791</v>
          </cell>
          <cell r="M140">
            <v>650.245</v>
          </cell>
        </row>
        <row r="141">
          <cell r="F141">
            <v>45917620929</v>
          </cell>
          <cell r="M141">
            <v>440.83499999999998</v>
          </cell>
        </row>
        <row r="142">
          <cell r="F142">
            <v>23967304025</v>
          </cell>
          <cell r="M142">
            <v>1196.04</v>
          </cell>
        </row>
        <row r="143">
          <cell r="F143">
            <v>53078615902</v>
          </cell>
          <cell r="M143">
            <v>737.5</v>
          </cell>
        </row>
        <row r="144">
          <cell r="F144">
            <v>24937735504</v>
          </cell>
          <cell r="M144">
            <v>582.64499999999998</v>
          </cell>
        </row>
        <row r="145">
          <cell r="F145">
            <v>72887151024</v>
          </cell>
          <cell r="M145">
            <v>430</v>
          </cell>
        </row>
        <row r="146">
          <cell r="F146">
            <v>96098908195</v>
          </cell>
          <cell r="M146">
            <v>180.11500000000001</v>
          </cell>
        </row>
        <row r="147">
          <cell r="F147">
            <v>48119281516</v>
          </cell>
          <cell r="M147">
            <v>925.68</v>
          </cell>
        </row>
        <row r="148">
          <cell r="F148">
            <v>52957400188</v>
          </cell>
          <cell r="M148">
            <v>1579.29</v>
          </cell>
        </row>
        <row r="149">
          <cell r="F149">
            <v>76886901073</v>
          </cell>
          <cell r="M149">
            <v>428.01</v>
          </cell>
        </row>
        <row r="150">
          <cell r="F150">
            <v>10149315110</v>
          </cell>
          <cell r="M150">
            <v>591.76499999999999</v>
          </cell>
        </row>
        <row r="151">
          <cell r="F151">
            <v>23856818804</v>
          </cell>
          <cell r="M151">
            <v>11.725</v>
          </cell>
        </row>
        <row r="152">
          <cell r="F152">
            <v>96087304331</v>
          </cell>
          <cell r="M152">
            <v>683.08500000000004</v>
          </cell>
        </row>
        <row r="153">
          <cell r="F153">
            <v>96927535128</v>
          </cell>
          <cell r="M153">
            <v>653.42999999999995</v>
          </cell>
        </row>
        <row r="154">
          <cell r="F154">
            <v>96109201911</v>
          </cell>
          <cell r="M154">
            <v>563.49</v>
          </cell>
        </row>
        <row r="155">
          <cell r="F155">
            <v>10170012396</v>
          </cell>
          <cell r="M155">
            <v>249.07499999999999</v>
          </cell>
        </row>
        <row r="156">
          <cell r="F156">
            <v>41119206260</v>
          </cell>
          <cell r="M156">
            <v>930.39</v>
          </cell>
        </row>
        <row r="157">
          <cell r="F157">
            <v>2158958021</v>
          </cell>
          <cell r="M157">
            <v>415.02</v>
          </cell>
        </row>
        <row r="158">
          <cell r="F158">
            <v>15887311072</v>
          </cell>
          <cell r="M158">
            <v>180.11500000000001</v>
          </cell>
        </row>
        <row r="159">
          <cell r="F159">
            <v>9169987535</v>
          </cell>
          <cell r="M159">
            <v>353.52</v>
          </cell>
        </row>
        <row r="160">
          <cell r="F160">
            <v>37947802254</v>
          </cell>
          <cell r="M160">
            <v>180.11500000000001</v>
          </cell>
        </row>
        <row r="161">
          <cell r="F161">
            <v>96119116661</v>
          </cell>
          <cell r="M161">
            <v>180.11500000000001</v>
          </cell>
        </row>
        <row r="162">
          <cell r="F162">
            <v>66159746693</v>
          </cell>
          <cell r="M162">
            <v>238.69499999999999</v>
          </cell>
        </row>
        <row r="163">
          <cell r="F163">
            <v>53937638335</v>
          </cell>
          <cell r="M163">
            <v>702.99</v>
          </cell>
        </row>
        <row r="164">
          <cell r="F164">
            <v>39038209688</v>
          </cell>
          <cell r="M164">
            <v>312.42</v>
          </cell>
        </row>
        <row r="165">
          <cell r="F165">
            <v>11957700062</v>
          </cell>
          <cell r="M165">
            <v>38.4</v>
          </cell>
        </row>
        <row r="166">
          <cell r="F166">
            <v>17159596562</v>
          </cell>
          <cell r="M166">
            <v>713.67</v>
          </cell>
        </row>
        <row r="167">
          <cell r="F167">
            <v>28988109857</v>
          </cell>
          <cell r="M167">
            <v>1461.54</v>
          </cell>
        </row>
        <row r="168">
          <cell r="F168">
            <v>31937737109</v>
          </cell>
          <cell r="M168">
            <v>328.1</v>
          </cell>
        </row>
        <row r="169">
          <cell r="F169">
            <v>24987987823</v>
          </cell>
          <cell r="M169">
            <v>789.75</v>
          </cell>
        </row>
        <row r="170">
          <cell r="F170">
            <v>35159635347</v>
          </cell>
          <cell r="M170">
            <v>180.11500000000001</v>
          </cell>
        </row>
        <row r="171">
          <cell r="F171">
            <v>21987971377</v>
          </cell>
          <cell r="M171">
            <v>180.11500000000001</v>
          </cell>
        </row>
        <row r="172">
          <cell r="F172">
            <v>78917531481</v>
          </cell>
          <cell r="M172">
            <v>180.11500000000001</v>
          </cell>
        </row>
        <row r="173">
          <cell r="F173">
            <v>24896623071</v>
          </cell>
          <cell r="M173">
            <v>716.1</v>
          </cell>
        </row>
        <row r="174">
          <cell r="F174">
            <v>20997900988</v>
          </cell>
          <cell r="M174">
            <v>180.11500000000001</v>
          </cell>
        </row>
        <row r="175">
          <cell r="F175">
            <v>3189770864</v>
          </cell>
          <cell r="M175">
            <v>843.42</v>
          </cell>
        </row>
        <row r="176">
          <cell r="F176">
            <v>32028113812</v>
          </cell>
          <cell r="M176">
            <v>518.91</v>
          </cell>
        </row>
        <row r="177">
          <cell r="F177">
            <v>83057403012</v>
          </cell>
          <cell r="M177">
            <v>587.79</v>
          </cell>
        </row>
        <row r="178">
          <cell r="F178">
            <v>7967504221</v>
          </cell>
          <cell r="M178">
            <v>563.49</v>
          </cell>
        </row>
        <row r="179">
          <cell r="F179">
            <v>75169604198</v>
          </cell>
          <cell r="M179">
            <v>1603.62</v>
          </cell>
        </row>
        <row r="180">
          <cell r="F180">
            <v>55008007431</v>
          </cell>
          <cell r="M180">
            <v>826.44500000000005</v>
          </cell>
        </row>
        <row r="181">
          <cell r="F181">
            <v>24897449393</v>
          </cell>
          <cell r="M181">
            <v>674.93</v>
          </cell>
        </row>
        <row r="182">
          <cell r="F182">
            <v>32876980585</v>
          </cell>
          <cell r="M182">
            <v>1466.9349999999999</v>
          </cell>
        </row>
        <row r="183">
          <cell r="F183">
            <v>9119217793</v>
          </cell>
          <cell r="M183">
            <v>800</v>
          </cell>
        </row>
        <row r="184">
          <cell r="F184">
            <v>39008312967</v>
          </cell>
          <cell r="M184">
            <v>549.12</v>
          </cell>
        </row>
        <row r="185">
          <cell r="F185">
            <v>96088800857</v>
          </cell>
          <cell r="M185">
            <v>482.79</v>
          </cell>
        </row>
        <row r="186">
          <cell r="F186">
            <v>20906514706</v>
          </cell>
          <cell r="M186">
            <v>861.6</v>
          </cell>
        </row>
        <row r="187">
          <cell r="F187">
            <v>71037307908</v>
          </cell>
          <cell r="M187">
            <v>642.29999999999995</v>
          </cell>
        </row>
        <row r="188">
          <cell r="F188">
            <v>24897221636</v>
          </cell>
          <cell r="M188">
            <v>686</v>
          </cell>
        </row>
        <row r="189">
          <cell r="F189">
            <v>24139411482</v>
          </cell>
          <cell r="M189">
            <v>640.16999999999996</v>
          </cell>
        </row>
        <row r="190">
          <cell r="F190">
            <v>94028311119</v>
          </cell>
          <cell r="M190">
            <v>630</v>
          </cell>
        </row>
        <row r="191">
          <cell r="F191">
            <v>83078302482</v>
          </cell>
          <cell r="M191">
            <v>774</v>
          </cell>
        </row>
        <row r="192">
          <cell r="F192">
            <v>17200106262</v>
          </cell>
          <cell r="M192">
            <v>318.83499999999998</v>
          </cell>
        </row>
        <row r="193">
          <cell r="F193">
            <v>24089121974</v>
          </cell>
          <cell r="M193">
            <v>1095.81</v>
          </cell>
        </row>
        <row r="194">
          <cell r="F194">
            <v>21088822230</v>
          </cell>
          <cell r="M194">
            <v>499.17500000000001</v>
          </cell>
        </row>
        <row r="195">
          <cell r="F195">
            <v>23088529757</v>
          </cell>
          <cell r="M195">
            <v>341.88</v>
          </cell>
        </row>
        <row r="196">
          <cell r="F196">
            <v>46159538845</v>
          </cell>
          <cell r="M196">
            <v>514.41</v>
          </cell>
        </row>
        <row r="197">
          <cell r="F197">
            <v>18169208164</v>
          </cell>
          <cell r="M197">
            <v>771.27</v>
          </cell>
        </row>
        <row r="198">
          <cell r="F198">
            <v>53876877274</v>
          </cell>
          <cell r="M198">
            <v>515</v>
          </cell>
        </row>
        <row r="199">
          <cell r="F199">
            <v>10856714828</v>
          </cell>
          <cell r="M199">
            <v>690.4</v>
          </cell>
        </row>
        <row r="200">
          <cell r="F200">
            <v>54816701327</v>
          </cell>
          <cell r="M200">
            <v>780.39</v>
          </cell>
        </row>
        <row r="201">
          <cell r="F201">
            <v>2196743211</v>
          </cell>
          <cell r="M201">
            <v>590.24</v>
          </cell>
        </row>
        <row r="202">
          <cell r="F202">
            <v>96078831680</v>
          </cell>
          <cell r="M202">
            <v>155.37</v>
          </cell>
        </row>
        <row r="203">
          <cell r="F203">
            <v>5199598516</v>
          </cell>
          <cell r="M203">
            <v>591.46</v>
          </cell>
        </row>
        <row r="204">
          <cell r="F204">
            <v>49160036379</v>
          </cell>
          <cell r="M204">
            <v>701.19</v>
          </cell>
        </row>
        <row r="205">
          <cell r="F205">
            <v>1169903646</v>
          </cell>
          <cell r="M205">
            <v>755.73</v>
          </cell>
        </row>
        <row r="206">
          <cell r="F206">
            <v>4069052365</v>
          </cell>
          <cell r="M206">
            <v>954</v>
          </cell>
        </row>
        <row r="207">
          <cell r="F207">
            <v>32119418468</v>
          </cell>
          <cell r="M207">
            <v>471.67500000000001</v>
          </cell>
        </row>
        <row r="208">
          <cell r="F208">
            <v>56190151417</v>
          </cell>
          <cell r="M208">
            <v>1206.42</v>
          </cell>
        </row>
        <row r="209">
          <cell r="F209">
            <v>81056200587</v>
          </cell>
          <cell r="M209">
            <v>342.85500000000002</v>
          </cell>
        </row>
        <row r="210">
          <cell r="F210">
            <v>25998255175</v>
          </cell>
          <cell r="M210">
            <v>975</v>
          </cell>
        </row>
        <row r="211">
          <cell r="F211">
            <v>94068636003</v>
          </cell>
          <cell r="M211">
            <v>632.16</v>
          </cell>
        </row>
        <row r="212">
          <cell r="F212">
            <v>92129129000</v>
          </cell>
          <cell r="M212">
            <v>282.20999999999998</v>
          </cell>
        </row>
        <row r="213">
          <cell r="F213">
            <v>71127301001</v>
          </cell>
          <cell r="M213">
            <v>966.6</v>
          </cell>
        </row>
        <row r="214">
          <cell r="F214">
            <v>20058209782</v>
          </cell>
          <cell r="M214">
            <v>840.35500000000002</v>
          </cell>
        </row>
        <row r="215">
          <cell r="F215">
            <v>62160149779</v>
          </cell>
          <cell r="M215">
            <v>856.02</v>
          </cell>
        </row>
        <row r="216">
          <cell r="F216">
            <v>10159072155</v>
          </cell>
          <cell r="M216">
            <v>259.30500000000001</v>
          </cell>
        </row>
        <row r="217">
          <cell r="F217">
            <v>9028333434</v>
          </cell>
          <cell r="M217">
            <v>1260</v>
          </cell>
        </row>
        <row r="218">
          <cell r="F218">
            <v>96129709489</v>
          </cell>
          <cell r="M218">
            <v>428.005</v>
          </cell>
        </row>
        <row r="219">
          <cell r="F219">
            <v>7008311313</v>
          </cell>
          <cell r="M219">
            <v>675</v>
          </cell>
        </row>
        <row r="220">
          <cell r="F220">
            <v>46907213501</v>
          </cell>
          <cell r="M220">
            <v>675</v>
          </cell>
        </row>
        <row r="221">
          <cell r="F221">
            <v>96068803210</v>
          </cell>
          <cell r="M221">
            <v>615.01499999999999</v>
          </cell>
        </row>
        <row r="222">
          <cell r="F222">
            <v>63149592931</v>
          </cell>
          <cell r="M222">
            <v>856.02</v>
          </cell>
        </row>
        <row r="223">
          <cell r="F223">
            <v>96018328318</v>
          </cell>
          <cell r="M223">
            <v>695.505</v>
          </cell>
        </row>
        <row r="224">
          <cell r="F224">
            <v>26170357060</v>
          </cell>
          <cell r="M224">
            <v>856</v>
          </cell>
        </row>
        <row r="225">
          <cell r="F225">
            <v>20058622448</v>
          </cell>
          <cell r="M225">
            <v>856.02</v>
          </cell>
        </row>
        <row r="226">
          <cell r="F226">
            <v>71088944211</v>
          </cell>
          <cell r="M226">
            <v>645.255</v>
          </cell>
        </row>
        <row r="227">
          <cell r="F227">
            <v>96996501514</v>
          </cell>
          <cell r="M227">
            <v>235.57</v>
          </cell>
        </row>
        <row r="228">
          <cell r="F228">
            <v>13947587989</v>
          </cell>
          <cell r="M228">
            <v>1292.9100000000001</v>
          </cell>
        </row>
        <row r="229">
          <cell r="F229">
            <v>2208055042</v>
          </cell>
          <cell r="M229">
            <v>642.01499999999999</v>
          </cell>
        </row>
        <row r="230">
          <cell r="F230">
            <v>94088949840</v>
          </cell>
          <cell r="M230">
            <v>619.19500000000005</v>
          </cell>
        </row>
        <row r="231">
          <cell r="F231">
            <v>20967708072</v>
          </cell>
          <cell r="M231">
            <v>615.01499999999999</v>
          </cell>
        </row>
        <row r="232">
          <cell r="F232">
            <v>81160091443</v>
          </cell>
          <cell r="M232">
            <v>311.16000000000003</v>
          </cell>
        </row>
        <row r="233">
          <cell r="F233">
            <v>2218355663</v>
          </cell>
          <cell r="M233">
            <v>653.42999999999995</v>
          </cell>
        </row>
        <row r="234">
          <cell r="F234">
            <v>39119101671</v>
          </cell>
          <cell r="M234">
            <v>428.01</v>
          </cell>
        </row>
        <row r="235">
          <cell r="F235">
            <v>67088819882</v>
          </cell>
          <cell r="M235">
            <v>966</v>
          </cell>
        </row>
        <row r="236">
          <cell r="F236">
            <v>2209611108</v>
          </cell>
          <cell r="M236">
            <v>373.39499999999998</v>
          </cell>
        </row>
        <row r="237">
          <cell r="F237">
            <v>39008226076</v>
          </cell>
          <cell r="M237">
            <v>862.74</v>
          </cell>
        </row>
        <row r="238">
          <cell r="F238">
            <v>45088615898</v>
          </cell>
          <cell r="M238">
            <v>553.44500000000005</v>
          </cell>
        </row>
        <row r="239">
          <cell r="F239">
            <v>9018234824</v>
          </cell>
          <cell r="M239">
            <v>674.98</v>
          </cell>
        </row>
        <row r="240">
          <cell r="F240">
            <v>39907240533</v>
          </cell>
          <cell r="M240">
            <v>1103.26</v>
          </cell>
        </row>
        <row r="241">
          <cell r="F241">
            <v>3219253089</v>
          </cell>
          <cell r="M241">
            <v>749.07</v>
          </cell>
        </row>
        <row r="242">
          <cell r="F242">
            <v>52866910327</v>
          </cell>
          <cell r="M242">
            <v>715.88499999999999</v>
          </cell>
        </row>
        <row r="243">
          <cell r="F243">
            <v>39007923996</v>
          </cell>
          <cell r="M243">
            <v>348.01</v>
          </cell>
        </row>
        <row r="244">
          <cell r="F244">
            <v>2187675166</v>
          </cell>
          <cell r="M244">
            <v>654.05999999999995</v>
          </cell>
        </row>
        <row r="245">
          <cell r="F245">
            <v>1169792049</v>
          </cell>
          <cell r="M245">
            <v>735.52</v>
          </cell>
        </row>
        <row r="246">
          <cell r="F246">
            <v>90160060068</v>
          </cell>
          <cell r="M246">
            <v>559.76499999999999</v>
          </cell>
        </row>
        <row r="247">
          <cell r="F247">
            <v>70169841346</v>
          </cell>
          <cell r="M247">
            <v>373.39499999999998</v>
          </cell>
        </row>
        <row r="248">
          <cell r="F248">
            <v>9028510783</v>
          </cell>
          <cell r="M248">
            <v>978.56</v>
          </cell>
        </row>
        <row r="249">
          <cell r="F249">
            <v>78068317177</v>
          </cell>
          <cell r="M249">
            <v>341.72</v>
          </cell>
        </row>
        <row r="250">
          <cell r="F250">
            <v>30079003734</v>
          </cell>
          <cell r="M250">
            <v>377.16</v>
          </cell>
        </row>
        <row r="251">
          <cell r="F251">
            <v>41957915576</v>
          </cell>
          <cell r="M251">
            <v>516</v>
          </cell>
        </row>
        <row r="252">
          <cell r="F252">
            <v>17159713886</v>
          </cell>
          <cell r="M252">
            <v>661.74</v>
          </cell>
        </row>
        <row r="253">
          <cell r="F253">
            <v>54149417211</v>
          </cell>
          <cell r="M253">
            <v>762.18</v>
          </cell>
        </row>
        <row r="254">
          <cell r="F254">
            <v>59160147076</v>
          </cell>
          <cell r="M254">
            <v>786</v>
          </cell>
        </row>
        <row r="255">
          <cell r="F255">
            <v>3179022383</v>
          </cell>
          <cell r="M255">
            <v>410.01</v>
          </cell>
        </row>
        <row r="256">
          <cell r="F256">
            <v>29160162706</v>
          </cell>
          <cell r="M256">
            <v>1182.43</v>
          </cell>
        </row>
        <row r="257">
          <cell r="F257">
            <v>16987940463</v>
          </cell>
          <cell r="M257">
            <v>856</v>
          </cell>
        </row>
        <row r="258">
          <cell r="F258">
            <v>9068769398</v>
          </cell>
          <cell r="M258">
            <v>1356.99</v>
          </cell>
        </row>
        <row r="259">
          <cell r="F259">
            <v>39068714680</v>
          </cell>
          <cell r="M259">
            <v>746.78499999999997</v>
          </cell>
        </row>
        <row r="260">
          <cell r="F260">
            <v>4998402129</v>
          </cell>
          <cell r="M260">
            <v>360</v>
          </cell>
        </row>
        <row r="261">
          <cell r="F261">
            <v>96149945766</v>
          </cell>
          <cell r="M261">
            <v>856.02</v>
          </cell>
        </row>
        <row r="262">
          <cell r="F262">
            <v>16160308066</v>
          </cell>
          <cell r="M262">
            <v>1250</v>
          </cell>
        </row>
        <row r="263">
          <cell r="F263">
            <v>2206403244</v>
          </cell>
          <cell r="M263">
            <v>840</v>
          </cell>
        </row>
        <row r="264">
          <cell r="F264">
            <v>17149403663</v>
          </cell>
          <cell r="M264">
            <v>562.505</v>
          </cell>
        </row>
        <row r="265">
          <cell r="F265">
            <v>4917347041</v>
          </cell>
          <cell r="M265">
            <v>412.5</v>
          </cell>
        </row>
        <row r="266">
          <cell r="F266">
            <v>96008014761</v>
          </cell>
          <cell r="M266">
            <v>856.02</v>
          </cell>
        </row>
        <row r="267">
          <cell r="F267">
            <v>45887261027</v>
          </cell>
          <cell r="M267">
            <v>615.01499999999999</v>
          </cell>
        </row>
        <row r="268">
          <cell r="F268">
            <v>12160054636</v>
          </cell>
          <cell r="M268">
            <v>820.02</v>
          </cell>
        </row>
        <row r="269">
          <cell r="F269">
            <v>7048511773</v>
          </cell>
          <cell r="M269">
            <v>820.02</v>
          </cell>
        </row>
        <row r="270">
          <cell r="F270">
            <v>38170182687</v>
          </cell>
          <cell r="M270">
            <v>1243.425</v>
          </cell>
        </row>
        <row r="271">
          <cell r="F271">
            <v>53927643535</v>
          </cell>
          <cell r="M271">
            <v>674.97</v>
          </cell>
        </row>
        <row r="272">
          <cell r="F272">
            <v>10816416233</v>
          </cell>
          <cell r="M272">
            <v>820.02</v>
          </cell>
        </row>
        <row r="273">
          <cell r="F273">
            <v>94139317542</v>
          </cell>
          <cell r="M273">
            <v>917.99</v>
          </cell>
        </row>
        <row r="274">
          <cell r="F274">
            <v>28997915807</v>
          </cell>
          <cell r="M274">
            <v>430.23</v>
          </cell>
        </row>
        <row r="275">
          <cell r="F275">
            <v>45046702200</v>
          </cell>
          <cell r="M275">
            <v>410.01</v>
          </cell>
        </row>
        <row r="276">
          <cell r="F276">
            <v>5169461745</v>
          </cell>
          <cell r="M276">
            <v>820.02</v>
          </cell>
        </row>
        <row r="277">
          <cell r="F277">
            <v>3198200424</v>
          </cell>
          <cell r="M277">
            <v>457.2</v>
          </cell>
        </row>
        <row r="278">
          <cell r="F278">
            <v>92906503187</v>
          </cell>
          <cell r="M278">
            <v>783.6</v>
          </cell>
        </row>
        <row r="279">
          <cell r="F279">
            <v>81099009136</v>
          </cell>
          <cell r="M279">
            <v>922.53499999999997</v>
          </cell>
        </row>
        <row r="280">
          <cell r="F280">
            <v>5158697556</v>
          </cell>
          <cell r="M280">
            <v>315</v>
          </cell>
        </row>
        <row r="281">
          <cell r="F281">
            <v>67886957314</v>
          </cell>
          <cell r="M281">
            <v>688.41</v>
          </cell>
        </row>
        <row r="282">
          <cell r="F282">
            <v>18897308328</v>
          </cell>
          <cell r="M282">
            <v>473.08499999999998</v>
          </cell>
        </row>
        <row r="283">
          <cell r="F283">
            <v>81139421242</v>
          </cell>
          <cell r="M283">
            <v>688.58500000000004</v>
          </cell>
        </row>
        <row r="284">
          <cell r="F284">
            <v>8170035227</v>
          </cell>
          <cell r="M284">
            <v>1172.615</v>
          </cell>
        </row>
        <row r="285">
          <cell r="F285">
            <v>83927740270</v>
          </cell>
          <cell r="M285">
            <v>597.30999999999995</v>
          </cell>
        </row>
        <row r="286">
          <cell r="F286">
            <v>12109351846</v>
          </cell>
          <cell r="M286">
            <v>970.91499999999996</v>
          </cell>
        </row>
        <row r="287">
          <cell r="F287">
            <v>23068760174</v>
          </cell>
          <cell r="M287">
            <v>393.75</v>
          </cell>
        </row>
        <row r="288">
          <cell r="F288">
            <v>71078503720</v>
          </cell>
          <cell r="M288">
            <v>720.6</v>
          </cell>
        </row>
        <row r="289">
          <cell r="F289">
            <v>68159756102</v>
          </cell>
          <cell r="M289">
            <v>377.94</v>
          </cell>
        </row>
        <row r="290">
          <cell r="F290">
            <v>2238888388</v>
          </cell>
          <cell r="M290">
            <v>845</v>
          </cell>
        </row>
        <row r="291">
          <cell r="F291">
            <v>21008507523</v>
          </cell>
          <cell r="M291">
            <v>1262.4949999999999</v>
          </cell>
        </row>
        <row r="292">
          <cell r="F292">
            <v>94058722128</v>
          </cell>
          <cell r="M292">
            <v>784.65</v>
          </cell>
        </row>
        <row r="293">
          <cell r="F293">
            <v>32997717478</v>
          </cell>
          <cell r="M293">
            <v>845.755</v>
          </cell>
        </row>
        <row r="294">
          <cell r="F294">
            <v>82099107094</v>
          </cell>
          <cell r="M294">
            <v>753.60500000000002</v>
          </cell>
        </row>
        <row r="295">
          <cell r="F295">
            <v>32057601331</v>
          </cell>
          <cell r="M295">
            <v>373.39499999999998</v>
          </cell>
        </row>
        <row r="296">
          <cell r="F296">
            <v>10836805001</v>
          </cell>
          <cell r="M296">
            <v>613.245</v>
          </cell>
        </row>
        <row r="297">
          <cell r="F297">
            <v>94078935338</v>
          </cell>
          <cell r="M297">
            <v>407.78500000000003</v>
          </cell>
        </row>
        <row r="298">
          <cell r="F298">
            <v>48056904153</v>
          </cell>
          <cell r="M298">
            <v>666.04</v>
          </cell>
        </row>
        <row r="299">
          <cell r="F299">
            <v>41765303627</v>
          </cell>
          <cell r="M299">
            <v>219.59</v>
          </cell>
        </row>
        <row r="300">
          <cell r="F300">
            <v>32796019985</v>
          </cell>
          <cell r="M300">
            <v>808.54499999999996</v>
          </cell>
        </row>
        <row r="301">
          <cell r="F301">
            <v>41917210944</v>
          </cell>
          <cell r="M301">
            <v>830.32500000000005</v>
          </cell>
        </row>
        <row r="302">
          <cell r="F302">
            <v>19867004988</v>
          </cell>
          <cell r="M302">
            <v>468.5</v>
          </cell>
        </row>
        <row r="303">
          <cell r="F303">
            <v>51836605199</v>
          </cell>
          <cell r="M303">
            <v>373.39499999999998</v>
          </cell>
        </row>
        <row r="304">
          <cell r="F304">
            <v>21906881954</v>
          </cell>
          <cell r="M304">
            <v>570</v>
          </cell>
        </row>
        <row r="305">
          <cell r="F305">
            <v>2166632246</v>
          </cell>
          <cell r="M305">
            <v>949.99</v>
          </cell>
        </row>
        <row r="306">
          <cell r="F306">
            <v>81927110445</v>
          </cell>
          <cell r="M306">
            <v>866.72500000000002</v>
          </cell>
        </row>
        <row r="307">
          <cell r="F307">
            <v>1887119541</v>
          </cell>
          <cell r="M307">
            <v>347.685</v>
          </cell>
        </row>
        <row r="308">
          <cell r="F308">
            <v>7907033190</v>
          </cell>
          <cell r="M308">
            <v>402.95499999999998</v>
          </cell>
        </row>
        <row r="309">
          <cell r="F309">
            <v>57917452369</v>
          </cell>
          <cell r="M309">
            <v>1468.76</v>
          </cell>
        </row>
        <row r="310">
          <cell r="F310">
            <v>24846814572</v>
          </cell>
          <cell r="M310">
            <v>752.13</v>
          </cell>
        </row>
        <row r="311">
          <cell r="F311">
            <v>24806200051</v>
          </cell>
          <cell r="M311">
            <v>629.41499999999996</v>
          </cell>
        </row>
        <row r="312">
          <cell r="F312">
            <v>35876959673</v>
          </cell>
          <cell r="M312">
            <v>1323.54</v>
          </cell>
        </row>
        <row r="313">
          <cell r="F313">
            <v>23977530122</v>
          </cell>
          <cell r="M313">
            <v>351.245</v>
          </cell>
        </row>
        <row r="314">
          <cell r="F314">
            <v>83836317376</v>
          </cell>
          <cell r="M314">
            <v>1194</v>
          </cell>
        </row>
        <row r="315">
          <cell r="F315">
            <v>32836506819</v>
          </cell>
          <cell r="M315">
            <v>477.20499999999998</v>
          </cell>
        </row>
        <row r="316">
          <cell r="F316">
            <v>32917105028</v>
          </cell>
          <cell r="M316">
            <v>972.34</v>
          </cell>
        </row>
        <row r="317">
          <cell r="F317">
            <v>31907103175</v>
          </cell>
          <cell r="M317">
            <v>934.47</v>
          </cell>
        </row>
        <row r="318">
          <cell r="F318">
            <v>32028418716</v>
          </cell>
          <cell r="M318">
            <v>230.26</v>
          </cell>
        </row>
        <row r="319">
          <cell r="F319">
            <v>51836100837</v>
          </cell>
          <cell r="M319">
            <v>658.06</v>
          </cell>
        </row>
        <row r="320">
          <cell r="F320">
            <v>67735615931</v>
          </cell>
          <cell r="M320">
            <v>587.86</v>
          </cell>
        </row>
        <row r="321">
          <cell r="F321">
            <v>12816112903</v>
          </cell>
          <cell r="M321">
            <v>532.16</v>
          </cell>
        </row>
        <row r="322">
          <cell r="F322">
            <v>72967608539</v>
          </cell>
          <cell r="M322">
            <v>788</v>
          </cell>
        </row>
        <row r="323">
          <cell r="F323">
            <v>84866900073</v>
          </cell>
          <cell r="M323">
            <v>393.16500000000002</v>
          </cell>
        </row>
        <row r="324">
          <cell r="F324">
            <v>82887137501</v>
          </cell>
          <cell r="M324">
            <v>2714.2750000000001</v>
          </cell>
        </row>
        <row r="325">
          <cell r="F325">
            <v>82907500019</v>
          </cell>
          <cell r="M325">
            <v>838.44</v>
          </cell>
        </row>
        <row r="326">
          <cell r="F326">
            <v>12977896211</v>
          </cell>
          <cell r="M326">
            <v>995.18</v>
          </cell>
        </row>
        <row r="327">
          <cell r="F327">
            <v>12977932016</v>
          </cell>
          <cell r="M327">
            <v>1049.6400000000001</v>
          </cell>
        </row>
        <row r="328">
          <cell r="F328">
            <v>12007925766</v>
          </cell>
          <cell r="M328">
            <v>165.94</v>
          </cell>
        </row>
        <row r="329">
          <cell r="M329">
            <v>0</v>
          </cell>
        </row>
        <row r="330">
          <cell r="M330">
            <v>0</v>
          </cell>
        </row>
        <row r="331">
          <cell r="M331">
            <v>0</v>
          </cell>
        </row>
        <row r="332">
          <cell r="M332">
            <v>0</v>
          </cell>
        </row>
        <row r="333">
          <cell r="M333">
            <v>0</v>
          </cell>
        </row>
        <row r="334">
          <cell r="M334">
            <v>0</v>
          </cell>
        </row>
        <row r="335">
          <cell r="M335">
            <v>0</v>
          </cell>
        </row>
        <row r="336">
          <cell r="M336">
            <v>0</v>
          </cell>
        </row>
        <row r="337">
          <cell r="M337">
            <v>0</v>
          </cell>
        </row>
        <row r="338">
          <cell r="M338">
            <v>0</v>
          </cell>
        </row>
        <row r="339">
          <cell r="M339">
            <v>0</v>
          </cell>
        </row>
        <row r="340">
          <cell r="M340">
            <v>0</v>
          </cell>
        </row>
        <row r="341">
          <cell r="M341">
            <v>0</v>
          </cell>
        </row>
        <row r="342">
          <cell r="M342">
            <v>0</v>
          </cell>
        </row>
        <row r="343">
          <cell r="M343">
            <v>0</v>
          </cell>
        </row>
        <row r="344">
          <cell r="M344">
            <v>0</v>
          </cell>
        </row>
        <row r="345">
          <cell r="M345">
            <v>0</v>
          </cell>
        </row>
        <row r="346">
          <cell r="M346">
            <v>0</v>
          </cell>
        </row>
        <row r="347">
          <cell r="M347">
            <v>0</v>
          </cell>
        </row>
        <row r="348">
          <cell r="M348">
            <v>0</v>
          </cell>
        </row>
        <row r="349">
          <cell r="M349">
            <v>0</v>
          </cell>
        </row>
        <row r="350">
          <cell r="M350">
            <v>0</v>
          </cell>
        </row>
        <row r="351">
          <cell r="M351">
            <v>0</v>
          </cell>
        </row>
        <row r="352">
          <cell r="M352">
            <v>0</v>
          </cell>
        </row>
        <row r="353">
          <cell r="M353">
            <v>0</v>
          </cell>
        </row>
        <row r="354">
          <cell r="M354">
            <v>0</v>
          </cell>
        </row>
        <row r="355">
          <cell r="M355">
            <v>0</v>
          </cell>
        </row>
        <row r="356">
          <cell r="M356">
            <v>0</v>
          </cell>
        </row>
        <row r="357">
          <cell r="M357">
            <v>0</v>
          </cell>
        </row>
        <row r="358">
          <cell r="M358">
            <v>0</v>
          </cell>
        </row>
        <row r="359">
          <cell r="M359">
            <v>0</v>
          </cell>
        </row>
        <row r="360">
          <cell r="M360">
            <v>0</v>
          </cell>
        </row>
        <row r="361">
          <cell r="M361">
            <v>0</v>
          </cell>
        </row>
        <row r="362">
          <cell r="M362">
            <v>0</v>
          </cell>
        </row>
        <row r="363">
          <cell r="M363">
            <v>0</v>
          </cell>
        </row>
        <row r="364">
          <cell r="M364">
            <v>0</v>
          </cell>
        </row>
        <row r="365">
          <cell r="M365">
            <v>0</v>
          </cell>
        </row>
        <row r="366">
          <cell r="M366">
            <v>0</v>
          </cell>
        </row>
        <row r="367">
          <cell r="M367">
            <v>0</v>
          </cell>
        </row>
        <row r="368">
          <cell r="M368">
            <v>0</v>
          </cell>
        </row>
        <row r="369">
          <cell r="M369">
            <v>0</v>
          </cell>
        </row>
        <row r="370">
          <cell r="M370">
            <v>0</v>
          </cell>
        </row>
        <row r="371">
          <cell r="M371">
            <v>0</v>
          </cell>
        </row>
        <row r="372">
          <cell r="M372">
            <v>0</v>
          </cell>
        </row>
        <row r="373">
          <cell r="M373">
            <v>0</v>
          </cell>
        </row>
        <row r="374">
          <cell r="M374">
            <v>0</v>
          </cell>
        </row>
        <row r="375">
          <cell r="M375">
            <v>0</v>
          </cell>
        </row>
        <row r="376">
          <cell r="M376">
            <v>0</v>
          </cell>
        </row>
        <row r="377">
          <cell r="M377">
            <v>0</v>
          </cell>
        </row>
        <row r="378">
          <cell r="M378">
            <v>0</v>
          </cell>
        </row>
        <row r="379">
          <cell r="M379">
            <v>0</v>
          </cell>
        </row>
        <row r="380">
          <cell r="M380">
            <v>0</v>
          </cell>
        </row>
        <row r="381">
          <cell r="M381">
            <v>0</v>
          </cell>
        </row>
        <row r="382">
          <cell r="M382">
            <v>0</v>
          </cell>
        </row>
        <row r="383">
          <cell r="M383">
            <v>0</v>
          </cell>
        </row>
        <row r="384">
          <cell r="M384">
            <v>0</v>
          </cell>
        </row>
        <row r="385">
          <cell r="M385">
            <v>0</v>
          </cell>
        </row>
        <row r="386">
          <cell r="M386">
            <v>0</v>
          </cell>
        </row>
        <row r="387">
          <cell r="M387">
            <v>0</v>
          </cell>
        </row>
        <row r="388">
          <cell r="M388">
            <v>0</v>
          </cell>
        </row>
        <row r="389">
          <cell r="M389">
            <v>0</v>
          </cell>
        </row>
        <row r="390">
          <cell r="M390">
            <v>0</v>
          </cell>
        </row>
        <row r="391">
          <cell r="M391">
            <v>0</v>
          </cell>
        </row>
        <row r="392">
          <cell r="M392">
            <v>0</v>
          </cell>
        </row>
        <row r="393">
          <cell r="M393">
            <v>0</v>
          </cell>
        </row>
      </sheetData>
      <sheetData sheetId="6">
        <row r="1">
          <cell r="A1" t="str">
            <v>Reporte de Avisos de Retención y Suspensión de Descuentos</v>
          </cell>
        </row>
        <row r="2">
          <cell r="A2" t="str">
            <v>Fecha y hora de corte de la información: 30.12.2024 13:29:44</v>
          </cell>
        </row>
        <row r="3">
          <cell r="A3" t="str">
            <v>Número de Registro Patronal:</v>
          </cell>
        </row>
        <row r="4">
          <cell r="A4" t="str">
            <v>Total de avisos: 463 avisos</v>
          </cell>
        </row>
        <row r="5">
          <cell r="K5">
            <v>100.81</v>
          </cell>
        </row>
        <row r="6">
          <cell r="A6" t="str">
            <v>Número de seguridad social</v>
          </cell>
          <cell r="K6" t="str">
            <v>QUINCENAL</v>
          </cell>
        </row>
        <row r="7">
          <cell r="A7">
            <v>1028413258</v>
          </cell>
          <cell r="K7">
            <v>785.25</v>
          </cell>
        </row>
        <row r="8">
          <cell r="A8">
            <v>1796132288</v>
          </cell>
          <cell r="K8">
            <v>2313.6000000000004</v>
          </cell>
        </row>
        <row r="9">
          <cell r="A9">
            <v>1816222358</v>
          </cell>
          <cell r="K9">
            <v>678.75</v>
          </cell>
        </row>
        <row r="10">
          <cell r="A10">
            <v>1876902410</v>
          </cell>
          <cell r="K10">
            <v>2118.4499999999998</v>
          </cell>
        </row>
        <row r="11">
          <cell r="A11">
            <v>1887119541</v>
          </cell>
          <cell r="K11">
            <v>1222.6500000000001</v>
          </cell>
        </row>
        <row r="12">
          <cell r="A12">
            <v>1896910708</v>
          </cell>
          <cell r="K12">
            <v>682.19999999999993</v>
          </cell>
        </row>
        <row r="13">
          <cell r="A13">
            <v>1897068415</v>
          </cell>
          <cell r="K13">
            <v>742.95</v>
          </cell>
        </row>
        <row r="14">
          <cell r="A14">
            <v>1927109452</v>
          </cell>
          <cell r="K14">
            <v>0</v>
          </cell>
        </row>
        <row r="15">
          <cell r="A15">
            <v>1937609491</v>
          </cell>
          <cell r="K15">
            <v>762.15000000000009</v>
          </cell>
        </row>
        <row r="16">
          <cell r="A16">
            <v>1947620504</v>
          </cell>
          <cell r="K16">
            <v>1379.1</v>
          </cell>
        </row>
        <row r="17">
          <cell r="A17">
            <v>1987000757</v>
          </cell>
          <cell r="K17">
            <v>116.7</v>
          </cell>
        </row>
        <row r="18">
          <cell r="A18">
            <v>2157546942</v>
          </cell>
          <cell r="K18">
            <v>411.6</v>
          </cell>
        </row>
        <row r="19">
          <cell r="A19">
            <v>2196743211</v>
          </cell>
          <cell r="K19">
            <v>802.35</v>
          </cell>
        </row>
        <row r="20">
          <cell r="A20">
            <v>3177310673</v>
          </cell>
          <cell r="K20">
            <v>441.75</v>
          </cell>
        </row>
        <row r="21">
          <cell r="A21">
            <v>3219253089</v>
          </cell>
          <cell r="K21">
            <v>194.85</v>
          </cell>
        </row>
        <row r="22">
          <cell r="A22">
            <v>3927620157</v>
          </cell>
          <cell r="K22">
            <v>1195.2</v>
          </cell>
        </row>
        <row r="23">
          <cell r="A23">
            <v>3988200436</v>
          </cell>
          <cell r="K23">
            <v>313.95</v>
          </cell>
        </row>
        <row r="24">
          <cell r="A24">
            <v>4037709328</v>
          </cell>
          <cell r="K24">
            <v>248.7</v>
          </cell>
        </row>
        <row r="25">
          <cell r="A25">
            <v>4096900024</v>
          </cell>
          <cell r="K25">
            <v>808.95</v>
          </cell>
        </row>
        <row r="26">
          <cell r="A26">
            <v>4116803661</v>
          </cell>
          <cell r="K26">
            <v>420.59999999999997</v>
          </cell>
        </row>
        <row r="27">
          <cell r="A27">
            <v>4876977689</v>
          </cell>
          <cell r="K27">
            <v>946.65</v>
          </cell>
        </row>
        <row r="28">
          <cell r="A28">
            <v>4896735422</v>
          </cell>
          <cell r="K28">
            <v>1702.2</v>
          </cell>
        </row>
        <row r="29">
          <cell r="A29">
            <v>4987747229</v>
          </cell>
          <cell r="K29">
            <v>0</v>
          </cell>
        </row>
        <row r="30">
          <cell r="A30">
            <v>6826434810</v>
          </cell>
          <cell r="K30">
            <v>0</v>
          </cell>
        </row>
        <row r="31">
          <cell r="A31">
            <v>6836507928</v>
          </cell>
          <cell r="K31">
            <v>1044.1500000000001</v>
          </cell>
        </row>
        <row r="32">
          <cell r="A32">
            <v>6846702246</v>
          </cell>
          <cell r="K32">
            <v>448.2</v>
          </cell>
        </row>
        <row r="33">
          <cell r="A33">
            <v>6866804658</v>
          </cell>
          <cell r="K33">
            <v>1055.5500000000002</v>
          </cell>
        </row>
        <row r="34">
          <cell r="A34">
            <v>7007705408</v>
          </cell>
          <cell r="K34">
            <v>933.44999999999993</v>
          </cell>
        </row>
        <row r="35">
          <cell r="A35">
            <v>7008311313</v>
          </cell>
          <cell r="K35">
            <v>660</v>
          </cell>
        </row>
        <row r="36">
          <cell r="A36">
            <v>7018314273</v>
          </cell>
          <cell r="K36">
            <v>1148.55</v>
          </cell>
        </row>
        <row r="37">
          <cell r="A37">
            <v>7037702987</v>
          </cell>
          <cell r="K37">
            <v>1147.6500000000001</v>
          </cell>
        </row>
        <row r="38">
          <cell r="A38">
            <v>7876508123</v>
          </cell>
          <cell r="K38">
            <v>1273.5</v>
          </cell>
        </row>
        <row r="39">
          <cell r="A39">
            <v>7896807182</v>
          </cell>
          <cell r="K39">
            <v>994.05</v>
          </cell>
        </row>
        <row r="40">
          <cell r="A40">
            <v>7966701455</v>
          </cell>
          <cell r="K40">
            <v>425.4</v>
          </cell>
        </row>
        <row r="41">
          <cell r="A41">
            <v>8149752167</v>
          </cell>
          <cell r="K41">
            <v>1187.55</v>
          </cell>
        </row>
        <row r="42">
          <cell r="A42">
            <v>9007518161</v>
          </cell>
          <cell r="K42">
            <v>925.05000000000007</v>
          </cell>
        </row>
        <row r="43">
          <cell r="A43">
            <v>9008375637</v>
          </cell>
          <cell r="K43">
            <v>970.34999999999991</v>
          </cell>
        </row>
        <row r="44">
          <cell r="A44">
            <v>9008455728</v>
          </cell>
          <cell r="K44">
            <v>487.95000000000005</v>
          </cell>
        </row>
        <row r="45">
          <cell r="A45">
            <v>9018234824</v>
          </cell>
          <cell r="K45">
            <v>427.95000000000005</v>
          </cell>
        </row>
        <row r="46">
          <cell r="A46">
            <v>9018376880</v>
          </cell>
          <cell r="K46">
            <v>946.65</v>
          </cell>
        </row>
        <row r="47">
          <cell r="A47">
            <v>9028333434</v>
          </cell>
          <cell r="K47">
            <v>1122</v>
          </cell>
        </row>
        <row r="48">
          <cell r="A48">
            <v>9028549161</v>
          </cell>
          <cell r="K48">
            <v>747</v>
          </cell>
        </row>
        <row r="49">
          <cell r="A49">
            <v>9047911434</v>
          </cell>
          <cell r="K49">
            <v>1911.3</v>
          </cell>
        </row>
        <row r="50">
          <cell r="A50">
            <v>9048333141</v>
          </cell>
          <cell r="K50">
            <v>375.45000000000005</v>
          </cell>
        </row>
        <row r="51">
          <cell r="A51">
            <v>9068769398</v>
          </cell>
          <cell r="K51">
            <v>1478.55</v>
          </cell>
        </row>
        <row r="52">
          <cell r="A52">
            <v>9108506313</v>
          </cell>
          <cell r="K52">
            <v>918.6</v>
          </cell>
        </row>
        <row r="53">
          <cell r="A53">
            <v>9129602562</v>
          </cell>
          <cell r="K53">
            <v>1563.6</v>
          </cell>
        </row>
        <row r="54">
          <cell r="A54">
            <v>9907302641</v>
          </cell>
          <cell r="K54">
            <v>482.4</v>
          </cell>
        </row>
        <row r="55">
          <cell r="A55">
            <v>9927237462</v>
          </cell>
          <cell r="K55">
            <v>1320.9</v>
          </cell>
        </row>
        <row r="56">
          <cell r="A56">
            <v>9987012326</v>
          </cell>
          <cell r="K56">
            <v>923.85</v>
          </cell>
        </row>
        <row r="57">
          <cell r="A57">
            <v>9987215440</v>
          </cell>
          <cell r="K57">
            <v>1040.4000000000001</v>
          </cell>
        </row>
        <row r="58">
          <cell r="A58">
            <v>9987313120</v>
          </cell>
          <cell r="K58">
            <v>781.8</v>
          </cell>
        </row>
        <row r="59">
          <cell r="A59">
            <v>9987958353</v>
          </cell>
          <cell r="K59">
            <v>1102.3499999999999</v>
          </cell>
        </row>
        <row r="60">
          <cell r="A60">
            <v>9997900775</v>
          </cell>
          <cell r="K60">
            <v>476.40000000000003</v>
          </cell>
        </row>
        <row r="61">
          <cell r="A61">
            <v>10159285302</v>
          </cell>
          <cell r="K61">
            <v>345.45000000000005</v>
          </cell>
        </row>
        <row r="62">
          <cell r="A62">
            <v>10159403681</v>
          </cell>
          <cell r="K62">
            <v>886.5</v>
          </cell>
        </row>
        <row r="63">
          <cell r="A63">
            <v>10199893552</v>
          </cell>
          <cell r="K63">
            <v>1947.3</v>
          </cell>
        </row>
        <row r="64">
          <cell r="A64">
            <v>10755728846</v>
          </cell>
          <cell r="K64">
            <v>678.75</v>
          </cell>
        </row>
        <row r="65">
          <cell r="A65">
            <v>10826545369</v>
          </cell>
          <cell r="K65">
            <v>54.449999999999996</v>
          </cell>
        </row>
        <row r="66">
          <cell r="A66">
            <v>10856714828</v>
          </cell>
          <cell r="K66">
            <v>1138.6499999999999</v>
          </cell>
        </row>
        <row r="67">
          <cell r="A67">
            <v>10856762876</v>
          </cell>
          <cell r="K67">
            <v>773.40000000000009</v>
          </cell>
        </row>
        <row r="68">
          <cell r="A68">
            <v>10856795991</v>
          </cell>
          <cell r="K68">
            <v>1088.7</v>
          </cell>
        </row>
        <row r="69">
          <cell r="A69">
            <v>11048317967</v>
          </cell>
          <cell r="K69">
            <v>1689.6</v>
          </cell>
        </row>
        <row r="70">
          <cell r="A70">
            <v>11117500501</v>
          </cell>
          <cell r="K70">
            <v>337.95000000000005</v>
          </cell>
        </row>
        <row r="71">
          <cell r="A71">
            <v>11866616318</v>
          </cell>
          <cell r="K71">
            <v>907.35</v>
          </cell>
        </row>
        <row r="72">
          <cell r="A72">
            <v>11907216300</v>
          </cell>
          <cell r="K72">
            <v>2731.0499999999997</v>
          </cell>
        </row>
        <row r="73">
          <cell r="A73">
            <v>11917006238</v>
          </cell>
          <cell r="K73">
            <v>1081.2</v>
          </cell>
        </row>
        <row r="74">
          <cell r="A74">
            <v>11957700062</v>
          </cell>
          <cell r="K74">
            <v>956.55000000000007</v>
          </cell>
        </row>
        <row r="75">
          <cell r="A75">
            <v>12007925766</v>
          </cell>
          <cell r="K75">
            <v>902.7</v>
          </cell>
        </row>
        <row r="76">
          <cell r="A76">
            <v>12067612569</v>
          </cell>
          <cell r="K76">
            <v>399.15</v>
          </cell>
        </row>
        <row r="77">
          <cell r="A77">
            <v>12896535510</v>
          </cell>
          <cell r="K77">
            <v>790.5</v>
          </cell>
        </row>
        <row r="78">
          <cell r="A78">
            <v>12897386178</v>
          </cell>
          <cell r="K78">
            <v>580.05000000000007</v>
          </cell>
        </row>
        <row r="79">
          <cell r="A79">
            <v>12978085343</v>
          </cell>
          <cell r="K79">
            <v>639</v>
          </cell>
        </row>
        <row r="80">
          <cell r="A80">
            <v>13947302553</v>
          </cell>
          <cell r="K80">
            <v>1053.3</v>
          </cell>
        </row>
        <row r="81">
          <cell r="A81">
            <v>14008008774</v>
          </cell>
          <cell r="K81">
            <v>1692.15</v>
          </cell>
        </row>
        <row r="82">
          <cell r="A82">
            <v>14755711950</v>
          </cell>
          <cell r="K82">
            <v>329.84999999999997</v>
          </cell>
        </row>
        <row r="83">
          <cell r="A83">
            <v>14765202271</v>
          </cell>
          <cell r="K83">
            <v>360.75</v>
          </cell>
        </row>
        <row r="84">
          <cell r="A84">
            <v>14816428974</v>
          </cell>
          <cell r="K84">
            <v>678.75</v>
          </cell>
        </row>
        <row r="85">
          <cell r="A85">
            <v>14886810978</v>
          </cell>
          <cell r="K85">
            <v>1654.3500000000001</v>
          </cell>
        </row>
        <row r="86">
          <cell r="A86">
            <v>14886823054</v>
          </cell>
          <cell r="K86">
            <v>1941.6</v>
          </cell>
        </row>
        <row r="87">
          <cell r="A87">
            <v>14897026069</v>
          </cell>
          <cell r="K87">
            <v>0</v>
          </cell>
        </row>
        <row r="88">
          <cell r="A88">
            <v>14907328356</v>
          </cell>
          <cell r="K88">
            <v>1935.6</v>
          </cell>
        </row>
        <row r="89">
          <cell r="A89">
            <v>14917354137</v>
          </cell>
          <cell r="K89">
            <v>1645.5</v>
          </cell>
        </row>
        <row r="90">
          <cell r="A90">
            <v>14926701518</v>
          </cell>
          <cell r="K90">
            <v>930</v>
          </cell>
        </row>
        <row r="91">
          <cell r="A91">
            <v>14937543107</v>
          </cell>
          <cell r="K91">
            <v>0</v>
          </cell>
        </row>
        <row r="92">
          <cell r="A92">
            <v>14978001700</v>
          </cell>
          <cell r="K92">
            <v>1280.25</v>
          </cell>
        </row>
        <row r="93">
          <cell r="A93">
            <v>15887311072</v>
          </cell>
          <cell r="K93">
            <v>0</v>
          </cell>
        </row>
        <row r="94">
          <cell r="A94">
            <v>16038804692</v>
          </cell>
          <cell r="K94">
            <v>306.45</v>
          </cell>
        </row>
        <row r="95">
          <cell r="A95">
            <v>16097403113</v>
          </cell>
          <cell r="K95">
            <v>352.8</v>
          </cell>
        </row>
        <row r="96">
          <cell r="A96">
            <v>16129430993</v>
          </cell>
          <cell r="K96">
            <v>417</v>
          </cell>
        </row>
        <row r="97">
          <cell r="A97">
            <v>16796304372</v>
          </cell>
          <cell r="K97">
            <v>527.4</v>
          </cell>
        </row>
        <row r="98">
          <cell r="A98">
            <v>16806235061</v>
          </cell>
          <cell r="K98">
            <v>3181.5</v>
          </cell>
        </row>
        <row r="99">
          <cell r="A99">
            <v>16926700358</v>
          </cell>
          <cell r="K99">
            <v>1132.8</v>
          </cell>
        </row>
        <row r="100">
          <cell r="A100">
            <v>16937335152</v>
          </cell>
          <cell r="K100">
            <v>1291.3500000000001</v>
          </cell>
        </row>
        <row r="101">
          <cell r="A101">
            <v>16967613254</v>
          </cell>
          <cell r="K101">
            <v>1449.15</v>
          </cell>
        </row>
        <row r="102">
          <cell r="A102">
            <v>17149836151</v>
          </cell>
          <cell r="K102">
            <v>1253.4000000000001</v>
          </cell>
        </row>
        <row r="103">
          <cell r="A103">
            <v>17826452108</v>
          </cell>
          <cell r="K103">
            <v>748.65</v>
          </cell>
        </row>
        <row r="104">
          <cell r="A104">
            <v>17846826265</v>
          </cell>
          <cell r="K104">
            <v>892.95</v>
          </cell>
        </row>
        <row r="105">
          <cell r="A105">
            <v>17856817055</v>
          </cell>
          <cell r="K105">
            <v>0</v>
          </cell>
        </row>
        <row r="106">
          <cell r="A106">
            <v>19149023764</v>
          </cell>
          <cell r="K106">
            <v>202.65</v>
          </cell>
        </row>
        <row r="107">
          <cell r="A107">
            <v>19179760673</v>
          </cell>
          <cell r="K107">
            <v>277.2</v>
          </cell>
        </row>
        <row r="108">
          <cell r="A108">
            <v>19856810106</v>
          </cell>
          <cell r="K108">
            <v>654.6</v>
          </cell>
        </row>
        <row r="109">
          <cell r="A109">
            <v>20018103265</v>
          </cell>
          <cell r="K109">
            <v>619.79999999999995</v>
          </cell>
        </row>
        <row r="110">
          <cell r="A110">
            <v>20028209615</v>
          </cell>
          <cell r="K110">
            <v>2885.25</v>
          </cell>
        </row>
        <row r="111">
          <cell r="A111">
            <v>20886907938</v>
          </cell>
          <cell r="K111">
            <v>1306.5</v>
          </cell>
        </row>
        <row r="112">
          <cell r="A112">
            <v>20926406800</v>
          </cell>
          <cell r="K112">
            <v>674.4</v>
          </cell>
        </row>
        <row r="113">
          <cell r="A113">
            <v>20937611968</v>
          </cell>
          <cell r="K113">
            <v>1457.55</v>
          </cell>
        </row>
        <row r="114">
          <cell r="A114">
            <v>20977925054</v>
          </cell>
          <cell r="K114">
            <v>1542.15</v>
          </cell>
        </row>
        <row r="115">
          <cell r="A115">
            <v>20997607518</v>
          </cell>
          <cell r="K115">
            <v>0</v>
          </cell>
        </row>
        <row r="116">
          <cell r="A116">
            <v>21008029247</v>
          </cell>
          <cell r="K116">
            <v>664.94999999999993</v>
          </cell>
        </row>
        <row r="117">
          <cell r="A117">
            <v>21027901459</v>
          </cell>
          <cell r="K117">
            <v>487.80000000000007</v>
          </cell>
        </row>
        <row r="118">
          <cell r="A118">
            <v>21078719834</v>
          </cell>
          <cell r="K118">
            <v>609.45000000000005</v>
          </cell>
        </row>
        <row r="119">
          <cell r="A119">
            <v>21109287256</v>
          </cell>
          <cell r="K119">
            <v>2094.4499999999998</v>
          </cell>
        </row>
        <row r="120">
          <cell r="A120">
            <v>21815605312</v>
          </cell>
          <cell r="K120">
            <v>1785.9</v>
          </cell>
        </row>
        <row r="121">
          <cell r="A121">
            <v>21836609640</v>
          </cell>
          <cell r="K121">
            <v>2206.0499999999997</v>
          </cell>
        </row>
        <row r="122">
          <cell r="A122">
            <v>21876924321</v>
          </cell>
          <cell r="K122">
            <v>979.8</v>
          </cell>
        </row>
        <row r="123">
          <cell r="A123">
            <v>21877012100</v>
          </cell>
          <cell r="K123">
            <v>1264.2</v>
          </cell>
        </row>
        <row r="124">
          <cell r="A124">
            <v>21927641270</v>
          </cell>
          <cell r="K124">
            <v>0</v>
          </cell>
        </row>
        <row r="125">
          <cell r="A125">
            <v>21957706829</v>
          </cell>
          <cell r="K125">
            <v>546.15</v>
          </cell>
        </row>
        <row r="126">
          <cell r="A126">
            <v>21986813133</v>
          </cell>
          <cell r="K126">
            <v>421.95</v>
          </cell>
        </row>
        <row r="127">
          <cell r="A127">
            <v>22068404940</v>
          </cell>
          <cell r="K127">
            <v>736.95</v>
          </cell>
        </row>
        <row r="128">
          <cell r="A128">
            <v>22117200620</v>
          </cell>
          <cell r="K128">
            <v>547.04999999999995</v>
          </cell>
        </row>
        <row r="129">
          <cell r="A129">
            <v>22806001701</v>
          </cell>
          <cell r="K129">
            <v>1125.1500000000001</v>
          </cell>
        </row>
        <row r="130">
          <cell r="A130">
            <v>23088529757</v>
          </cell>
          <cell r="K130">
            <v>902.55000000000007</v>
          </cell>
        </row>
        <row r="131">
          <cell r="A131">
            <v>23088933926</v>
          </cell>
          <cell r="K131">
            <v>687.6</v>
          </cell>
        </row>
        <row r="132">
          <cell r="A132">
            <v>23139834974</v>
          </cell>
          <cell r="K132">
            <v>671.25</v>
          </cell>
        </row>
        <row r="133">
          <cell r="A133">
            <v>23786018590</v>
          </cell>
          <cell r="K133">
            <v>504.45000000000005</v>
          </cell>
        </row>
        <row r="134">
          <cell r="A134">
            <v>23806248680</v>
          </cell>
          <cell r="K134">
            <v>1253.55</v>
          </cell>
        </row>
        <row r="135">
          <cell r="A135">
            <v>23846602094</v>
          </cell>
          <cell r="K135">
            <v>678.75</v>
          </cell>
        </row>
        <row r="136">
          <cell r="A136">
            <v>23846814194</v>
          </cell>
          <cell r="K136">
            <v>536.85</v>
          </cell>
        </row>
        <row r="137">
          <cell r="A137">
            <v>23856765856</v>
          </cell>
          <cell r="K137">
            <v>543</v>
          </cell>
        </row>
        <row r="138">
          <cell r="A138">
            <v>23856768405</v>
          </cell>
          <cell r="K138">
            <v>678.75</v>
          </cell>
        </row>
        <row r="139">
          <cell r="A139">
            <v>23856818804</v>
          </cell>
          <cell r="K139">
            <v>644.25</v>
          </cell>
        </row>
        <row r="140">
          <cell r="A140">
            <v>23927452849</v>
          </cell>
          <cell r="K140">
            <v>1162.05</v>
          </cell>
        </row>
        <row r="141">
          <cell r="A141">
            <v>23947101467</v>
          </cell>
          <cell r="K141">
            <v>852.9</v>
          </cell>
        </row>
        <row r="142">
          <cell r="A142">
            <v>23957423751</v>
          </cell>
          <cell r="K142">
            <v>661.65</v>
          </cell>
        </row>
        <row r="143">
          <cell r="A143">
            <v>24018384727</v>
          </cell>
          <cell r="K143">
            <v>585.15</v>
          </cell>
        </row>
        <row r="144">
          <cell r="A144">
            <v>24038448643</v>
          </cell>
          <cell r="K144">
            <v>819.75</v>
          </cell>
        </row>
        <row r="145">
          <cell r="A145">
            <v>24047808779</v>
          </cell>
          <cell r="K145">
            <v>0</v>
          </cell>
        </row>
        <row r="146">
          <cell r="A146">
            <v>24068830769</v>
          </cell>
          <cell r="K146">
            <v>1063.0500000000002</v>
          </cell>
        </row>
        <row r="147">
          <cell r="A147">
            <v>24098909971</v>
          </cell>
          <cell r="K147">
            <v>843.75</v>
          </cell>
        </row>
        <row r="148">
          <cell r="A148">
            <v>24118810373</v>
          </cell>
          <cell r="K148">
            <v>1085.25</v>
          </cell>
        </row>
        <row r="149">
          <cell r="A149">
            <v>24129307518</v>
          </cell>
          <cell r="K149">
            <v>1136.55</v>
          </cell>
        </row>
        <row r="150">
          <cell r="A150">
            <v>24139468532</v>
          </cell>
          <cell r="K150">
            <v>583.80000000000007</v>
          </cell>
        </row>
        <row r="151">
          <cell r="A151">
            <v>24745416172</v>
          </cell>
          <cell r="K151">
            <v>949.5</v>
          </cell>
        </row>
        <row r="152">
          <cell r="A152">
            <v>24806200051</v>
          </cell>
          <cell r="K152">
            <v>271.95</v>
          </cell>
        </row>
        <row r="153">
          <cell r="A153">
            <v>24836127365</v>
          </cell>
          <cell r="K153">
            <v>193.35000000000002</v>
          </cell>
        </row>
        <row r="154">
          <cell r="A154">
            <v>24836614487</v>
          </cell>
          <cell r="K154">
            <v>403.8</v>
          </cell>
        </row>
        <row r="155">
          <cell r="A155">
            <v>24856508601</v>
          </cell>
          <cell r="K155">
            <v>503.55</v>
          </cell>
        </row>
        <row r="156">
          <cell r="A156">
            <v>24856905823</v>
          </cell>
          <cell r="K156">
            <v>419.84999999999997</v>
          </cell>
        </row>
        <row r="157">
          <cell r="A157">
            <v>24897287405</v>
          </cell>
          <cell r="K157">
            <v>211.95000000000002</v>
          </cell>
        </row>
        <row r="158">
          <cell r="A158">
            <v>24897449393</v>
          </cell>
          <cell r="K158">
            <v>943.65</v>
          </cell>
        </row>
        <row r="159">
          <cell r="A159">
            <v>24917292583</v>
          </cell>
          <cell r="K159">
            <v>656.25</v>
          </cell>
        </row>
        <row r="160">
          <cell r="A160">
            <v>24917517153</v>
          </cell>
          <cell r="K160">
            <v>0</v>
          </cell>
        </row>
        <row r="161">
          <cell r="A161">
            <v>24927353698</v>
          </cell>
          <cell r="K161">
            <v>705.45</v>
          </cell>
        </row>
        <row r="162">
          <cell r="A162">
            <v>24947781217</v>
          </cell>
          <cell r="K162">
            <v>1134.1500000000001</v>
          </cell>
        </row>
        <row r="163">
          <cell r="A163">
            <v>24967901596</v>
          </cell>
          <cell r="K163">
            <v>0</v>
          </cell>
        </row>
        <row r="164">
          <cell r="A164">
            <v>24987987823</v>
          </cell>
          <cell r="K164">
            <v>434.54999999999995</v>
          </cell>
        </row>
        <row r="165">
          <cell r="A165">
            <v>24988219887</v>
          </cell>
          <cell r="K165">
            <v>884.55</v>
          </cell>
        </row>
        <row r="166">
          <cell r="A166">
            <v>24998108153</v>
          </cell>
          <cell r="K166">
            <v>1155.9000000000001</v>
          </cell>
        </row>
        <row r="167">
          <cell r="A167">
            <v>25917200427</v>
          </cell>
          <cell r="K167">
            <v>984.44999999999993</v>
          </cell>
        </row>
        <row r="168">
          <cell r="A168">
            <v>26159156905</v>
          </cell>
          <cell r="K168">
            <v>1190.6999999999998</v>
          </cell>
        </row>
        <row r="169">
          <cell r="A169">
            <v>27148935748</v>
          </cell>
          <cell r="K169">
            <v>1376.8500000000001</v>
          </cell>
        </row>
        <row r="170">
          <cell r="A170">
            <v>28008309578</v>
          </cell>
          <cell r="K170">
            <v>247.5</v>
          </cell>
        </row>
        <row r="171">
          <cell r="A171">
            <v>28887012756</v>
          </cell>
          <cell r="K171">
            <v>527.4</v>
          </cell>
        </row>
        <row r="172">
          <cell r="A172">
            <v>28906708855</v>
          </cell>
          <cell r="K172">
            <v>305.10000000000002</v>
          </cell>
        </row>
        <row r="173">
          <cell r="A173">
            <v>28906823605</v>
          </cell>
          <cell r="K173">
            <v>2046.1499999999999</v>
          </cell>
        </row>
        <row r="174">
          <cell r="A174">
            <v>28907019682</v>
          </cell>
          <cell r="K174">
            <v>1575.15</v>
          </cell>
        </row>
        <row r="175">
          <cell r="A175">
            <v>28917000805</v>
          </cell>
          <cell r="K175">
            <v>633.6</v>
          </cell>
        </row>
        <row r="176">
          <cell r="A176">
            <v>30008408954</v>
          </cell>
          <cell r="K176">
            <v>235.05</v>
          </cell>
        </row>
        <row r="177">
          <cell r="A177">
            <v>30079003734</v>
          </cell>
          <cell r="K177">
            <v>938.1</v>
          </cell>
        </row>
        <row r="178">
          <cell r="A178">
            <v>30907310434</v>
          </cell>
          <cell r="K178">
            <v>968.40000000000009</v>
          </cell>
        </row>
        <row r="179">
          <cell r="A179">
            <v>30916923565</v>
          </cell>
          <cell r="K179">
            <v>1079.7</v>
          </cell>
        </row>
        <row r="180">
          <cell r="A180">
            <v>30917401603</v>
          </cell>
          <cell r="K180">
            <v>971.25</v>
          </cell>
        </row>
        <row r="181">
          <cell r="A181">
            <v>30937016050</v>
          </cell>
          <cell r="K181">
            <v>776.55000000000007</v>
          </cell>
        </row>
        <row r="182">
          <cell r="A182">
            <v>30937104161</v>
          </cell>
          <cell r="K182">
            <v>1704.6</v>
          </cell>
        </row>
        <row r="183">
          <cell r="A183">
            <v>30937613450</v>
          </cell>
          <cell r="K183">
            <v>509.40000000000003</v>
          </cell>
        </row>
        <row r="184">
          <cell r="A184">
            <v>30967501229</v>
          </cell>
          <cell r="K184">
            <v>757.80000000000007</v>
          </cell>
        </row>
        <row r="185">
          <cell r="A185">
            <v>31007605798</v>
          </cell>
          <cell r="K185">
            <v>2924.55</v>
          </cell>
        </row>
        <row r="186">
          <cell r="A186">
            <v>31018100268</v>
          </cell>
          <cell r="K186">
            <v>1088.25</v>
          </cell>
        </row>
        <row r="187">
          <cell r="A187">
            <v>31056801314</v>
          </cell>
          <cell r="K187">
            <v>585.90000000000009</v>
          </cell>
        </row>
        <row r="188">
          <cell r="A188">
            <v>31128700387</v>
          </cell>
          <cell r="K188">
            <v>819.15</v>
          </cell>
        </row>
        <row r="189">
          <cell r="A189">
            <v>31160126533</v>
          </cell>
          <cell r="K189">
            <v>1458.6</v>
          </cell>
        </row>
        <row r="190">
          <cell r="A190">
            <v>31896504987</v>
          </cell>
          <cell r="K190">
            <v>731.85</v>
          </cell>
        </row>
        <row r="191">
          <cell r="A191">
            <v>31907103175</v>
          </cell>
          <cell r="K191">
            <v>583.65</v>
          </cell>
        </row>
        <row r="192">
          <cell r="A192">
            <v>31957530160</v>
          </cell>
          <cell r="K192">
            <v>420.45000000000005</v>
          </cell>
        </row>
        <row r="193">
          <cell r="A193">
            <v>32018470305</v>
          </cell>
          <cell r="K193">
            <v>0</v>
          </cell>
        </row>
        <row r="194">
          <cell r="A194">
            <v>32027402950</v>
          </cell>
          <cell r="K194">
            <v>532.65</v>
          </cell>
        </row>
        <row r="195">
          <cell r="A195">
            <v>32048745825</v>
          </cell>
          <cell r="K195">
            <v>724.35</v>
          </cell>
        </row>
        <row r="196">
          <cell r="A196">
            <v>32068202137</v>
          </cell>
          <cell r="K196">
            <v>0</v>
          </cell>
        </row>
        <row r="197">
          <cell r="A197">
            <v>32068897688</v>
          </cell>
          <cell r="K197">
            <v>1024.5</v>
          </cell>
        </row>
        <row r="198">
          <cell r="A198">
            <v>32119418468</v>
          </cell>
          <cell r="K198">
            <v>2220.9</v>
          </cell>
        </row>
        <row r="199">
          <cell r="A199">
            <v>32796218587</v>
          </cell>
          <cell r="K199">
            <v>773.69999999999993</v>
          </cell>
        </row>
        <row r="200">
          <cell r="A200">
            <v>32816023447</v>
          </cell>
          <cell r="K200">
            <v>1000.8</v>
          </cell>
        </row>
        <row r="201">
          <cell r="A201">
            <v>32916525143</v>
          </cell>
          <cell r="K201">
            <v>1086</v>
          </cell>
        </row>
        <row r="202">
          <cell r="A202">
            <v>32937653296</v>
          </cell>
          <cell r="K202">
            <v>1245.45</v>
          </cell>
        </row>
        <row r="203">
          <cell r="A203">
            <v>33048636782</v>
          </cell>
          <cell r="K203">
            <v>0</v>
          </cell>
        </row>
        <row r="204">
          <cell r="A204">
            <v>33058912743</v>
          </cell>
          <cell r="K204">
            <v>604.5</v>
          </cell>
        </row>
        <row r="205">
          <cell r="A205">
            <v>33098905087</v>
          </cell>
          <cell r="K205">
            <v>624.15</v>
          </cell>
        </row>
        <row r="206">
          <cell r="A206">
            <v>33127801877</v>
          </cell>
          <cell r="K206">
            <v>441.15</v>
          </cell>
        </row>
        <row r="207">
          <cell r="A207">
            <v>33129323649</v>
          </cell>
          <cell r="K207">
            <v>324.89999999999998</v>
          </cell>
        </row>
        <row r="208">
          <cell r="A208">
            <v>33745103466</v>
          </cell>
          <cell r="K208">
            <v>394.05</v>
          </cell>
        </row>
        <row r="209">
          <cell r="A209">
            <v>33836669342</v>
          </cell>
          <cell r="K209">
            <v>693.6</v>
          </cell>
        </row>
        <row r="210">
          <cell r="A210">
            <v>33836712142</v>
          </cell>
          <cell r="K210">
            <v>678.75</v>
          </cell>
        </row>
        <row r="211">
          <cell r="A211">
            <v>33836788613</v>
          </cell>
          <cell r="K211">
            <v>544.35</v>
          </cell>
        </row>
        <row r="212">
          <cell r="A212">
            <v>33846849348</v>
          </cell>
          <cell r="K212">
            <v>674.4</v>
          </cell>
        </row>
        <row r="213">
          <cell r="A213">
            <v>33866990360</v>
          </cell>
          <cell r="K213">
            <v>1135.2</v>
          </cell>
        </row>
        <row r="214">
          <cell r="A214">
            <v>33896620797</v>
          </cell>
          <cell r="K214">
            <v>951.9</v>
          </cell>
        </row>
        <row r="215">
          <cell r="A215">
            <v>33896879112</v>
          </cell>
          <cell r="K215">
            <v>1870.5</v>
          </cell>
        </row>
        <row r="216">
          <cell r="A216">
            <v>33967713851</v>
          </cell>
          <cell r="K216">
            <v>1380.3</v>
          </cell>
        </row>
        <row r="217">
          <cell r="A217">
            <v>33978031525</v>
          </cell>
          <cell r="K217">
            <v>950.85</v>
          </cell>
        </row>
        <row r="218">
          <cell r="A218">
            <v>34937670361</v>
          </cell>
          <cell r="K218">
            <v>1628.55</v>
          </cell>
        </row>
        <row r="219">
          <cell r="A219">
            <v>34957671828</v>
          </cell>
          <cell r="K219">
            <v>609</v>
          </cell>
        </row>
        <row r="220">
          <cell r="A220">
            <v>34978076692</v>
          </cell>
          <cell r="K220">
            <v>587.4</v>
          </cell>
        </row>
        <row r="221">
          <cell r="A221">
            <v>35867046779</v>
          </cell>
          <cell r="K221">
            <v>529.20000000000005</v>
          </cell>
        </row>
        <row r="222">
          <cell r="A222">
            <v>35876833332</v>
          </cell>
          <cell r="K222">
            <v>944.4</v>
          </cell>
        </row>
        <row r="223">
          <cell r="A223">
            <v>35877110011</v>
          </cell>
          <cell r="K223">
            <v>1203</v>
          </cell>
        </row>
        <row r="224">
          <cell r="A224">
            <v>35897251431</v>
          </cell>
          <cell r="K224">
            <v>0</v>
          </cell>
        </row>
        <row r="225">
          <cell r="A225">
            <v>35967604147</v>
          </cell>
          <cell r="K225">
            <v>953.55</v>
          </cell>
        </row>
        <row r="226">
          <cell r="A226">
            <v>35978023055</v>
          </cell>
          <cell r="K226">
            <v>895.2</v>
          </cell>
        </row>
        <row r="227">
          <cell r="A227">
            <v>35998330621</v>
          </cell>
          <cell r="K227">
            <v>581.4</v>
          </cell>
        </row>
        <row r="228">
          <cell r="A228">
            <v>37946908367</v>
          </cell>
          <cell r="K228">
            <v>930</v>
          </cell>
        </row>
        <row r="229">
          <cell r="A229">
            <v>37957510458</v>
          </cell>
          <cell r="K229">
            <v>1179.3000000000002</v>
          </cell>
        </row>
        <row r="230">
          <cell r="A230">
            <v>37957611181</v>
          </cell>
          <cell r="K230">
            <v>1241.55</v>
          </cell>
        </row>
        <row r="231">
          <cell r="A231">
            <v>37998009155</v>
          </cell>
          <cell r="K231">
            <v>1268.7</v>
          </cell>
        </row>
        <row r="232">
          <cell r="A232">
            <v>39018107134</v>
          </cell>
          <cell r="K232">
            <v>1513.6499999999999</v>
          </cell>
        </row>
        <row r="233">
          <cell r="A233">
            <v>39038209688</v>
          </cell>
          <cell r="K233">
            <v>889.2</v>
          </cell>
        </row>
        <row r="234">
          <cell r="A234">
            <v>39068714680</v>
          </cell>
          <cell r="K234">
            <v>1643.25</v>
          </cell>
        </row>
        <row r="235">
          <cell r="A235">
            <v>39149803106</v>
          </cell>
          <cell r="K235">
            <v>261.60000000000002</v>
          </cell>
        </row>
        <row r="236">
          <cell r="A236">
            <v>39896923032</v>
          </cell>
          <cell r="K236">
            <v>795.45</v>
          </cell>
        </row>
        <row r="237">
          <cell r="A237">
            <v>39927525723</v>
          </cell>
          <cell r="K237">
            <v>1679.1</v>
          </cell>
        </row>
        <row r="238">
          <cell r="A238">
            <v>39937799631</v>
          </cell>
          <cell r="K238">
            <v>492.9</v>
          </cell>
        </row>
        <row r="239">
          <cell r="A239">
            <v>39957927880</v>
          </cell>
          <cell r="K239">
            <v>1465.6499999999999</v>
          </cell>
        </row>
        <row r="240">
          <cell r="A240">
            <v>39977617784</v>
          </cell>
          <cell r="K240">
            <v>0</v>
          </cell>
        </row>
        <row r="241">
          <cell r="A241">
            <v>39987945019</v>
          </cell>
          <cell r="K241">
            <v>885</v>
          </cell>
        </row>
        <row r="242">
          <cell r="A242">
            <v>39997929888</v>
          </cell>
          <cell r="K242">
            <v>429.45</v>
          </cell>
        </row>
        <row r="243">
          <cell r="A243">
            <v>41018005060</v>
          </cell>
          <cell r="K243">
            <v>579.15</v>
          </cell>
        </row>
        <row r="244">
          <cell r="A244">
            <v>41866829108</v>
          </cell>
          <cell r="K244">
            <v>310.05</v>
          </cell>
        </row>
        <row r="245">
          <cell r="A245">
            <v>41917118451</v>
          </cell>
          <cell r="K245">
            <v>1362.3</v>
          </cell>
        </row>
        <row r="246">
          <cell r="A246">
            <v>41967904289</v>
          </cell>
          <cell r="K246">
            <v>505.05</v>
          </cell>
        </row>
        <row r="247">
          <cell r="A247">
            <v>41998110617</v>
          </cell>
          <cell r="K247">
            <v>1451.7</v>
          </cell>
        </row>
        <row r="248">
          <cell r="A248">
            <v>42018320210</v>
          </cell>
          <cell r="K248">
            <v>436.2</v>
          </cell>
        </row>
        <row r="249">
          <cell r="A249">
            <v>42846538611</v>
          </cell>
          <cell r="K249">
            <v>678.75</v>
          </cell>
        </row>
        <row r="250">
          <cell r="A250">
            <v>42897107472</v>
          </cell>
          <cell r="K250">
            <v>796.95</v>
          </cell>
        </row>
        <row r="251">
          <cell r="A251">
            <v>42916706106</v>
          </cell>
          <cell r="K251">
            <v>678.75</v>
          </cell>
        </row>
        <row r="252">
          <cell r="A252">
            <v>42947522498</v>
          </cell>
          <cell r="K252">
            <v>1132.6500000000001</v>
          </cell>
        </row>
        <row r="253">
          <cell r="A253">
            <v>43017604836</v>
          </cell>
          <cell r="K253">
            <v>833.1</v>
          </cell>
        </row>
        <row r="254">
          <cell r="A254">
            <v>43068644723</v>
          </cell>
          <cell r="K254">
            <v>1102.3499999999999</v>
          </cell>
        </row>
        <row r="255">
          <cell r="A255">
            <v>43089039101</v>
          </cell>
          <cell r="K255">
            <v>0</v>
          </cell>
        </row>
        <row r="256">
          <cell r="A256">
            <v>43109219105</v>
          </cell>
          <cell r="K256">
            <v>548.1</v>
          </cell>
        </row>
        <row r="257">
          <cell r="A257">
            <v>43805914298</v>
          </cell>
          <cell r="K257">
            <v>823.2</v>
          </cell>
        </row>
        <row r="258">
          <cell r="A258">
            <v>43856323985</v>
          </cell>
          <cell r="K258">
            <v>289.5</v>
          </cell>
        </row>
        <row r="259">
          <cell r="A259">
            <v>43887318038</v>
          </cell>
          <cell r="K259">
            <v>1791.6</v>
          </cell>
        </row>
        <row r="260">
          <cell r="A260">
            <v>43947808887</v>
          </cell>
          <cell r="K260">
            <v>663.15</v>
          </cell>
        </row>
        <row r="261">
          <cell r="A261">
            <v>43977703925</v>
          </cell>
          <cell r="K261">
            <v>958.65</v>
          </cell>
        </row>
        <row r="262">
          <cell r="A262">
            <v>43977887918</v>
          </cell>
          <cell r="K262">
            <v>2282.4</v>
          </cell>
        </row>
        <row r="263">
          <cell r="A263">
            <v>44159655982</v>
          </cell>
          <cell r="K263">
            <v>0</v>
          </cell>
        </row>
        <row r="264">
          <cell r="A264">
            <v>45008418274</v>
          </cell>
          <cell r="K264">
            <v>1360.95</v>
          </cell>
        </row>
        <row r="265">
          <cell r="A265">
            <v>45028428741</v>
          </cell>
          <cell r="K265">
            <v>957.15000000000009</v>
          </cell>
        </row>
        <row r="266">
          <cell r="A266">
            <v>45037000895</v>
          </cell>
          <cell r="K266">
            <v>836.55000000000007</v>
          </cell>
        </row>
        <row r="267">
          <cell r="A267">
            <v>45119104300</v>
          </cell>
          <cell r="K267">
            <v>1452.3</v>
          </cell>
        </row>
        <row r="268">
          <cell r="A268">
            <v>45916302974</v>
          </cell>
          <cell r="K268">
            <v>339.3</v>
          </cell>
        </row>
        <row r="269">
          <cell r="A269">
            <v>45916815660</v>
          </cell>
          <cell r="K269">
            <v>846.9</v>
          </cell>
        </row>
        <row r="270">
          <cell r="A270">
            <v>45937401805</v>
          </cell>
          <cell r="K270">
            <v>551.55000000000007</v>
          </cell>
        </row>
        <row r="271">
          <cell r="A271">
            <v>45947101544</v>
          </cell>
          <cell r="K271">
            <v>1212.75</v>
          </cell>
        </row>
        <row r="272">
          <cell r="A272">
            <v>45957677011</v>
          </cell>
          <cell r="K272">
            <v>1022.1</v>
          </cell>
        </row>
        <row r="273">
          <cell r="A273">
            <v>45967909438</v>
          </cell>
          <cell r="K273">
            <v>265.65000000000003</v>
          </cell>
        </row>
        <row r="274">
          <cell r="A274">
            <v>45987621203</v>
          </cell>
          <cell r="K274">
            <v>687.3</v>
          </cell>
        </row>
        <row r="275">
          <cell r="A275">
            <v>46907213501</v>
          </cell>
          <cell r="K275">
            <v>296.55</v>
          </cell>
        </row>
        <row r="276">
          <cell r="A276">
            <v>47018411984</v>
          </cell>
          <cell r="K276">
            <v>423.90000000000003</v>
          </cell>
        </row>
        <row r="277">
          <cell r="A277">
            <v>48007828295</v>
          </cell>
          <cell r="K277">
            <v>1233.9000000000001</v>
          </cell>
        </row>
        <row r="278">
          <cell r="A278">
            <v>48056904153</v>
          </cell>
          <cell r="K278">
            <v>1040.25</v>
          </cell>
        </row>
        <row r="279">
          <cell r="A279">
            <v>48139429707</v>
          </cell>
          <cell r="K279">
            <v>282.14999999999998</v>
          </cell>
        </row>
        <row r="280">
          <cell r="A280">
            <v>49755412779</v>
          </cell>
          <cell r="K280">
            <v>1193.4000000000001</v>
          </cell>
        </row>
        <row r="281">
          <cell r="A281">
            <v>49786133311</v>
          </cell>
          <cell r="K281">
            <v>558.6</v>
          </cell>
        </row>
        <row r="282">
          <cell r="A282">
            <v>49856115628</v>
          </cell>
          <cell r="K282">
            <v>805.94999999999993</v>
          </cell>
        </row>
        <row r="283">
          <cell r="A283">
            <v>49856737017</v>
          </cell>
          <cell r="K283">
            <v>470.4</v>
          </cell>
        </row>
        <row r="284">
          <cell r="A284">
            <v>49866645523</v>
          </cell>
          <cell r="K284">
            <v>482.4</v>
          </cell>
        </row>
        <row r="285">
          <cell r="A285">
            <v>49877049426</v>
          </cell>
          <cell r="K285">
            <v>1784.3999999999999</v>
          </cell>
        </row>
        <row r="286">
          <cell r="A286">
            <v>49897263908</v>
          </cell>
          <cell r="K286">
            <v>1293.45</v>
          </cell>
        </row>
        <row r="287">
          <cell r="A287">
            <v>49946905053</v>
          </cell>
          <cell r="K287">
            <v>375</v>
          </cell>
        </row>
        <row r="288">
          <cell r="A288">
            <v>49957661645</v>
          </cell>
          <cell r="K288">
            <v>1227.75</v>
          </cell>
        </row>
        <row r="289">
          <cell r="A289">
            <v>49977962783</v>
          </cell>
          <cell r="K289">
            <v>799.94999999999993</v>
          </cell>
        </row>
        <row r="290">
          <cell r="A290">
            <v>49977972477</v>
          </cell>
          <cell r="K290">
            <v>0</v>
          </cell>
        </row>
        <row r="291">
          <cell r="A291">
            <v>49978121199</v>
          </cell>
          <cell r="K291">
            <v>1615.95</v>
          </cell>
        </row>
        <row r="292">
          <cell r="A292">
            <v>49988000839</v>
          </cell>
          <cell r="K292">
            <v>0</v>
          </cell>
        </row>
        <row r="293">
          <cell r="A293">
            <v>50897356098</v>
          </cell>
          <cell r="K293">
            <v>331.35</v>
          </cell>
        </row>
        <row r="294">
          <cell r="A294">
            <v>50907386598</v>
          </cell>
          <cell r="K294">
            <v>1435.35</v>
          </cell>
        </row>
        <row r="295">
          <cell r="A295">
            <v>50917507795</v>
          </cell>
          <cell r="K295">
            <v>485.4</v>
          </cell>
        </row>
        <row r="296">
          <cell r="A296">
            <v>51048106457</v>
          </cell>
          <cell r="K296">
            <v>2286.2999999999997</v>
          </cell>
        </row>
        <row r="297">
          <cell r="A297">
            <v>51129310523</v>
          </cell>
          <cell r="K297">
            <v>822</v>
          </cell>
        </row>
        <row r="298">
          <cell r="A298">
            <v>51826504337</v>
          </cell>
          <cell r="K298">
            <v>678.75</v>
          </cell>
        </row>
        <row r="299">
          <cell r="A299">
            <v>51846802372</v>
          </cell>
          <cell r="K299">
            <v>678.75</v>
          </cell>
        </row>
        <row r="300">
          <cell r="A300">
            <v>51866919452</v>
          </cell>
          <cell r="K300">
            <v>892.19999999999993</v>
          </cell>
        </row>
        <row r="301">
          <cell r="A301">
            <v>51877019078</v>
          </cell>
          <cell r="K301">
            <v>1416.8999999999999</v>
          </cell>
        </row>
        <row r="302">
          <cell r="A302">
            <v>51947954205</v>
          </cell>
          <cell r="K302">
            <v>800.25</v>
          </cell>
        </row>
        <row r="303">
          <cell r="A303">
            <v>51957700886</v>
          </cell>
          <cell r="K303">
            <v>476.40000000000003</v>
          </cell>
        </row>
        <row r="304">
          <cell r="A304">
            <v>51967450514</v>
          </cell>
          <cell r="K304">
            <v>493.35</v>
          </cell>
        </row>
        <row r="305">
          <cell r="A305">
            <v>52036600626</v>
          </cell>
          <cell r="K305">
            <v>813.9</v>
          </cell>
        </row>
        <row r="306">
          <cell r="A306">
            <v>52037401693</v>
          </cell>
          <cell r="K306">
            <v>765.15</v>
          </cell>
        </row>
        <row r="307">
          <cell r="A307">
            <v>52866808604</v>
          </cell>
          <cell r="K307">
            <v>403.8</v>
          </cell>
        </row>
        <row r="308">
          <cell r="A308">
            <v>52887018597</v>
          </cell>
          <cell r="K308">
            <v>1231.6500000000001</v>
          </cell>
        </row>
        <row r="309">
          <cell r="A309">
            <v>52897207420</v>
          </cell>
          <cell r="K309">
            <v>0</v>
          </cell>
        </row>
        <row r="310">
          <cell r="A310">
            <v>52907101720</v>
          </cell>
          <cell r="K310">
            <v>1090.2</v>
          </cell>
        </row>
        <row r="311">
          <cell r="A311">
            <v>52926907818</v>
          </cell>
          <cell r="K311">
            <v>839.69999999999993</v>
          </cell>
        </row>
        <row r="312">
          <cell r="A312">
            <v>53057500422</v>
          </cell>
          <cell r="K312">
            <v>410.1</v>
          </cell>
        </row>
        <row r="313">
          <cell r="A313">
            <v>53078615902</v>
          </cell>
          <cell r="K313">
            <v>1147.2</v>
          </cell>
        </row>
        <row r="314">
          <cell r="A314">
            <v>53127604485</v>
          </cell>
          <cell r="K314">
            <v>904.5</v>
          </cell>
        </row>
        <row r="315">
          <cell r="A315">
            <v>53139465750</v>
          </cell>
          <cell r="K315">
            <v>1934.8500000000001</v>
          </cell>
        </row>
        <row r="316">
          <cell r="A316">
            <v>53887060738</v>
          </cell>
          <cell r="K316">
            <v>578.40000000000009</v>
          </cell>
        </row>
        <row r="317">
          <cell r="A317">
            <v>53917630914</v>
          </cell>
          <cell r="K317">
            <v>0</v>
          </cell>
        </row>
        <row r="318">
          <cell r="A318">
            <v>53937507936</v>
          </cell>
          <cell r="K318">
            <v>644.4</v>
          </cell>
        </row>
        <row r="319">
          <cell r="A319">
            <v>53937640265</v>
          </cell>
          <cell r="K319">
            <v>2112.4500000000003</v>
          </cell>
        </row>
        <row r="320">
          <cell r="A320">
            <v>53998044969</v>
          </cell>
          <cell r="K320">
            <v>618.44999999999993</v>
          </cell>
        </row>
        <row r="321">
          <cell r="A321">
            <v>54776105337</v>
          </cell>
          <cell r="K321">
            <v>1380.6000000000001</v>
          </cell>
        </row>
        <row r="322">
          <cell r="A322">
            <v>54805806749</v>
          </cell>
          <cell r="K322">
            <v>419.84999999999997</v>
          </cell>
        </row>
        <row r="323">
          <cell r="A323">
            <v>54806465545</v>
          </cell>
          <cell r="K323">
            <v>321.75</v>
          </cell>
        </row>
        <row r="324">
          <cell r="A324">
            <v>54836616141</v>
          </cell>
          <cell r="K324">
            <v>0</v>
          </cell>
        </row>
        <row r="325">
          <cell r="A325">
            <v>54866418087</v>
          </cell>
          <cell r="K325">
            <v>276.75</v>
          </cell>
        </row>
        <row r="326">
          <cell r="A326">
            <v>54867078237</v>
          </cell>
          <cell r="K326">
            <v>1123.0500000000002</v>
          </cell>
        </row>
        <row r="327">
          <cell r="A327">
            <v>54886958385</v>
          </cell>
          <cell r="K327">
            <v>988.95</v>
          </cell>
        </row>
        <row r="328">
          <cell r="A328">
            <v>54896409718</v>
          </cell>
          <cell r="K328">
            <v>823.2</v>
          </cell>
        </row>
        <row r="329">
          <cell r="A329">
            <v>54947830458</v>
          </cell>
          <cell r="K329">
            <v>1064.55</v>
          </cell>
        </row>
        <row r="330">
          <cell r="A330">
            <v>55008007431</v>
          </cell>
          <cell r="K330">
            <v>1400.1000000000001</v>
          </cell>
        </row>
        <row r="331">
          <cell r="A331">
            <v>55129003657</v>
          </cell>
          <cell r="K331">
            <v>2315.85</v>
          </cell>
        </row>
        <row r="332">
          <cell r="A332">
            <v>55160072702</v>
          </cell>
          <cell r="K332">
            <v>183.9</v>
          </cell>
        </row>
        <row r="333">
          <cell r="A333">
            <v>55917114682</v>
          </cell>
          <cell r="K333">
            <v>1413.9</v>
          </cell>
        </row>
        <row r="334">
          <cell r="A334">
            <v>57917557084</v>
          </cell>
          <cell r="K334">
            <v>224.25</v>
          </cell>
        </row>
        <row r="335">
          <cell r="A335">
            <v>58169716477</v>
          </cell>
          <cell r="K335">
            <v>1088.55</v>
          </cell>
        </row>
        <row r="336">
          <cell r="A336">
            <v>62816437958</v>
          </cell>
          <cell r="K336">
            <v>678.75</v>
          </cell>
        </row>
        <row r="337">
          <cell r="A337">
            <v>62936901495</v>
          </cell>
          <cell r="K337">
            <v>1304.25</v>
          </cell>
        </row>
        <row r="338">
          <cell r="A338">
            <v>65027913501</v>
          </cell>
          <cell r="K338">
            <v>648.75</v>
          </cell>
        </row>
        <row r="339">
          <cell r="A339">
            <v>65038006618</v>
          </cell>
          <cell r="K339">
            <v>1441.2</v>
          </cell>
        </row>
        <row r="340">
          <cell r="A340">
            <v>65057201546</v>
          </cell>
          <cell r="K340">
            <v>1442.55</v>
          </cell>
        </row>
        <row r="341">
          <cell r="A341">
            <v>65058637334</v>
          </cell>
          <cell r="K341">
            <v>1224</v>
          </cell>
        </row>
        <row r="342">
          <cell r="A342">
            <v>65068118275</v>
          </cell>
          <cell r="K342">
            <v>1664.55</v>
          </cell>
        </row>
        <row r="343">
          <cell r="A343">
            <v>65098614756</v>
          </cell>
          <cell r="K343">
            <v>678.3</v>
          </cell>
        </row>
        <row r="344">
          <cell r="A344">
            <v>65129013143</v>
          </cell>
          <cell r="K344">
            <v>196.35</v>
          </cell>
        </row>
        <row r="345">
          <cell r="A345">
            <v>65896520445</v>
          </cell>
          <cell r="K345">
            <v>489.15</v>
          </cell>
        </row>
        <row r="346">
          <cell r="A346">
            <v>65896925180</v>
          </cell>
          <cell r="K346">
            <v>657.3</v>
          </cell>
        </row>
        <row r="347">
          <cell r="A347">
            <v>65897123033</v>
          </cell>
          <cell r="K347">
            <v>1115.5500000000002</v>
          </cell>
        </row>
        <row r="348">
          <cell r="A348">
            <v>65906723724</v>
          </cell>
          <cell r="K348">
            <v>1631.55</v>
          </cell>
        </row>
        <row r="349">
          <cell r="A349">
            <v>65907430253</v>
          </cell>
          <cell r="K349">
            <v>1557.45</v>
          </cell>
        </row>
        <row r="350">
          <cell r="A350">
            <v>65916968202</v>
          </cell>
          <cell r="K350">
            <v>1063.3499999999999</v>
          </cell>
        </row>
        <row r="351">
          <cell r="A351">
            <v>65917038955</v>
          </cell>
          <cell r="K351">
            <v>1043.1000000000001</v>
          </cell>
        </row>
        <row r="352">
          <cell r="A352">
            <v>65927344732</v>
          </cell>
          <cell r="K352">
            <v>1474.65</v>
          </cell>
        </row>
        <row r="353">
          <cell r="A353">
            <v>65957609384</v>
          </cell>
          <cell r="K353">
            <v>1252.3499999999999</v>
          </cell>
        </row>
        <row r="354">
          <cell r="A354">
            <v>65987959882</v>
          </cell>
          <cell r="K354">
            <v>616.79999999999995</v>
          </cell>
        </row>
        <row r="355">
          <cell r="A355">
            <v>65988043355</v>
          </cell>
          <cell r="K355">
            <v>780.75</v>
          </cell>
        </row>
        <row r="356">
          <cell r="A356">
            <v>65998028404</v>
          </cell>
          <cell r="K356">
            <v>0</v>
          </cell>
        </row>
        <row r="357">
          <cell r="A357">
            <v>67007709289</v>
          </cell>
          <cell r="K357">
            <v>1167.45</v>
          </cell>
        </row>
        <row r="358">
          <cell r="A358">
            <v>67129425764</v>
          </cell>
          <cell r="K358">
            <v>303.90000000000003</v>
          </cell>
        </row>
        <row r="359">
          <cell r="A359">
            <v>67876972083</v>
          </cell>
          <cell r="K359">
            <v>990.45</v>
          </cell>
        </row>
        <row r="360">
          <cell r="A360">
            <v>67937311271</v>
          </cell>
          <cell r="K360">
            <v>1206.5999999999999</v>
          </cell>
        </row>
        <row r="361">
          <cell r="A361">
            <v>68907417122</v>
          </cell>
          <cell r="K361">
            <v>710.7</v>
          </cell>
        </row>
        <row r="362">
          <cell r="A362">
            <v>70876601132</v>
          </cell>
          <cell r="K362">
            <v>493.8</v>
          </cell>
        </row>
        <row r="363">
          <cell r="A363">
            <v>70887211350</v>
          </cell>
          <cell r="K363">
            <v>1268.7</v>
          </cell>
        </row>
        <row r="364">
          <cell r="A364">
            <v>71038012051</v>
          </cell>
          <cell r="K364">
            <v>698.85</v>
          </cell>
        </row>
        <row r="365">
          <cell r="A365">
            <v>71068111583</v>
          </cell>
          <cell r="K365">
            <v>1220.1000000000001</v>
          </cell>
        </row>
        <row r="366">
          <cell r="A366">
            <v>71068708776</v>
          </cell>
          <cell r="K366">
            <v>203.1</v>
          </cell>
        </row>
        <row r="367">
          <cell r="A367">
            <v>71077502061</v>
          </cell>
          <cell r="K367">
            <v>461.25</v>
          </cell>
        </row>
        <row r="368">
          <cell r="A368">
            <v>71078503720</v>
          </cell>
          <cell r="K368">
            <v>630.6</v>
          </cell>
        </row>
        <row r="369">
          <cell r="A369">
            <v>71127301001</v>
          </cell>
          <cell r="K369">
            <v>1466.8500000000001</v>
          </cell>
        </row>
        <row r="370">
          <cell r="A370">
            <v>71896535078</v>
          </cell>
          <cell r="K370">
            <v>937.80000000000007</v>
          </cell>
        </row>
        <row r="371">
          <cell r="A371">
            <v>71927247727</v>
          </cell>
          <cell r="K371">
            <v>626.55000000000007</v>
          </cell>
        </row>
        <row r="372">
          <cell r="A372">
            <v>71937540871</v>
          </cell>
          <cell r="K372">
            <v>630.6</v>
          </cell>
        </row>
        <row r="373">
          <cell r="A373">
            <v>71947746096</v>
          </cell>
          <cell r="K373">
            <v>636.59999999999991</v>
          </cell>
        </row>
        <row r="374">
          <cell r="A374">
            <v>71957667869</v>
          </cell>
          <cell r="K374">
            <v>693.15</v>
          </cell>
        </row>
        <row r="375">
          <cell r="A375">
            <v>71996609245</v>
          </cell>
          <cell r="K375">
            <v>559.65000000000009</v>
          </cell>
        </row>
        <row r="376">
          <cell r="A376">
            <v>72866918732</v>
          </cell>
          <cell r="K376">
            <v>0</v>
          </cell>
        </row>
        <row r="377">
          <cell r="A377">
            <v>72927414127</v>
          </cell>
          <cell r="K377">
            <v>0</v>
          </cell>
        </row>
        <row r="378">
          <cell r="A378">
            <v>72957617102</v>
          </cell>
          <cell r="K378">
            <v>0</v>
          </cell>
        </row>
        <row r="379">
          <cell r="A379">
            <v>72976903822</v>
          </cell>
          <cell r="K379">
            <v>0</v>
          </cell>
        </row>
        <row r="380">
          <cell r="A380">
            <v>72977541407</v>
          </cell>
          <cell r="K380">
            <v>836.25</v>
          </cell>
        </row>
        <row r="381">
          <cell r="A381">
            <v>72987817136</v>
          </cell>
          <cell r="K381">
            <v>0</v>
          </cell>
        </row>
        <row r="382">
          <cell r="A382">
            <v>72987922621</v>
          </cell>
          <cell r="K382">
            <v>0</v>
          </cell>
        </row>
        <row r="383">
          <cell r="A383">
            <v>72988208095</v>
          </cell>
          <cell r="K383">
            <v>324.14999999999998</v>
          </cell>
        </row>
        <row r="384">
          <cell r="A384">
            <v>75028541581</v>
          </cell>
          <cell r="K384">
            <v>0</v>
          </cell>
        </row>
        <row r="385">
          <cell r="A385">
            <v>75068777855</v>
          </cell>
          <cell r="K385">
            <v>477.9</v>
          </cell>
        </row>
        <row r="386">
          <cell r="A386">
            <v>75846303586</v>
          </cell>
          <cell r="K386">
            <v>760.65</v>
          </cell>
        </row>
        <row r="387">
          <cell r="A387">
            <v>75947715613</v>
          </cell>
          <cell r="K387">
            <v>630.6</v>
          </cell>
        </row>
        <row r="388">
          <cell r="A388">
            <v>75958005391</v>
          </cell>
          <cell r="K388">
            <v>1995.3000000000002</v>
          </cell>
        </row>
        <row r="389">
          <cell r="A389">
            <v>76877100362</v>
          </cell>
          <cell r="K389">
            <v>1242.9000000000001</v>
          </cell>
        </row>
        <row r="390">
          <cell r="A390">
            <v>78119102610</v>
          </cell>
          <cell r="K390">
            <v>668.40000000000009</v>
          </cell>
        </row>
        <row r="391">
          <cell r="A391">
            <v>78139413260</v>
          </cell>
          <cell r="K391">
            <v>2315.25</v>
          </cell>
        </row>
        <row r="392">
          <cell r="A392">
            <v>78917433100</v>
          </cell>
          <cell r="K392">
            <v>602.25</v>
          </cell>
        </row>
        <row r="393">
          <cell r="A393">
            <v>78937016455</v>
          </cell>
          <cell r="K393">
            <v>527.1</v>
          </cell>
        </row>
        <row r="394">
          <cell r="A394">
            <v>81028100881</v>
          </cell>
          <cell r="K394">
            <v>669.6</v>
          </cell>
        </row>
        <row r="395">
          <cell r="A395">
            <v>81038208559</v>
          </cell>
          <cell r="K395">
            <v>768.75</v>
          </cell>
        </row>
        <row r="396">
          <cell r="A396">
            <v>81038701124</v>
          </cell>
          <cell r="K396">
            <v>868.80000000000007</v>
          </cell>
        </row>
        <row r="397">
          <cell r="A397">
            <v>81046700043</v>
          </cell>
          <cell r="K397">
            <v>455.55</v>
          </cell>
        </row>
        <row r="398">
          <cell r="A398">
            <v>81068000207</v>
          </cell>
          <cell r="K398">
            <v>0</v>
          </cell>
        </row>
        <row r="399">
          <cell r="A399">
            <v>81078702396</v>
          </cell>
          <cell r="K399">
            <v>649.05000000000007</v>
          </cell>
        </row>
        <row r="400">
          <cell r="A400">
            <v>81078906922</v>
          </cell>
          <cell r="K400">
            <v>1990.8</v>
          </cell>
        </row>
        <row r="401">
          <cell r="A401">
            <v>81169834264</v>
          </cell>
          <cell r="K401">
            <v>1781.25</v>
          </cell>
        </row>
        <row r="402">
          <cell r="A402">
            <v>81856607999</v>
          </cell>
          <cell r="K402">
            <v>747.9</v>
          </cell>
        </row>
        <row r="403">
          <cell r="A403">
            <v>81897400909</v>
          </cell>
          <cell r="K403">
            <v>675.75</v>
          </cell>
        </row>
        <row r="404">
          <cell r="A404">
            <v>81906402359</v>
          </cell>
          <cell r="K404">
            <v>501</v>
          </cell>
        </row>
        <row r="405">
          <cell r="A405">
            <v>81906701974</v>
          </cell>
          <cell r="K405">
            <v>576.45000000000005</v>
          </cell>
        </row>
        <row r="406">
          <cell r="A406">
            <v>81917002313</v>
          </cell>
          <cell r="K406">
            <v>518.54999999999995</v>
          </cell>
        </row>
        <row r="407">
          <cell r="A407">
            <v>81917621617</v>
          </cell>
          <cell r="K407">
            <v>910.34999999999991</v>
          </cell>
        </row>
        <row r="408">
          <cell r="A408">
            <v>81927110445</v>
          </cell>
          <cell r="K408">
            <v>1376.4</v>
          </cell>
        </row>
        <row r="409">
          <cell r="A409">
            <v>81997400320</v>
          </cell>
          <cell r="K409">
            <v>801.45</v>
          </cell>
        </row>
        <row r="410">
          <cell r="A410">
            <v>82028616439</v>
          </cell>
          <cell r="K410">
            <v>1477.8</v>
          </cell>
        </row>
        <row r="411">
          <cell r="A411">
            <v>82068203056</v>
          </cell>
          <cell r="K411">
            <v>595.79999999999995</v>
          </cell>
        </row>
        <row r="412">
          <cell r="A412">
            <v>82097701096</v>
          </cell>
          <cell r="K412">
            <v>582.15000000000009</v>
          </cell>
        </row>
        <row r="413">
          <cell r="A413">
            <v>82107902692</v>
          </cell>
          <cell r="K413">
            <v>875.55</v>
          </cell>
        </row>
        <row r="414">
          <cell r="A414">
            <v>82887075172</v>
          </cell>
          <cell r="K414">
            <v>612.29999999999995</v>
          </cell>
        </row>
        <row r="415">
          <cell r="A415">
            <v>82907175119</v>
          </cell>
          <cell r="K415">
            <v>1094.8499999999999</v>
          </cell>
        </row>
        <row r="416">
          <cell r="A416">
            <v>82936402427</v>
          </cell>
          <cell r="K416">
            <v>453</v>
          </cell>
        </row>
        <row r="417">
          <cell r="A417">
            <v>82937413043</v>
          </cell>
          <cell r="K417">
            <v>604.05000000000007</v>
          </cell>
        </row>
        <row r="418">
          <cell r="A418">
            <v>82987905591</v>
          </cell>
          <cell r="K418">
            <v>966.15</v>
          </cell>
        </row>
        <row r="419">
          <cell r="A419">
            <v>83017300514</v>
          </cell>
          <cell r="K419">
            <v>1528.35</v>
          </cell>
        </row>
        <row r="420">
          <cell r="A420">
            <v>83018403549</v>
          </cell>
          <cell r="K420">
            <v>0</v>
          </cell>
        </row>
        <row r="421">
          <cell r="A421">
            <v>83028333017</v>
          </cell>
          <cell r="K421">
            <v>1967.25</v>
          </cell>
        </row>
        <row r="422">
          <cell r="A422">
            <v>83078606163</v>
          </cell>
          <cell r="K422">
            <v>821.1</v>
          </cell>
        </row>
        <row r="423">
          <cell r="A423">
            <v>83836317376</v>
          </cell>
          <cell r="K423">
            <v>1390.35</v>
          </cell>
        </row>
        <row r="424">
          <cell r="A424">
            <v>83866308634</v>
          </cell>
          <cell r="K424">
            <v>251.40000000000003</v>
          </cell>
        </row>
        <row r="425">
          <cell r="A425">
            <v>83917203040</v>
          </cell>
          <cell r="K425">
            <v>966.30000000000007</v>
          </cell>
        </row>
        <row r="426">
          <cell r="A426">
            <v>84007505856</v>
          </cell>
          <cell r="K426">
            <v>420.15000000000003</v>
          </cell>
        </row>
        <row r="427">
          <cell r="A427">
            <v>84007810926</v>
          </cell>
          <cell r="K427">
            <v>1507.05</v>
          </cell>
        </row>
        <row r="428">
          <cell r="A428">
            <v>84037901497</v>
          </cell>
          <cell r="K428">
            <v>441.6</v>
          </cell>
        </row>
        <row r="429">
          <cell r="A429">
            <v>84077201162</v>
          </cell>
          <cell r="K429">
            <v>669.9</v>
          </cell>
        </row>
        <row r="430">
          <cell r="A430">
            <v>84109115257</v>
          </cell>
          <cell r="K430">
            <v>962.7</v>
          </cell>
        </row>
        <row r="431">
          <cell r="A431">
            <v>84836507867</v>
          </cell>
          <cell r="K431">
            <v>419.84999999999997</v>
          </cell>
        </row>
        <row r="432">
          <cell r="A432">
            <v>84887017543</v>
          </cell>
          <cell r="K432">
            <v>1412.7</v>
          </cell>
        </row>
        <row r="433">
          <cell r="A433">
            <v>84887113557</v>
          </cell>
          <cell r="K433">
            <v>469.8</v>
          </cell>
        </row>
        <row r="434">
          <cell r="A434">
            <v>84896912965</v>
          </cell>
          <cell r="K434">
            <v>623.40000000000009</v>
          </cell>
        </row>
        <row r="435">
          <cell r="A435">
            <v>84957700960</v>
          </cell>
          <cell r="K435">
            <v>961.19999999999993</v>
          </cell>
        </row>
        <row r="436">
          <cell r="A436">
            <v>84978109084</v>
          </cell>
          <cell r="K436">
            <v>527.70000000000005</v>
          </cell>
        </row>
        <row r="437">
          <cell r="A437">
            <v>84987807363</v>
          </cell>
          <cell r="K437">
            <v>853.95</v>
          </cell>
        </row>
        <row r="438">
          <cell r="A438">
            <v>89866711800</v>
          </cell>
          <cell r="K438">
            <v>1205.25</v>
          </cell>
        </row>
        <row r="439">
          <cell r="A439">
            <v>90876913899</v>
          </cell>
          <cell r="K439">
            <v>0</v>
          </cell>
        </row>
        <row r="440">
          <cell r="A440">
            <v>90886924142</v>
          </cell>
          <cell r="K440">
            <v>624.15</v>
          </cell>
        </row>
        <row r="441">
          <cell r="A441">
            <v>90907171582</v>
          </cell>
          <cell r="K441">
            <v>1072.05</v>
          </cell>
        </row>
        <row r="442">
          <cell r="A442">
            <v>90927306366</v>
          </cell>
          <cell r="K442">
            <v>1215.75</v>
          </cell>
        </row>
        <row r="443">
          <cell r="A443">
            <v>90967705576</v>
          </cell>
          <cell r="K443">
            <v>675.90000000000009</v>
          </cell>
        </row>
        <row r="444">
          <cell r="A444">
            <v>92007930149</v>
          </cell>
          <cell r="K444">
            <v>823.2</v>
          </cell>
        </row>
        <row r="445">
          <cell r="A445">
            <v>92099062827</v>
          </cell>
          <cell r="K445">
            <v>2289.6</v>
          </cell>
        </row>
        <row r="446">
          <cell r="A446">
            <v>92099153469</v>
          </cell>
          <cell r="K446">
            <v>1315.5</v>
          </cell>
        </row>
        <row r="447">
          <cell r="A447">
            <v>92887312855</v>
          </cell>
          <cell r="K447">
            <v>748.80000000000007</v>
          </cell>
        </row>
        <row r="448">
          <cell r="A448">
            <v>92897080260</v>
          </cell>
          <cell r="K448">
            <v>340.2</v>
          </cell>
        </row>
        <row r="449">
          <cell r="A449">
            <v>92927107067</v>
          </cell>
          <cell r="K449">
            <v>417.75</v>
          </cell>
        </row>
        <row r="450">
          <cell r="A450">
            <v>92947621204</v>
          </cell>
          <cell r="K450">
            <v>897.6</v>
          </cell>
        </row>
        <row r="451">
          <cell r="A451">
            <v>92977307864</v>
          </cell>
          <cell r="K451">
            <v>1953.75</v>
          </cell>
        </row>
        <row r="452">
          <cell r="A452">
            <v>94068424657</v>
          </cell>
          <cell r="K452">
            <v>1582.35</v>
          </cell>
        </row>
        <row r="453">
          <cell r="A453">
            <v>94068636003</v>
          </cell>
          <cell r="K453">
            <v>1024.05</v>
          </cell>
        </row>
        <row r="454">
          <cell r="A454">
            <v>94078714097</v>
          </cell>
          <cell r="K454">
            <v>652.5</v>
          </cell>
        </row>
        <row r="455">
          <cell r="A455">
            <v>94098001723</v>
          </cell>
          <cell r="K455">
            <v>682.65</v>
          </cell>
        </row>
        <row r="456">
          <cell r="A456">
            <v>94927616113</v>
          </cell>
          <cell r="K456">
            <v>1207.3499999999999</v>
          </cell>
        </row>
        <row r="457">
          <cell r="A457">
            <v>96088523186</v>
          </cell>
          <cell r="K457">
            <v>269.40000000000003</v>
          </cell>
        </row>
        <row r="458">
          <cell r="A458">
            <v>96088800857</v>
          </cell>
          <cell r="K458">
            <v>0</v>
          </cell>
        </row>
        <row r="459">
          <cell r="A459">
            <v>96098812488</v>
          </cell>
          <cell r="K459">
            <v>608.40000000000009</v>
          </cell>
        </row>
        <row r="460">
          <cell r="A460">
            <v>96099070128</v>
          </cell>
          <cell r="K460">
            <v>607.5</v>
          </cell>
        </row>
        <row r="461">
          <cell r="A461">
            <v>96099206904</v>
          </cell>
          <cell r="K461">
            <v>531.59999999999991</v>
          </cell>
        </row>
        <row r="462">
          <cell r="A462">
            <v>96118934569</v>
          </cell>
          <cell r="K462">
            <v>915.15</v>
          </cell>
        </row>
        <row r="463">
          <cell r="A463">
            <v>96119320727</v>
          </cell>
          <cell r="K463">
            <v>783.15</v>
          </cell>
        </row>
        <row r="464">
          <cell r="A464">
            <v>96877115566</v>
          </cell>
          <cell r="K464">
            <v>0</v>
          </cell>
        </row>
        <row r="465">
          <cell r="A465">
            <v>96906709702</v>
          </cell>
          <cell r="K465">
            <v>579.15</v>
          </cell>
        </row>
        <row r="466">
          <cell r="A466">
            <v>96917402388</v>
          </cell>
          <cell r="K466">
            <v>818.1</v>
          </cell>
        </row>
        <row r="467">
          <cell r="A467">
            <v>96937327995</v>
          </cell>
          <cell r="K467">
            <v>684.15</v>
          </cell>
        </row>
        <row r="468">
          <cell r="A468">
            <v>96947615959</v>
          </cell>
          <cell r="K468">
            <v>1722.3</v>
          </cell>
        </row>
        <row r="469">
          <cell r="A469">
            <v>96996501514</v>
          </cell>
          <cell r="K469">
            <v>693.15</v>
          </cell>
        </row>
        <row r="470">
          <cell r="K470">
            <v>0</v>
          </cell>
        </row>
        <row r="471">
          <cell r="K471">
            <v>0</v>
          </cell>
        </row>
        <row r="472">
          <cell r="K472">
            <v>0</v>
          </cell>
        </row>
        <row r="473">
          <cell r="K473">
            <v>0</v>
          </cell>
        </row>
        <row r="474">
          <cell r="K474">
            <v>0</v>
          </cell>
        </row>
        <row r="475">
          <cell r="K475">
            <v>0</v>
          </cell>
        </row>
        <row r="476">
          <cell r="K476">
            <v>0</v>
          </cell>
        </row>
        <row r="477">
          <cell r="K477">
            <v>0</v>
          </cell>
        </row>
        <row r="478">
          <cell r="K478">
            <v>0</v>
          </cell>
        </row>
        <row r="479">
          <cell r="K479">
            <v>0</v>
          </cell>
        </row>
        <row r="480">
          <cell r="K480">
            <v>0</v>
          </cell>
        </row>
        <row r="481">
          <cell r="K481">
            <v>0</v>
          </cell>
        </row>
        <row r="482">
          <cell r="K482">
            <v>0</v>
          </cell>
        </row>
        <row r="483">
          <cell r="K483">
            <v>0</v>
          </cell>
        </row>
        <row r="484">
          <cell r="K484">
            <v>0</v>
          </cell>
        </row>
        <row r="485">
          <cell r="K485">
            <v>0</v>
          </cell>
        </row>
        <row r="486">
          <cell r="K486">
            <v>0</v>
          </cell>
        </row>
        <row r="487">
          <cell r="K487">
            <v>0</v>
          </cell>
        </row>
        <row r="488">
          <cell r="K488">
            <v>0</v>
          </cell>
        </row>
        <row r="489">
          <cell r="K489">
            <v>0</v>
          </cell>
        </row>
        <row r="490">
          <cell r="K490">
            <v>0</v>
          </cell>
        </row>
        <row r="491">
          <cell r="K491">
            <v>0</v>
          </cell>
        </row>
        <row r="492">
          <cell r="K492">
            <v>0</v>
          </cell>
        </row>
        <row r="493">
          <cell r="K493">
            <v>0</v>
          </cell>
        </row>
        <row r="494">
          <cell r="K494">
            <v>0</v>
          </cell>
        </row>
        <row r="495">
          <cell r="K495">
            <v>0</v>
          </cell>
        </row>
        <row r="496">
          <cell r="K496">
            <v>0</v>
          </cell>
        </row>
        <row r="497">
          <cell r="K497">
            <v>0</v>
          </cell>
        </row>
        <row r="498">
          <cell r="K498">
            <v>0</v>
          </cell>
        </row>
        <row r="499">
          <cell r="K499">
            <v>0</v>
          </cell>
        </row>
        <row r="500">
          <cell r="K500">
            <v>0</v>
          </cell>
        </row>
        <row r="501">
          <cell r="K501">
            <v>0</v>
          </cell>
        </row>
      </sheetData>
      <sheetData sheetId="7">
        <row r="40">
          <cell r="AH40">
            <v>0</v>
          </cell>
        </row>
        <row r="41">
          <cell r="AH41">
            <v>0</v>
          </cell>
        </row>
        <row r="42">
          <cell r="AH42">
            <v>0</v>
          </cell>
        </row>
        <row r="43">
          <cell r="AH43">
            <v>0</v>
          </cell>
        </row>
        <row r="44">
          <cell r="AH44">
            <v>0</v>
          </cell>
        </row>
        <row r="45">
          <cell r="AH45">
            <v>0</v>
          </cell>
        </row>
        <row r="46">
          <cell r="AH46">
            <v>0</v>
          </cell>
        </row>
        <row r="47">
          <cell r="AH47">
            <v>0</v>
          </cell>
        </row>
        <row r="48">
          <cell r="AH48">
            <v>0</v>
          </cell>
        </row>
        <row r="49">
          <cell r="AH49">
            <v>0</v>
          </cell>
        </row>
        <row r="50">
          <cell r="AH50">
            <v>0</v>
          </cell>
        </row>
        <row r="51">
          <cell r="AH51">
            <v>0</v>
          </cell>
        </row>
        <row r="52">
          <cell r="AH52">
            <v>0</v>
          </cell>
        </row>
        <row r="53">
          <cell r="AH53">
            <v>0</v>
          </cell>
        </row>
        <row r="54">
          <cell r="AH54">
            <v>0</v>
          </cell>
        </row>
        <row r="55">
          <cell r="AH55">
            <v>0</v>
          </cell>
        </row>
        <row r="56">
          <cell r="AH56">
            <v>0</v>
          </cell>
        </row>
        <row r="57">
          <cell r="AH57">
            <v>0</v>
          </cell>
        </row>
        <row r="58">
          <cell r="AH58">
            <v>0</v>
          </cell>
        </row>
        <row r="59">
          <cell r="AH59">
            <v>0</v>
          </cell>
        </row>
        <row r="60">
          <cell r="AH60">
            <v>0</v>
          </cell>
        </row>
        <row r="61">
          <cell r="AH61">
            <v>0</v>
          </cell>
        </row>
        <row r="62">
          <cell r="AH62">
            <v>0</v>
          </cell>
        </row>
        <row r="63">
          <cell r="AH63">
            <v>0</v>
          </cell>
        </row>
        <row r="64">
          <cell r="AH64">
            <v>0</v>
          </cell>
        </row>
        <row r="65">
          <cell r="AH65">
            <v>0</v>
          </cell>
        </row>
        <row r="66">
          <cell r="AH66">
            <v>0</v>
          </cell>
        </row>
        <row r="67">
          <cell r="AH67">
            <v>6.98</v>
          </cell>
        </row>
        <row r="68">
          <cell r="AH68">
            <v>0</v>
          </cell>
        </row>
        <row r="69">
          <cell r="AH69">
            <v>0</v>
          </cell>
        </row>
        <row r="70">
          <cell r="AH70">
            <v>0</v>
          </cell>
        </row>
        <row r="71">
          <cell r="AH71">
            <v>0</v>
          </cell>
        </row>
        <row r="72">
          <cell r="AH72">
            <v>0</v>
          </cell>
        </row>
        <row r="73">
          <cell r="AH73">
            <v>0</v>
          </cell>
        </row>
        <row r="74">
          <cell r="AH74">
            <v>0</v>
          </cell>
        </row>
        <row r="75">
          <cell r="AH75">
            <v>0</v>
          </cell>
        </row>
        <row r="76">
          <cell r="AH76">
            <v>0</v>
          </cell>
        </row>
        <row r="77">
          <cell r="AH77">
            <v>0</v>
          </cell>
        </row>
        <row r="78">
          <cell r="AH78">
            <v>0</v>
          </cell>
        </row>
        <row r="79">
          <cell r="AH79">
            <v>0</v>
          </cell>
        </row>
        <row r="80">
          <cell r="AH80">
            <v>0</v>
          </cell>
        </row>
        <row r="81">
          <cell r="AH81">
            <v>0</v>
          </cell>
        </row>
        <row r="82">
          <cell r="AH82">
            <v>51102.86</v>
          </cell>
        </row>
      </sheetData>
      <sheetData sheetId="8">
        <row r="32">
          <cell r="AN32">
            <v>0</v>
          </cell>
          <cell r="AO32">
            <v>0</v>
          </cell>
        </row>
        <row r="33">
          <cell r="AN33">
            <v>0</v>
          </cell>
          <cell r="AO33">
            <v>0</v>
          </cell>
        </row>
        <row r="34">
          <cell r="AN34">
            <v>0</v>
          </cell>
          <cell r="AO34">
            <v>0</v>
          </cell>
        </row>
        <row r="35">
          <cell r="AN35">
            <v>0</v>
          </cell>
          <cell r="AO35">
            <v>0</v>
          </cell>
        </row>
        <row r="36">
          <cell r="AN36">
            <v>0</v>
          </cell>
          <cell r="AO36">
            <v>0</v>
          </cell>
        </row>
        <row r="37">
          <cell r="AN37">
            <v>0</v>
          </cell>
          <cell r="AO37">
            <v>0</v>
          </cell>
        </row>
        <row r="38">
          <cell r="AN38">
            <v>0</v>
          </cell>
          <cell r="AO38">
            <v>0</v>
          </cell>
        </row>
        <row r="39">
          <cell r="AN39">
            <v>0</v>
          </cell>
          <cell r="AO39">
            <v>0</v>
          </cell>
        </row>
        <row r="40">
          <cell r="AN40">
            <v>0</v>
          </cell>
          <cell r="AO40">
            <v>0</v>
          </cell>
        </row>
        <row r="41">
          <cell r="AN41">
            <v>0</v>
          </cell>
          <cell r="AO41">
            <v>0</v>
          </cell>
        </row>
        <row r="42">
          <cell r="AN42">
            <v>0</v>
          </cell>
          <cell r="AO42">
            <v>0</v>
          </cell>
        </row>
        <row r="43">
          <cell r="AN43">
            <v>0</v>
          </cell>
          <cell r="AO43">
            <v>0</v>
          </cell>
        </row>
        <row r="44">
          <cell r="AN44">
            <v>0</v>
          </cell>
          <cell r="AO44">
            <v>0</v>
          </cell>
        </row>
        <row r="45">
          <cell r="AN45">
            <v>0</v>
          </cell>
          <cell r="AO45">
            <v>0</v>
          </cell>
        </row>
        <row r="46">
          <cell r="AN46">
            <v>0</v>
          </cell>
          <cell r="AO46">
            <v>0</v>
          </cell>
        </row>
        <row r="47">
          <cell r="AN47">
            <v>0</v>
          </cell>
          <cell r="AO47">
            <v>0</v>
          </cell>
        </row>
        <row r="48">
          <cell r="AN48">
            <v>0</v>
          </cell>
          <cell r="AO48">
            <v>0</v>
          </cell>
        </row>
        <row r="49">
          <cell r="AN49">
            <v>0</v>
          </cell>
          <cell r="AO49">
            <v>0</v>
          </cell>
        </row>
        <row r="50">
          <cell r="AN50">
            <v>0</v>
          </cell>
          <cell r="AO50">
            <v>0</v>
          </cell>
        </row>
        <row r="51">
          <cell r="AN51">
            <v>0</v>
          </cell>
          <cell r="AO51">
            <v>0</v>
          </cell>
        </row>
        <row r="52">
          <cell r="AN52">
            <v>0</v>
          </cell>
          <cell r="AO52">
            <v>0</v>
          </cell>
        </row>
        <row r="53">
          <cell r="AN53">
            <v>0</v>
          </cell>
          <cell r="AO53">
            <v>0</v>
          </cell>
        </row>
        <row r="54">
          <cell r="AN54">
            <v>0</v>
          </cell>
          <cell r="AO54">
            <v>0</v>
          </cell>
        </row>
        <row r="55">
          <cell r="AN55">
            <v>0</v>
          </cell>
          <cell r="AO55">
            <v>0</v>
          </cell>
        </row>
        <row r="56">
          <cell r="AN56">
            <v>0</v>
          </cell>
          <cell r="AO56">
            <v>0</v>
          </cell>
        </row>
        <row r="57">
          <cell r="AN57">
            <v>0</v>
          </cell>
          <cell r="AO57">
            <v>0</v>
          </cell>
        </row>
        <row r="58">
          <cell r="AN58">
            <v>0</v>
          </cell>
          <cell r="AO58">
            <v>0</v>
          </cell>
        </row>
        <row r="59">
          <cell r="AN59">
            <v>4.4097852631578949</v>
          </cell>
          <cell r="AO59">
            <v>0</v>
          </cell>
        </row>
        <row r="60">
          <cell r="AN60">
            <v>0</v>
          </cell>
          <cell r="AO60">
            <v>0</v>
          </cell>
        </row>
        <row r="61">
          <cell r="AN61">
            <v>0</v>
          </cell>
          <cell r="AO61">
            <v>0</v>
          </cell>
        </row>
        <row r="62">
          <cell r="AN62">
            <v>0</v>
          </cell>
          <cell r="AO62">
            <v>0</v>
          </cell>
        </row>
        <row r="63">
          <cell r="AN63">
            <v>0</v>
          </cell>
          <cell r="AO63">
            <v>0</v>
          </cell>
        </row>
        <row r="64">
          <cell r="AN64">
            <v>0</v>
          </cell>
          <cell r="AO64">
            <v>0</v>
          </cell>
        </row>
        <row r="65">
          <cell r="AN65">
            <v>0</v>
          </cell>
          <cell r="AO65">
            <v>0</v>
          </cell>
        </row>
        <row r="66">
          <cell r="AN66">
            <v>0</v>
          </cell>
          <cell r="AO66">
            <v>0</v>
          </cell>
        </row>
        <row r="67">
          <cell r="AN67">
            <v>0</v>
          </cell>
          <cell r="AO67">
            <v>0</v>
          </cell>
        </row>
        <row r="68">
          <cell r="AN68">
            <v>0</v>
          </cell>
          <cell r="AO68">
            <v>0</v>
          </cell>
        </row>
        <row r="69">
          <cell r="AN69">
            <v>0</v>
          </cell>
          <cell r="AO69">
            <v>0</v>
          </cell>
        </row>
        <row r="70">
          <cell r="AN70">
            <v>0</v>
          </cell>
          <cell r="AO70">
            <v>0</v>
          </cell>
        </row>
        <row r="71">
          <cell r="AN71">
            <v>0</v>
          </cell>
          <cell r="AO71">
            <v>0</v>
          </cell>
        </row>
        <row r="72">
          <cell r="AN72">
            <v>0</v>
          </cell>
          <cell r="AO72">
            <v>0</v>
          </cell>
        </row>
        <row r="73">
          <cell r="AN73">
            <v>0</v>
          </cell>
          <cell r="AO73">
            <v>0</v>
          </cell>
        </row>
        <row r="74">
          <cell r="AN74">
            <v>531237.88835526316</v>
          </cell>
          <cell r="AO74">
            <v>0</v>
          </cell>
        </row>
      </sheetData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29C5D4-2FCF-42C0-875D-80E4091B25BB}" name="Tabla1" displayName="Tabla1" ref="A10:CC84" totalsRowCount="1" headerRowDxfId="146" dataDxfId="145" tableBorderDxfId="144">
  <autoFilter ref="A10:CC83" xr:uid="{0AE4BD7F-7BF5-4312-AE08-209F6AE634B1}"/>
  <tableColumns count="81">
    <tableColumn id="1" xr3:uid="{8B523CB0-F638-40DD-A0F1-970591CD575E}" name="No" totalsRowLabel="Total" dataDxfId="143" totalsRowDxfId="142"/>
    <tableColumn id="2" xr3:uid="{30F893EF-CD79-4789-9DEC-9DB1917450DE}" name="IDCONTPAQi" dataDxfId="141" totalsRowDxfId="140"/>
    <tableColumn id="89" xr3:uid="{51571A79-72C1-4D31-9AEB-4753CCB3E5C6}" name="ENCARGADO" dataDxfId="139" totalsRowDxfId="138"/>
    <tableColumn id="44" xr3:uid="{0F5D50D7-6128-4DBE-942A-56320D694612}" name="ZONA" dataDxfId="137" totalsRowDxfId="136"/>
    <tableColumn id="3" xr3:uid="{9D5427C4-E24E-4031-A463-2C641ABEAB5D}" name="SERVICIO" dataDxfId="135" totalsRowDxfId="134"/>
    <tableColumn id="4" xr3:uid="{70C35D76-2205-4740-87F9-DD3E6BAFED8E}" name="OFICINA DE _x000a_ATENCIÓN REGIONAL" dataDxfId="133" totalsRowDxfId="132"/>
    <tableColumn id="74" xr3:uid="{D664DD01-06F4-433A-BF6F-6B8F3F898C19}" name="ENTIDAD" dataDxfId="131" totalsRowDxfId="130"/>
    <tableColumn id="88" xr3:uid="{69383C6D-C8EA-4E90-A2C0-12BFF9FB61E0}" name="MUNICIPIO" dataDxfId="129" totalsRowDxfId="128"/>
    <tableColumn id="87" xr3:uid="{E211E424-1E2A-46A6-BA3B-B68BBCF94773}" name="DIRECCION DEL SERVICIO" dataDxfId="127" totalsRowDxfId="126"/>
    <tableColumn id="73" xr3:uid="{8A0263D2-E06C-4EC5-BF0E-68393D3E9B68}" name="C.P." dataDxfId="125" totalsRowDxfId="124"/>
    <tableColumn id="5" xr3:uid="{D8CCD7C8-3066-4600-84C5-68FC3BB528DF}" name="CURP" dataDxfId="123" totalsRowDxfId="122"/>
    <tableColumn id="6" xr3:uid="{797F1F85-6937-4DCE-9E2D-9090D9C25F55}" name="RFC" dataDxfId="121" totalsRowDxfId="120"/>
    <tableColumn id="7" xr3:uid="{3784D0F3-8E60-4562-A154-B0B3A60DA793}" name="NSS" dataDxfId="119" totalsRowDxfId="118"/>
    <tableColumn id="8" xr3:uid="{903B9481-2F6B-4FE6-BA6B-AD6431CCC484}" name="FECHA DE INGRESO" dataDxfId="117" totalsRowDxfId="116"/>
    <tableColumn id="9" xr3:uid="{FE77C13F-1B2C-4325-9E23-E0ECF20B29EC}" name="PATERNO" dataDxfId="115" totalsRowDxfId="114"/>
    <tableColumn id="10" xr3:uid="{C9A9CA22-68EF-463B-97A4-FD8C91E283D0}" name="MATERNO" dataDxfId="113" totalsRowDxfId="112"/>
    <tableColumn id="11" xr3:uid="{BD8999AE-195D-465C-90A4-BEE628EC54C4}" name="NOMBRE" dataDxfId="111" totalsRowDxfId="110"/>
    <tableColumn id="12" xr3:uid="{B2141B39-E203-49F1-94D6-AC021A94E884}" name="NOMBRECOMPLETO" dataDxfId="109" totalsRowDxfId="108">
      <calculatedColumnFormula>CONCATENATE(Tabla1[[#This Row],[PATERNO]]," ",Tabla1[[#This Row],[MATERNO]]," ",Tabla1[[#This Row],[NOMBRE]])</calculatedColumnFormula>
    </tableColumn>
    <tableColumn id="13" xr3:uid="{5104ACEF-644B-46B1-8858-F1A5519ED59F}" name="MODALIDAD" totalsRowDxfId="107"/>
    <tableColumn id="14" xr3:uid="{03A92A8C-B313-48F1-9315-2363821E8C78}" name="TURNO" totalsRowDxfId="106"/>
    <tableColumn id="83" xr3:uid="{B433D8A7-9022-40A7-9D04-A677581C0202}" name="PUESTO" totalsRowDxfId="105"/>
    <tableColumn id="15" xr3:uid="{0D9F9C2B-FD5E-4400-8C22-7B8394753237}" name="28" totalsRowDxfId="104"/>
    <tableColumn id="16" xr3:uid="{67F86EB5-846A-4080-8A27-7CEB444E0D97}" name="29" totalsRowDxfId="103"/>
    <tableColumn id="17" xr3:uid="{9BE153C8-A060-4E56-9B2D-CA321AB4B77C}" name="30" totalsRowDxfId="102"/>
    <tableColumn id="18" xr3:uid="{55D1EDE0-777B-4FE1-859E-28DC5D19747F}" name="1" totalsRowDxfId="101"/>
    <tableColumn id="19" xr3:uid="{B932BEAC-91C3-482C-97C3-A47805D0A374}" name="2" totalsRowDxfId="100"/>
    <tableColumn id="20" xr3:uid="{98F01E9B-3B75-4B13-AC6F-9B5089F4FADA}" name="3" totalsRowDxfId="99"/>
    <tableColumn id="21" xr3:uid="{E3C605BB-A6D1-4560-A3BD-4FC7B6DA86E6}" name="4" totalsRowDxfId="98"/>
    <tableColumn id="31" xr3:uid="{D38A8B82-D164-4213-ACC2-3643DD74F7FC}" name="SUELDO SEMANAL" totalsRowFunction="sum" totalsRowDxfId="97"/>
    <tableColumn id="32" xr3:uid="{C0C1EAD7-0EAD-499C-9DD1-31092939C390}" name="TIEMPO EXTRA" totalsRowFunction="sum" totalsRowDxfId="96"/>
    <tableColumn id="33" xr3:uid="{89D378DB-C828-4BDA-BF98-50BE18F81075}" name="ADICIONAL" totalsRowFunction="sum" totalsRowDxfId="95"/>
    <tableColumn id="34" xr3:uid="{AD157574-0958-4E48-9C48-E48923E662F3}" name="DESCUENTOS POR FALTAS" totalsRowFunction="sum" totalsRowDxfId="94"/>
    <tableColumn id="35" xr3:uid="{F33C8E12-4812-4907-A1B3-6423EC67ED8D}" name="OTROS DESCUENTOS" totalsRowFunction="sum" totalsRowDxfId="93"/>
    <tableColumn id="36" xr3:uid="{F7EB2477-6F7C-4C97-913E-EE4BF29FFC4F}" name="TOTAL" totalsRowFunction="sum" totalsRowDxfId="92"/>
    <tableColumn id="37" xr3:uid="{DD13A3CE-380A-47CC-BE75-A3251468158D}" name="DIA FESTIVO" totalsRowFunction="sum" totalsRowDxfId="91"/>
    <tableColumn id="24" xr3:uid="{1BAB9720-83CF-4A23-8FE2-D8CE49D75228}" name="VACACIONES" totalsRowDxfId="90"/>
    <tableColumn id="23" xr3:uid="{0CF6DE9E-FDFC-46D4-8038-B5CE6BFE1984}" name="PRIMA VACACIONA" totalsRowDxfId="89"/>
    <tableColumn id="82" xr3:uid="{2A208932-1FCE-4C38-8823-F8F772A2A544}" name="COMENTARIOS" totalsRowFunction="sum" totalsRowDxfId="88"/>
    <tableColumn id="38" xr3:uid="{E27AA08D-F96E-4726-AADE-AAFEC794D4E0}" name="DIAS DE INCAPACIDAD" totalsRowFunction="sum" dataDxfId="87" totalsRowDxfId="86" dataCellStyle="Millares">
      <calculatedColumnFormula>COUNTIF(Tabla1[[#This Row],[28]:[4]],"I")</calculatedColumnFormula>
    </tableColumn>
    <tableColumn id="39" xr3:uid="{A7F547F5-5878-489A-B013-DEE24667D70D}" name="DESCUENTO POR INCAPACIDAD" totalsRowFunction="sum" dataDxfId="85" totalsRowDxfId="84" dataCellStyle="Millares">
      <calculatedColumnFormula>ROUND(AH11/7*AM11,2)</calculatedColumnFormula>
    </tableColumn>
    <tableColumn id="40" xr3:uid="{7F2B1B26-DB36-490D-BE32-9B27C21F8B5A}" name="INCAPACIDAD AL 100%" totalsRowFunction="sum" dataDxfId="83" totalsRowDxfId="82" dataCellStyle="Millares">
      <calculatedColumnFormula>ROUND(AM11*(AC11/7)*0.6,2)</calculatedColumnFormula>
    </tableColumn>
    <tableColumn id="41" xr3:uid="{3AD2C775-49BC-4B38-855F-40D4D686FD91}" name="INCAPACIDAD IMSS" totalsRowFunction="sum" dataDxfId="81" totalsRowDxfId="80" dataCellStyle="Millares">
      <calculatedColumnFormula>ROUND(AX11*AM11*0.6,2)</calculatedColumnFormula>
    </tableColumn>
    <tableColumn id="42" xr3:uid="{59D6A6EC-B403-4E1C-BF2F-BCFC8CBDD2FC}" name="INCAPACIDAD EMPRESA" totalsRowFunction="sum" dataDxfId="79" totalsRowDxfId="78" dataCellStyle="Millares">
      <calculatedColumnFormula>ROUND(AO11-AP11,2)</calculatedColumnFormula>
    </tableColumn>
    <tableColumn id="43" xr3:uid="{6AD3886A-802D-4BE9-AFF1-558726E8E0DA}" name="INFONAVIT FIJO" totalsRowFunction="sum" dataDxfId="77" totalsRowDxfId="76" dataCellStyle="Millares">
      <calculatedColumnFormula>+SUMIF([2]INFONAVIT!A:A,M11,[2]INFONAVIT!K:K)/2</calculatedColumnFormula>
    </tableColumn>
    <tableColumn id="45" xr3:uid="{830AC0B2-9D5C-4F74-A398-E0FA690E6481}" name="FONACOT" totalsRowFunction="sum" dataDxfId="75" totalsRowDxfId="74" dataCellStyle="Millares">
      <calculatedColumnFormula>+SUMIF([2]FONACOT!F:F,M11,[2]FONACOT!M:M)/2</calculatedColumnFormula>
    </tableColumn>
    <tableColumn id="46" xr3:uid="{F8DC2C11-8225-4B48-AB55-1EECF2AE097B}" name="PENSION ALIMENTICIA" totalsRowFunction="sum" dataDxfId="73" totalsRowDxfId="72" dataCellStyle="Millares"/>
    <tableColumn id="47" xr3:uid="{98A90C75-9B7E-4B15-B3F4-A546ACFA97A5}" name="NETO A PAGAR" totalsRowFunction="sum" dataDxfId="71" totalsRowDxfId="70" dataCellStyle="Millares">
      <calculatedColumnFormula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calculatedColumnFormula>
    </tableColumn>
    <tableColumn id="48" xr3:uid="{1C7521CA-F946-41E5-A95D-905D249AE468}" name="DIAS LABORADOS" totalsRowFunction="sum" dataDxfId="69" totalsRowDxfId="68" dataCellStyle="Millares">
      <calculatedColumnFormula>+IF(Tabla1[[#This Row],[NETO A PAGAR]]&lt;1,0,7-COUNTIF(Tabla1[[#This Row],[28]:[4]],"A")-COUNTIF(Tabla1[[#This Row],[28]:[4]],"F")-COUNTIF(Tabla1[[#This Row],[28]:[4]],"PSS")-COUNTIF(Tabla1[[#This Row],[28]:[4]],"B"))</calculatedColumnFormula>
    </tableColumn>
    <tableColumn id="49" xr3:uid="{930579A4-F788-4F58-AC4D-274D8D9990F9}" name="SD" totalsRowFunction="sum" dataDxfId="67" totalsRowDxfId="66"/>
    <tableColumn id="50" xr3:uid="{C4731FBF-36A1-4C35-86C9-C82065FF0B3D}" name="SDI" totalsRowFunction="sum" dataDxfId="65" totalsRowDxfId="64" dataCellStyle="Millares">
      <calculatedColumnFormula>Tabla1[[#This Row],[SD]]*$AX$8</calculatedColumnFormula>
    </tableColumn>
    <tableColumn id="51" xr3:uid="{B2AF7685-3777-4165-8BC5-3F537745229D}" name="INGRESO SEMANAL" totalsRowFunction="sum" dataDxfId="63" totalsRowDxfId="62" dataCellStyle="Millares">
      <calculatedColumnFormula>ROUND(Tabla1[[#This Row],[SD]]*Tabla1[[#This Row],[DIAS LABORADOS]],2)</calculatedColumnFormula>
    </tableColumn>
    <tableColumn id="52" xr3:uid="{BBD49B36-9BC1-4F37-8E0E-C5584B63789F}" name="ISR" totalsRowFunction="sum" dataDxfId="61" totalsRowDxfId="60" dataCellStyle="Millares">
      <calculatedColumnFormula>ROUND(IF('[2]ISR CONTPAQi'!AN2&gt;0,'[2]ISR CONTPAQi'!AN2,0),2)</calculatedColumnFormula>
    </tableColumn>
    <tableColumn id="53" xr3:uid="{059BB543-D7BE-4F7C-B54F-D6BB640D13B3}" name="SUBSIDIO" totalsRowFunction="sum" dataDxfId="59" totalsRowDxfId="58" dataCellStyle="Millares">
      <calculatedColumnFormula>ROUND(IF('[2]ISR CONTPAQi'!AO2&gt;0,'[2]ISR CONTPAQi'!AO2,0),2)</calculatedColumnFormula>
    </tableColumn>
    <tableColumn id="54" xr3:uid="{67F91F2A-796B-455C-B5A4-E97474ECE859}" name="IMSS" totalsRowFunction="sum" dataDxfId="57" totalsRowDxfId="56" dataCellStyle="Millares">
      <calculatedColumnFormula>ROUND(IF(AX11&gt;$BB$8,'[2]CALCULO IMSS'!AH10,0),2)</calculatedColumnFormula>
    </tableColumn>
    <tableColumn id="55" xr3:uid="{81992EE4-B38E-4624-8550-04572234B905}" name="INFONAVIT FIJO2" totalsRowFunction="sum" dataDxfId="55" totalsRowDxfId="54" dataCellStyle="Millares">
      <calculatedColumnFormula>AR11</calculatedColumnFormula>
    </tableColumn>
    <tableColumn id="57" xr3:uid="{5713DE3B-696C-4950-83AD-919B16D00A61}" name="FONACOT5" totalsRowFunction="sum" dataDxfId="53" totalsRowDxfId="52" dataCellStyle="Millares">
      <calculatedColumnFormula>AS11</calculatedColumnFormula>
    </tableColumn>
    <tableColumn id="58" xr3:uid="{47201521-F562-459B-9D59-C7E18308AAE3}" name="PENSION ALIMENTICIA6" totalsRowFunction="sum" dataDxfId="51" totalsRowDxfId="50" dataCellStyle="Millares">
      <calculatedColumnFormula>AT11</calculatedColumnFormula>
    </tableColumn>
    <tableColumn id="59" xr3:uid="{4C501582-1B48-498A-916F-4E43B9D6413A}" name="NETO FISCAL" totalsRowFunction="sum" dataDxfId="49" totalsRowDxfId="48" dataCellStyle="Millares">
      <calculatedColumnFormula>ROUND(AY11-AZ11-BA11-BB11-BC11-BD11-BE11,2)</calculatedColumnFormula>
    </tableColumn>
    <tableColumn id="60" xr3:uid="{5EC9CAA6-E566-4571-BD44-0CEE742A5D69}" name="ACTIVIDADES CULTURALES" totalsRowFunction="sum" dataDxfId="47" totalsRowDxfId="46"/>
    <tableColumn id="61" xr3:uid="{A2E3FD2D-A427-4CA8-B935-FC1A3B48DCB5}" name="P. DE SEGUROS DE VIDA" totalsRowFunction="sum" dataDxfId="45" totalsRowDxfId="44"/>
    <tableColumn id="62" xr3:uid="{BCB13EC6-73D7-4CCF-9706-B00C92D3656A}" name="BECAS PARA TRAB." totalsRowFunction="sum" dataDxfId="43" totalsRowDxfId="42"/>
    <tableColumn id="63" xr3:uid="{2D544653-54A5-4483-881E-0F71D2B347F8}" name="NETO PREVISION" totalsRowFunction="sum" dataDxfId="41" totalsRowDxfId="40" dataCellStyle="Millares"/>
    <tableColumn id="64" xr3:uid="{3769DF5D-2C55-4243-893E-F810BF74B424}" name="NOMINA" totalsRowFunction="sum" dataDxfId="39" totalsRowDxfId="38" dataCellStyle="Millares">
      <calculatedColumnFormula>ROUND(IF(Tabla1[[#This Row],[NETO FISCAL]]&gt;Tabla1[[#This Row],[SUELDO NETO PAGADO.]],Tabla1[[#This Row],[NETO FISCAL]],Tabla1[[#This Row],[NETO FISCAL]]+Tabla1[[#This Row],[NETO PREVISION]]),2)</calculatedColumnFormula>
    </tableColumn>
    <tableColumn id="65" xr3:uid="{795DA70C-2D2D-4CCA-A681-CE5DB27F8C47}" name="SUELDO NETO PAGADO." totalsRowFunction="sum" dataDxfId="37" totalsRowDxfId="36" dataCellStyle="Millares">
      <calculatedColumnFormula>Tabla1[[#This Row],[NETO A PAGAR]]</calculatedColumnFormula>
    </tableColumn>
    <tableColumn id="66" xr3:uid="{38307E50-E99D-450C-9BB1-6E2EE20396A3}" name="IAS" totalsRowFunction="sum" dataDxfId="35" totalsRowDxfId="34" dataCellStyle="Millares">
      <calculatedColumnFormula>ROUND(Tabla1[[#This Row],[SUELDO NETO PAGADO.]]-Tabla1[[#This Row],[NOMINA]],2)</calculatedColumnFormula>
    </tableColumn>
    <tableColumn id="67" xr3:uid="{C642DB31-DADF-4167-8292-87EC3290ACA5}" name="TOTAL DISPERSION" totalsRowFunction="sum" dataDxfId="33" totalsRowDxfId="32">
      <calculatedColumnFormula>ROUND(Tabla1[[#This Row],[NOMINA]]+Tabla1[[#This Row],[IAS]],2)</calculatedColumnFormula>
    </tableColumn>
    <tableColumn id="79" xr3:uid="{605C5738-F50A-47D9-B27F-78BAD64ECADC}" name="Columna5" totalsRowFunction="sum" dataDxfId="31" totalsRowDxfId="30">
      <calculatedColumnFormula>Tabla1[[#This Row],[TOTAL DISPERSION]]=Tabla1[[#This Row],[NETO A PAGAR]]</calculatedColumnFormula>
    </tableColumn>
    <tableColumn id="68" xr3:uid="{F3316813-E9B9-48A2-B889-661D68DC7E21}" name="OBSERVACIONES" totalsRowFunction="sum" dataDxfId="29" totalsRowDxfId="28">
      <calculatedColumnFormula>+Tabla1[[#This Row],[COMENTARIOS]]</calculatedColumnFormula>
    </tableColumn>
    <tableColumn id="69" xr3:uid="{BA4565B8-A09B-4EEB-90B4-3154FFEEDE0A}" name="NO. DE CUENTA" totalsRowFunction="sum" dataDxfId="27" totalsRowDxfId="26"/>
    <tableColumn id="70" xr3:uid="{A96D1BA8-3D68-42D9-904D-832882FAF2EF}" name="NO. TARJETA" totalsRowFunction="sum" dataDxfId="25" totalsRowDxfId="24"/>
    <tableColumn id="71" xr3:uid="{44559506-D189-491F-B8C1-2E3F9CE9493A}" name="NO. CLABE INTERBANCARIA" totalsRowFunction="sum" dataDxfId="23" totalsRowDxfId="22">
      <calculatedColumnFormula>+CF11</calculatedColumnFormula>
    </tableColumn>
    <tableColumn id="72" xr3:uid="{4D26AFA7-D058-476D-AAF5-561CFB2F20AD}" name="INSTITUCION BANCARIA" totalsRowFunction="sum" dataDxfId="21" totalsRowDxfId="20">
      <calculatedColumnFormula>+CG11</calculatedColumnFormula>
    </tableColumn>
    <tableColumn id="75" xr3:uid="{10AECDA7-3A23-42A0-962B-BC1D9688B1E8}" name="BANCO LAYOUT SANTANDER" totalsRowFunction="sum" dataDxfId="19" totalsRowDxfId="18">
      <calculatedColumnFormula>VLOOKUP(Tabla1[[#This Row],[INSTITUCION BANCARIA]],[2]CLAVES!E:G,3,FALSE)</calculatedColumnFormula>
    </tableColumn>
    <tableColumn id="76" xr3:uid="{1B07509B-8B31-4BF1-8A85-E9C49835BA63}" name="LAGO CLABE" totalsRowFunction="sum" dataDxfId="17" totalsRowDxfId="16">
      <calculatedColumnFormula>+LEN(Tabla1[[#This Row],[NO. CLABE INTERBANCARIA]])</calculatedColumnFormula>
    </tableColumn>
    <tableColumn id="77" xr3:uid="{37AF6B1A-3001-42CD-AFB4-78CD533D058B}" name="DUPLICADO CUENTA" totalsRowFunction="sum" dataDxfId="15" totalsRowDxfId="14">
      <calculatedColumnFormula>+COUNTIF(Tabla1[NO. DE CUENTA],BQ11)</calculatedColumnFormula>
    </tableColumn>
    <tableColumn id="78" xr3:uid="{D93F796F-0751-45F9-B377-C0D609F7E1E2}" name="DUPLICADO CLABE" totalsRowFunction="sum" dataDxfId="13" totalsRowDxfId="12">
      <calculatedColumnFormula>+COUNTIF(Tabla1[NO. CLABE INTERBANCARIA],BS11)</calculatedColumnFormula>
    </tableColumn>
    <tableColumn id="80" xr3:uid="{C655A48A-E6AB-455B-8273-9807481B7065}" name="LARGO DE CUENTA" totalsRowFunction="sum" dataDxfId="11" totalsRowDxfId="10">
      <calculatedColumnFormula>LEN(Tabla1[[#This Row],[NO. DE CUENTA]])</calculatedColumnFormula>
    </tableColumn>
    <tableColumn id="30" xr3:uid="{C4436EB2-F07A-424E-B0A6-48CE914A2531}" name="BANCO LAYOUT BAJIO" dataDxfId="9" totalsRowDxfId="8">
      <calculatedColumnFormula>VLOOKUP(Tabla1[[#This Row],[BANCO LAYOUT SANTANDER]],[2]CLAVES!L:M,2,FALSE)</calculatedColumnFormula>
    </tableColumn>
    <tableColumn id="84" xr3:uid="{81404FDC-A555-4D9D-AAAB-DF803948373A}" name="ALIAS BAJIO" dataDxfId="7" totalsRowDxfId="6">
      <calculatedColumnFormula>VLOOKUP(Tabla1[[#This Row],[NO. CLABE INTERBANCARIA]],[2]BAJIO!G:I,3,FALSE)</calculatedColumnFormula>
    </tableColumn>
    <tableColumn id="81" xr3:uid="{FD94E222-145B-44E3-B412-D7832C233BF0}" name="BANCO LAYOUT STP" totalsRowFunction="sum" dataDxfId="5" totalsRowDxfId="4">
      <calculatedColumnFormula>VLOOKUP(Tabla1[[#This Row],[BANCO LAYOUT SANTANDER]],[2]CLAVES!R:S,2,FALSE)</calculatedColumnFormula>
    </tableColumn>
    <tableColumn id="22" xr3:uid="{D040873F-331C-44F1-8833-20852A2093F0}" name="Columna1" dataDxfId="3" totalsRowDxfId="2">
      <calculatedColumnFormula>+CO11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CAE12-4D63-4595-86C9-C920E8182951}">
  <sheetPr filterMode="1">
    <tabColor rgb="FFFFFF00"/>
  </sheetPr>
  <dimension ref="A1:DS202"/>
  <sheetViews>
    <sheetView tabSelected="1" zoomScale="80" zoomScaleNormal="80" workbookViewId="0">
      <selection activeCell="DN10" sqref="DN10:DR40"/>
    </sheetView>
  </sheetViews>
  <sheetFormatPr baseColWidth="10" defaultRowHeight="14.5"/>
  <cols>
    <col min="1" max="1" width="8.7265625" style="49" bestFit="1" customWidth="1"/>
    <col min="2" max="4" width="14.54296875" style="49" hidden="1" customWidth="1"/>
    <col min="5" max="5" width="19.08984375" style="49" hidden="1" customWidth="1"/>
    <col min="6" max="6" width="30.54296875" style="49" hidden="1" customWidth="1"/>
    <col min="7" max="9" width="41.90625" style="49" hidden="1" customWidth="1"/>
    <col min="10" max="10" width="10.1796875" style="49" hidden="1" customWidth="1"/>
    <col min="11" max="11" width="9.90625" style="49" hidden="1" customWidth="1"/>
    <col min="12" max="12" width="22.81640625" style="49" hidden="1" customWidth="1"/>
    <col min="13" max="13" width="12.26953125" style="49" hidden="1" customWidth="1"/>
    <col min="14" max="14" width="23.26953125" style="79" hidden="1" customWidth="1"/>
    <col min="15" max="15" width="15" style="49" hidden="1" customWidth="1"/>
    <col min="16" max="16" width="15.6328125" style="49" hidden="1" customWidth="1"/>
    <col min="17" max="17" width="23.81640625" style="49" hidden="1" customWidth="1"/>
    <col min="18" max="18" width="42.1796875" style="49" customWidth="1"/>
    <col min="19" max="19" width="22.1796875" style="49" hidden="1" customWidth="1"/>
    <col min="20" max="20" width="12.90625" style="49" hidden="1" customWidth="1"/>
    <col min="21" max="21" width="21.36328125" style="49" hidden="1" customWidth="1"/>
    <col min="22" max="28" width="4.54296875" hidden="1" customWidth="1"/>
    <col min="29" max="29" width="15.7265625" style="9" hidden="1" customWidth="1"/>
    <col min="30" max="30" width="12.7265625" style="9" hidden="1" customWidth="1"/>
    <col min="31" max="31" width="13.54296875" style="9" hidden="1" customWidth="1"/>
    <col min="32" max="32" width="11.453125" style="9" hidden="1" customWidth="1"/>
    <col min="33" max="33" width="9.26953125" style="9" hidden="1" customWidth="1"/>
    <col min="34" max="34" width="13.81640625" style="9" hidden="1" customWidth="1"/>
    <col min="35" max="37" width="15.7265625" hidden="1" customWidth="1"/>
    <col min="38" max="42" width="11.453125" hidden="1" customWidth="1"/>
    <col min="43" max="43" width="18.81640625" hidden="1" customWidth="1"/>
    <col min="44" max="44" width="20.36328125" hidden="1" customWidth="1"/>
    <col min="45" max="45" width="15.08984375" hidden="1" customWidth="1"/>
    <col min="46" max="46" width="16.90625" hidden="1" customWidth="1"/>
    <col min="47" max="47" width="12.7265625" hidden="1" customWidth="1"/>
    <col min="48" max="48" width="16.453125" hidden="1" customWidth="1"/>
    <col min="49" max="49" width="12.26953125" hidden="1" customWidth="1"/>
    <col min="50" max="50" width="10.81640625" style="80" hidden="1" customWidth="1"/>
    <col min="51" max="51" width="15.453125" style="80" hidden="1" customWidth="1"/>
    <col min="52" max="52" width="9.453125" style="49" hidden="1" customWidth="1"/>
    <col min="53" max="53" width="15" style="49" hidden="1" customWidth="1"/>
    <col min="54" max="54" width="12.453125" style="49" hidden="1" customWidth="1"/>
    <col min="55" max="55" width="16.81640625" style="80" hidden="1" customWidth="1"/>
    <col min="56" max="56" width="16.54296875" style="80" hidden="1" customWidth="1"/>
    <col min="57" max="57" width="16.81640625" style="80" hidden="1" customWidth="1"/>
    <col min="58" max="58" width="18.1796875" style="49" hidden="1" customWidth="1"/>
    <col min="59" max="59" width="16.81640625" style="49" hidden="1" customWidth="1"/>
    <col min="60" max="60" width="15.81640625" style="49" hidden="1" customWidth="1"/>
    <col min="61" max="61" width="17" style="49" hidden="1" customWidth="1"/>
    <col min="62" max="62" width="21.81640625" style="80" hidden="1" customWidth="1"/>
    <col min="63" max="63" width="14.81640625" style="49" customWidth="1"/>
    <col min="64" max="64" width="20.26953125" style="81" hidden="1" customWidth="1"/>
    <col min="65" max="65" width="12" style="9" customWidth="1"/>
    <col min="66" max="66" width="17.81640625" style="57" customWidth="1"/>
    <col min="67" max="67" width="16.26953125" style="57" customWidth="1"/>
    <col min="68" max="68" width="21.36328125" hidden="1" customWidth="1"/>
    <col min="69" max="69" width="20.36328125" hidden="1" customWidth="1"/>
    <col min="70" max="70" width="17.81640625" hidden="1" customWidth="1"/>
    <col min="71" max="71" width="22.7265625" style="22" customWidth="1"/>
    <col min="72" max="72" width="15.453125" style="23" hidden="1" customWidth="1"/>
    <col min="73" max="73" width="11.453125" hidden="1" customWidth="1"/>
    <col min="74" max="74" width="3.81640625" hidden="1" customWidth="1"/>
    <col min="75" max="75" width="3.7265625" hidden="1" customWidth="1"/>
    <col min="76" max="76" width="2.7265625" hidden="1" customWidth="1"/>
    <col min="77" max="77" width="15.36328125" hidden="1" customWidth="1"/>
    <col min="78" max="78" width="19.90625" hidden="1" customWidth="1"/>
    <col min="79" max="79" width="17.1796875" hidden="1" customWidth="1"/>
    <col min="80" max="80" width="11.453125" customWidth="1"/>
    <col min="81" max="81" width="11.453125" hidden="1" customWidth="1"/>
    <col min="82" max="82" width="11.36328125" hidden="1" customWidth="1"/>
    <col min="83" max="83" width="14.81640625" hidden="1" customWidth="1"/>
    <col min="84" max="84" width="25.08984375" hidden="1" customWidth="1"/>
    <col min="85" max="85" width="20.7265625" hidden="1" customWidth="1"/>
    <col min="86" max="86" width="15.7265625" hidden="1" customWidth="1"/>
    <col min="87" max="90" width="11.453125" hidden="1" customWidth="1"/>
    <col min="91" max="91" width="13" hidden="1" customWidth="1"/>
    <col min="92" max="92" width="7.7265625" hidden="1" customWidth="1"/>
    <col min="93" max="93" width="19.54296875" hidden="1" customWidth="1"/>
    <col min="94" max="94" width="4.36328125" hidden="1" customWidth="1"/>
    <col min="95" max="95" width="10.54296875" hidden="1" customWidth="1"/>
    <col min="96" max="96" width="11.453125" hidden="1" customWidth="1"/>
    <col min="97" max="97" width="12.81640625" hidden="1" customWidth="1"/>
    <col min="98" max="98" width="18.81640625" style="9" hidden="1" customWidth="1"/>
    <col min="99" max="103" width="0" style="9" hidden="1" customWidth="1"/>
    <col min="104" max="109" width="10.90625" style="9" hidden="1" customWidth="1"/>
    <col min="110" max="116" width="0" style="9" hidden="1" customWidth="1"/>
  </cols>
  <sheetData>
    <row r="1" spans="1:122" s="3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1"/>
      <c r="P1" s="1"/>
      <c r="Q1" s="1"/>
      <c r="R1" s="1"/>
      <c r="S1" s="1"/>
      <c r="T1" s="1"/>
      <c r="U1" s="1"/>
      <c r="AC1" s="4"/>
      <c r="AD1" s="4"/>
      <c r="AE1" s="4"/>
      <c r="AF1" s="4"/>
      <c r="AG1" s="4"/>
      <c r="AH1" s="4"/>
      <c r="AI1" s="4"/>
      <c r="AJ1" s="4"/>
      <c r="AK1" s="4"/>
      <c r="AL1" s="4"/>
      <c r="AX1" s="5"/>
      <c r="AY1" s="106"/>
      <c r="AZ1" s="106"/>
      <c r="BA1" s="106"/>
      <c r="BB1" s="106"/>
      <c r="BC1" s="106"/>
      <c r="BD1" s="106"/>
      <c r="BE1" s="106"/>
      <c r="BF1" s="106"/>
      <c r="BG1" s="1"/>
      <c r="BH1" s="1"/>
      <c r="BI1" s="1"/>
      <c r="BJ1" s="5"/>
      <c r="BK1" s="1"/>
      <c r="BL1" s="6"/>
      <c r="BM1" s="4"/>
      <c r="BN1" s="7"/>
      <c r="BO1" s="7"/>
      <c r="BS1" s="8"/>
      <c r="BT1" s="8"/>
      <c r="CD1"/>
      <c r="CO1"/>
      <c r="CP1"/>
      <c r="CQ1"/>
      <c r="CR1"/>
      <c r="CS1"/>
      <c r="CT1" s="9"/>
      <c r="CU1" s="9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</row>
    <row r="2" spans="1:122" s="3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"/>
      <c r="O2" s="1"/>
      <c r="P2" s="1"/>
      <c r="Q2" s="1"/>
      <c r="R2" s="10"/>
      <c r="S2" s="1"/>
      <c r="T2" s="1"/>
      <c r="U2" s="1"/>
      <c r="AA2" s="107"/>
      <c r="AC2" s="4"/>
      <c r="AD2" s="4"/>
      <c r="AE2" s="4"/>
      <c r="AF2" s="4"/>
      <c r="AG2" s="4"/>
      <c r="AH2" s="4"/>
      <c r="AX2" s="5"/>
      <c r="AY2" s="5"/>
      <c r="AZ2" s="1"/>
      <c r="BA2" s="1"/>
      <c r="BB2" s="1"/>
      <c r="BC2" s="5"/>
      <c r="BD2" s="5"/>
      <c r="BE2" s="5"/>
      <c r="BF2" s="1"/>
      <c r="BG2" s="1"/>
      <c r="BH2" s="1"/>
      <c r="BI2" s="1"/>
      <c r="BJ2" s="5"/>
      <c r="BK2" s="1"/>
      <c r="BL2" s="6"/>
      <c r="BM2" s="4"/>
      <c r="BN2" s="7"/>
      <c r="BO2" s="7"/>
      <c r="BS2" s="11"/>
      <c r="BT2" s="12"/>
      <c r="CD2"/>
      <c r="CO2"/>
      <c r="CP2"/>
      <c r="CQ2"/>
      <c r="CR2"/>
      <c r="CS2"/>
      <c r="CT2" s="9"/>
      <c r="CU2" s="9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</row>
    <row r="3" spans="1:122" s="3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/>
      <c r="O3" s="1"/>
      <c r="P3" s="1"/>
      <c r="Q3" s="1"/>
      <c r="R3" s="1"/>
      <c r="S3" s="1"/>
      <c r="T3" s="1"/>
      <c r="U3" s="1"/>
      <c r="AA3" s="108"/>
      <c r="AC3" s="4"/>
      <c r="AD3" s="4"/>
      <c r="AE3" s="4"/>
      <c r="AF3" s="4"/>
      <c r="AG3" s="4"/>
      <c r="AH3" s="4"/>
      <c r="AX3" s="5"/>
      <c r="AY3" s="5"/>
      <c r="AZ3" s="1"/>
      <c r="BA3" s="1"/>
      <c r="BB3" s="1"/>
      <c r="BC3" s="5"/>
      <c r="BD3" s="5"/>
      <c r="BE3" s="5"/>
      <c r="BF3" s="1"/>
      <c r="BG3" s="1"/>
      <c r="BH3" s="1"/>
      <c r="BI3" s="1"/>
      <c r="BJ3" s="5"/>
      <c r="BK3" s="1"/>
      <c r="BL3" s="6"/>
      <c r="BM3" s="4"/>
      <c r="BN3" s="7"/>
      <c r="BO3" s="7"/>
      <c r="BS3" s="11"/>
      <c r="BT3" s="12"/>
      <c r="CD3"/>
      <c r="CO3"/>
      <c r="CP3"/>
      <c r="CQ3"/>
      <c r="CR3"/>
      <c r="CS3"/>
      <c r="CT3" s="9"/>
      <c r="CU3" s="9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</row>
    <row r="4" spans="1:122" s="3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1"/>
      <c r="P4" s="1"/>
      <c r="Q4" s="1"/>
      <c r="R4" s="1"/>
      <c r="S4" s="1"/>
      <c r="T4" s="1"/>
      <c r="U4" s="1"/>
      <c r="AA4" s="108"/>
      <c r="AC4" s="4"/>
      <c r="AD4" s="4"/>
      <c r="AE4" s="4"/>
      <c r="AF4" s="4"/>
      <c r="AG4" s="4"/>
      <c r="AH4" s="4"/>
      <c r="AR4" s="13"/>
      <c r="AX4" s="5"/>
      <c r="AY4" s="5"/>
      <c r="AZ4" s="1"/>
      <c r="BA4" s="1"/>
      <c r="BB4" s="1"/>
      <c r="BC4" s="5"/>
      <c r="BD4" s="5"/>
      <c r="BE4" s="5"/>
      <c r="BF4" s="1"/>
      <c r="BG4" s="1"/>
      <c r="BH4" s="1"/>
      <c r="BI4" s="1"/>
      <c r="BJ4" s="5"/>
      <c r="BK4" s="1"/>
      <c r="BL4" s="6"/>
      <c r="BM4" s="4"/>
      <c r="BN4" s="7"/>
      <c r="BO4" s="7"/>
      <c r="BS4" s="11"/>
      <c r="BT4" s="12"/>
      <c r="CD4"/>
      <c r="CO4"/>
      <c r="CP4"/>
      <c r="CQ4"/>
      <c r="CR4"/>
      <c r="CS4"/>
      <c r="CT4" s="9"/>
      <c r="CU4" s="9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</row>
    <row r="5" spans="1:122" s="3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1"/>
      <c r="P5" s="1"/>
      <c r="Q5" s="1"/>
      <c r="R5" s="1"/>
      <c r="S5" s="1"/>
      <c r="T5" s="1"/>
      <c r="U5" s="1"/>
      <c r="AA5" s="108"/>
      <c r="AC5" s="4"/>
      <c r="AD5" s="4"/>
      <c r="AE5" s="4"/>
      <c r="AF5" s="4"/>
      <c r="AG5" s="4"/>
      <c r="AH5" s="4"/>
      <c r="AR5" s="13"/>
      <c r="AX5" s="5"/>
      <c r="AY5" s="5"/>
      <c r="AZ5" s="1"/>
      <c r="BA5" s="1"/>
      <c r="BB5" s="1"/>
      <c r="BC5" s="5"/>
      <c r="BD5" s="5"/>
      <c r="BF5" s="1"/>
      <c r="BG5" s="1"/>
      <c r="BH5" s="1"/>
      <c r="BI5" s="1"/>
      <c r="BJ5" s="5"/>
      <c r="BK5" s="1"/>
      <c r="BL5" s="6"/>
      <c r="BM5" s="4"/>
      <c r="BN5" s="7"/>
      <c r="BO5" s="7"/>
      <c r="BS5" s="11"/>
      <c r="BT5" s="12"/>
      <c r="CD5"/>
      <c r="CO5"/>
      <c r="CP5"/>
      <c r="CQ5"/>
      <c r="CR5"/>
      <c r="CS5"/>
      <c r="CT5" s="9"/>
      <c r="CU5" s="9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</row>
    <row r="6" spans="1:122" s="3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2"/>
      <c r="O6" s="1"/>
      <c r="P6" s="1"/>
      <c r="Q6" s="1"/>
      <c r="R6" s="1"/>
      <c r="S6" s="1"/>
      <c r="T6" s="1"/>
      <c r="U6" s="1"/>
      <c r="AA6" s="108"/>
      <c r="AC6" s="4"/>
      <c r="AD6" s="4"/>
      <c r="AE6" s="4"/>
      <c r="AF6" s="4"/>
      <c r="AG6" s="4"/>
      <c r="AH6" s="4"/>
      <c r="AR6" s="13"/>
      <c r="AX6" s="5"/>
      <c r="AY6" s="5"/>
      <c r="AZ6" s="1"/>
      <c r="BA6" s="1"/>
      <c r="BB6" s="1"/>
      <c r="BC6" s="5"/>
      <c r="BD6" s="5"/>
      <c r="BE6" s="5"/>
      <c r="BF6" s="1"/>
      <c r="BG6" s="1"/>
      <c r="BH6" s="1"/>
      <c r="BI6" s="1"/>
      <c r="BJ6" s="5"/>
      <c r="BK6" s="1"/>
      <c r="BL6" s="6"/>
      <c r="BM6" s="4"/>
      <c r="BN6" s="7"/>
      <c r="BO6" s="7"/>
      <c r="BS6" s="14"/>
      <c r="BT6" s="15"/>
      <c r="CD6"/>
      <c r="CO6"/>
      <c r="CP6"/>
      <c r="CQ6"/>
      <c r="CR6"/>
      <c r="CS6"/>
      <c r="CT6" s="9"/>
      <c r="CU6" s="9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</row>
    <row r="7" spans="1:122" s="3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"/>
      <c r="O7" s="1"/>
      <c r="P7" s="1"/>
      <c r="Q7" s="1"/>
      <c r="R7" s="16"/>
      <c r="S7" s="1"/>
      <c r="T7" s="1"/>
      <c r="U7" s="1"/>
      <c r="AA7" s="108"/>
      <c r="AC7" s="4"/>
      <c r="AD7" s="4"/>
      <c r="AE7" s="4"/>
      <c r="AF7" s="4"/>
      <c r="AG7" s="4"/>
      <c r="AH7" s="4"/>
      <c r="AX7" s="5"/>
      <c r="AY7" s="5"/>
      <c r="AZ7" s="1"/>
      <c r="BA7" s="1"/>
      <c r="BB7" s="1"/>
      <c r="BC7" s="5"/>
      <c r="BD7" s="5"/>
      <c r="BE7" s="5"/>
      <c r="BF7" s="1"/>
      <c r="BG7" s="1"/>
      <c r="BH7" s="1"/>
      <c r="BI7" s="1"/>
      <c r="BJ7" s="5"/>
      <c r="BK7" s="1"/>
      <c r="BL7" s="6"/>
      <c r="BM7" s="4"/>
      <c r="BN7" s="7"/>
      <c r="BO7" s="7"/>
      <c r="BS7" s="14"/>
      <c r="BT7" s="15"/>
      <c r="CD7"/>
      <c r="CO7"/>
      <c r="CP7"/>
      <c r="CQ7"/>
      <c r="CR7"/>
      <c r="CS7"/>
      <c r="CT7" s="9"/>
      <c r="CU7" s="9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</row>
    <row r="8" spans="1:122" s="3" customFormat="1" ht="15" customHeight="1" thickBo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AA8" s="109"/>
      <c r="AC8" s="4"/>
      <c r="AD8" s="4"/>
      <c r="AE8" s="4"/>
      <c r="AF8" s="4"/>
      <c r="AG8" s="4"/>
      <c r="AH8" s="4"/>
      <c r="AQ8" s="4"/>
      <c r="AR8" s="13" t="e">
        <f>SUM(Tabla1[INFONAVIT FIJO])</f>
        <v>#VALUE!</v>
      </c>
      <c r="AS8" s="13" t="e">
        <f>SUM(Tabla1[FONACOT])</f>
        <v>#VALUE!</v>
      </c>
      <c r="AT8" s="13">
        <f>SUM(Tabla1[PENSION ALIMENTICIA])</f>
        <v>0</v>
      </c>
      <c r="AU8" s="13"/>
      <c r="AX8" s="17">
        <v>1.0492999999999999</v>
      </c>
      <c r="AY8" s="5"/>
      <c r="AZ8" s="1"/>
      <c r="BA8" s="1"/>
      <c r="BB8" s="1"/>
      <c r="BC8" s="5"/>
      <c r="BD8" s="5"/>
      <c r="BE8" s="5"/>
      <c r="BF8" s="1"/>
      <c r="BG8" s="1"/>
      <c r="BH8" s="1"/>
      <c r="BI8" s="1"/>
      <c r="BJ8" s="5"/>
      <c r="BK8" s="1"/>
      <c r="BL8" s="6"/>
      <c r="BM8" s="4"/>
      <c r="BN8" s="7"/>
      <c r="BO8" s="7"/>
      <c r="BS8" s="14"/>
      <c r="BT8" s="1"/>
      <c r="CD8"/>
      <c r="CO8"/>
      <c r="CP8"/>
      <c r="CQ8"/>
      <c r="CR8"/>
      <c r="CS8"/>
      <c r="CT8" s="9"/>
      <c r="CU8" s="9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N8" s="3">
        <f>+'IAS INT.'!J3</f>
        <v>59485.82999999998</v>
      </c>
      <c r="DO8" s="3">
        <f>+BAJIO!N7</f>
        <v>54065.890000000021</v>
      </c>
    </row>
    <row r="9" spans="1:122" ht="19.5" thickTop="1" thickBot="1">
      <c r="A9" s="110" t="s">
        <v>0</v>
      </c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1"/>
      <c r="S9" s="18"/>
      <c r="T9" s="18"/>
      <c r="U9" s="18"/>
      <c r="V9" s="19"/>
      <c r="W9" s="20"/>
      <c r="X9" s="20"/>
      <c r="Y9" s="20"/>
      <c r="Z9" s="20"/>
      <c r="AA9" s="20"/>
      <c r="AB9" s="20"/>
      <c r="AC9" s="112" t="s">
        <v>1</v>
      </c>
      <c r="AD9" s="112"/>
      <c r="AE9" s="112"/>
      <c r="AF9" s="112"/>
      <c r="AG9" s="112"/>
      <c r="AH9" s="112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4"/>
      <c r="AV9" s="115" t="s">
        <v>2</v>
      </c>
      <c r="AW9" s="116"/>
      <c r="AX9" s="116"/>
      <c r="AY9" s="116"/>
      <c r="AZ9" s="116"/>
      <c r="BA9" s="116"/>
      <c r="BB9" s="116"/>
      <c r="BC9" s="116"/>
      <c r="BD9" s="116"/>
      <c r="BE9" s="116"/>
      <c r="BF9" s="116"/>
      <c r="BG9" s="116"/>
      <c r="BH9" s="116"/>
      <c r="BI9" s="116"/>
      <c r="BJ9" s="116"/>
      <c r="BK9" s="117"/>
      <c r="BL9" s="21"/>
      <c r="BM9" s="21" t="e">
        <f>SUM(Tabla1[IAS])</f>
        <v>#VALUE!</v>
      </c>
      <c r="BN9" s="21" t="e">
        <f>SUM(Tabla1[TOTAL DISPERSION])</f>
        <v>#VALUE!</v>
      </c>
      <c r="BO9" s="21"/>
      <c r="DN9">
        <f>SUM(DN11:DN40)</f>
        <v>59485.82999999998</v>
      </c>
      <c r="DO9">
        <f>SUM(DO11:DO40)</f>
        <v>54065.890000000021</v>
      </c>
    </row>
    <row r="10" spans="1:122" ht="58.5" thickTop="1">
      <c r="A10" s="24" t="s">
        <v>3</v>
      </c>
      <c r="B10" s="25" t="s">
        <v>4</v>
      </c>
      <c r="C10" s="25" t="s">
        <v>5</v>
      </c>
      <c r="D10" s="25" t="s">
        <v>6</v>
      </c>
      <c r="E10" s="24" t="s">
        <v>7</v>
      </c>
      <c r="F10" s="24" t="s">
        <v>8</v>
      </c>
      <c r="G10" s="24" t="s">
        <v>9</v>
      </c>
      <c r="H10" s="24" t="s">
        <v>10</v>
      </c>
      <c r="I10" s="24" t="s">
        <v>11</v>
      </c>
      <c r="J10" s="24" t="s">
        <v>12</v>
      </c>
      <c r="K10" s="24" t="s">
        <v>13</v>
      </c>
      <c r="L10" s="24" t="s">
        <v>14</v>
      </c>
      <c r="M10" s="24" t="s">
        <v>15</v>
      </c>
      <c r="N10" s="26" t="s">
        <v>16</v>
      </c>
      <c r="O10" s="24" t="s">
        <v>17</v>
      </c>
      <c r="P10" s="24" t="s">
        <v>18</v>
      </c>
      <c r="Q10" s="24" t="s">
        <v>19</v>
      </c>
      <c r="R10" s="24" t="s">
        <v>20</v>
      </c>
      <c r="S10" s="24" t="s">
        <v>21</v>
      </c>
      <c r="T10" s="24" t="s">
        <v>22</v>
      </c>
      <c r="U10" s="24" t="s">
        <v>23</v>
      </c>
      <c r="V10" s="27" t="s">
        <v>24</v>
      </c>
      <c r="W10" s="27" t="s">
        <v>25</v>
      </c>
      <c r="X10" s="27" t="s">
        <v>26</v>
      </c>
      <c r="Y10" s="27" t="s">
        <v>27</v>
      </c>
      <c r="Z10" s="27" t="s">
        <v>28</v>
      </c>
      <c r="AA10" s="27" t="s">
        <v>29</v>
      </c>
      <c r="AB10" s="27" t="s">
        <v>30</v>
      </c>
      <c r="AC10" s="28" t="s">
        <v>31</v>
      </c>
      <c r="AD10" s="28" t="s">
        <v>32</v>
      </c>
      <c r="AE10" s="28" t="s">
        <v>33</v>
      </c>
      <c r="AF10" s="28" t="s">
        <v>34</v>
      </c>
      <c r="AG10" s="28" t="s">
        <v>35</v>
      </c>
      <c r="AH10" s="28" t="s">
        <v>36</v>
      </c>
      <c r="AI10" s="29" t="s">
        <v>37</v>
      </c>
      <c r="AJ10" s="29" t="s">
        <v>38</v>
      </c>
      <c r="AK10" s="29" t="s">
        <v>39</v>
      </c>
      <c r="AL10" s="29" t="s">
        <v>40</v>
      </c>
      <c r="AM10" s="29" t="s">
        <v>41</v>
      </c>
      <c r="AN10" s="29" t="s">
        <v>42</v>
      </c>
      <c r="AO10" s="29" t="s">
        <v>43</v>
      </c>
      <c r="AP10" s="29" t="s">
        <v>44</v>
      </c>
      <c r="AQ10" s="29" t="s">
        <v>45</v>
      </c>
      <c r="AR10" s="29" t="s">
        <v>46</v>
      </c>
      <c r="AS10" s="29" t="s">
        <v>47</v>
      </c>
      <c r="AT10" s="29" t="s">
        <v>48</v>
      </c>
      <c r="AU10" s="29" t="s">
        <v>49</v>
      </c>
      <c r="AV10" s="30" t="s">
        <v>50</v>
      </c>
      <c r="AW10" s="30" t="s">
        <v>51</v>
      </c>
      <c r="AX10" s="31" t="s">
        <v>52</v>
      </c>
      <c r="AY10" s="32" t="s">
        <v>53</v>
      </c>
      <c r="AZ10" s="33" t="s">
        <v>54</v>
      </c>
      <c r="BA10" s="33" t="s">
        <v>55</v>
      </c>
      <c r="BB10" s="31" t="s">
        <v>56</v>
      </c>
      <c r="BC10" s="32" t="s">
        <v>57</v>
      </c>
      <c r="BD10" s="32" t="s">
        <v>58</v>
      </c>
      <c r="BE10" s="32" t="s">
        <v>59</v>
      </c>
      <c r="BF10" s="34" t="s">
        <v>60</v>
      </c>
      <c r="BG10" s="35" t="s">
        <v>61</v>
      </c>
      <c r="BH10" s="35" t="s">
        <v>62</v>
      </c>
      <c r="BI10" s="35" t="s">
        <v>63</v>
      </c>
      <c r="BJ10" s="34" t="s">
        <v>64</v>
      </c>
      <c r="BK10" s="36" t="s">
        <v>65</v>
      </c>
      <c r="BL10" s="37" t="s">
        <v>66</v>
      </c>
      <c r="BM10" s="38" t="s">
        <v>67</v>
      </c>
      <c r="BN10" s="37" t="s">
        <v>68</v>
      </c>
      <c r="BO10" s="37" t="s">
        <v>69</v>
      </c>
      <c r="BP10" s="33" t="s">
        <v>70</v>
      </c>
      <c r="BQ10" s="39" t="s">
        <v>71</v>
      </c>
      <c r="BR10" s="39" t="s">
        <v>72</v>
      </c>
      <c r="BS10" s="40" t="s">
        <v>73</v>
      </c>
      <c r="BT10" s="40" t="s">
        <v>74</v>
      </c>
      <c r="BU10" s="41" t="s">
        <v>75</v>
      </c>
      <c r="BV10" s="42" t="s">
        <v>76</v>
      </c>
      <c r="BW10" s="42" t="s">
        <v>77</v>
      </c>
      <c r="BX10" s="42" t="s">
        <v>78</v>
      </c>
      <c r="BY10" s="41" t="s">
        <v>79</v>
      </c>
      <c r="BZ10" s="41" t="s">
        <v>80</v>
      </c>
      <c r="CA10" s="39" t="s">
        <v>81</v>
      </c>
      <c r="CB10" s="41" t="s">
        <v>82</v>
      </c>
      <c r="CC10" s="43" t="s">
        <v>83</v>
      </c>
      <c r="CE10" s="44" t="s">
        <v>71</v>
      </c>
      <c r="CF10" s="44" t="s">
        <v>73</v>
      </c>
      <c r="CG10" s="44" t="s">
        <v>74</v>
      </c>
      <c r="CH10" s="44" t="s">
        <v>81</v>
      </c>
      <c r="CJ10" s="44" t="s">
        <v>84</v>
      </c>
      <c r="CK10" s="44" t="s">
        <v>12</v>
      </c>
      <c r="CL10" s="44" t="s">
        <v>13</v>
      </c>
      <c r="CM10" s="44" t="s">
        <v>14</v>
      </c>
      <c r="CN10" s="44" t="s">
        <v>15</v>
      </c>
      <c r="CR10" s="45" t="s">
        <v>85</v>
      </c>
      <c r="CS10" s="46"/>
      <c r="CT10" s="47" t="s">
        <v>31</v>
      </c>
      <c r="CU10" s="47" t="s">
        <v>32</v>
      </c>
      <c r="CV10" s="47" t="s">
        <v>33</v>
      </c>
      <c r="CW10" s="47" t="s">
        <v>34</v>
      </c>
      <c r="CX10" s="47" t="s">
        <v>35</v>
      </c>
      <c r="CY10" s="47" t="s">
        <v>36</v>
      </c>
      <c r="DA10" s="48" t="s">
        <v>86</v>
      </c>
      <c r="DB10" s="48" t="s">
        <v>87</v>
      </c>
      <c r="DC10" s="48" t="s">
        <v>88</v>
      </c>
      <c r="DD10" s="48" t="s">
        <v>89</v>
      </c>
      <c r="DE10" s="48" t="s">
        <v>90</v>
      </c>
      <c r="DF10" s="48" t="s">
        <v>91</v>
      </c>
      <c r="DG10" s="48" t="s">
        <v>92</v>
      </c>
      <c r="DH10" s="48" t="s">
        <v>93</v>
      </c>
      <c r="DI10" s="48" t="s">
        <v>94</v>
      </c>
      <c r="DJ10" s="48" t="s">
        <v>95</v>
      </c>
      <c r="DK10" s="48" t="s">
        <v>96</v>
      </c>
      <c r="DL10" s="48" t="s">
        <v>97</v>
      </c>
      <c r="DN10" s="104" t="s">
        <v>622</v>
      </c>
      <c r="DO10" s="104" t="s">
        <v>623</v>
      </c>
      <c r="DQ10" s="105" t="s">
        <v>36</v>
      </c>
      <c r="DR10" s="105" t="s">
        <v>85</v>
      </c>
    </row>
    <row r="11" spans="1:122" s="57" customFormat="1" ht="15" customHeight="1">
      <c r="A11" s="49">
        <v>1</v>
      </c>
      <c r="B11"/>
      <c r="C11"/>
      <c r="D11"/>
      <c r="E11"/>
      <c r="F11"/>
      <c r="G11"/>
      <c r="H11"/>
      <c r="I11"/>
      <c r="J11"/>
      <c r="K11" t="s">
        <v>98</v>
      </c>
      <c r="L11" t="s">
        <v>99</v>
      </c>
      <c r="M11">
        <v>49897018781</v>
      </c>
      <c r="N11" s="50">
        <v>45289</v>
      </c>
      <c r="O11" t="s">
        <v>100</v>
      </c>
      <c r="P11" t="s">
        <v>100</v>
      </c>
      <c r="Q11" t="s">
        <v>101</v>
      </c>
      <c r="R11" s="51" t="s">
        <v>246</v>
      </c>
      <c r="S11"/>
      <c r="T11">
        <v>24</v>
      </c>
      <c r="U11" t="s">
        <v>102</v>
      </c>
      <c r="V11" s="52">
        <v>24</v>
      </c>
      <c r="W11" s="52">
        <v>24</v>
      </c>
      <c r="X11" s="52">
        <v>24</v>
      </c>
      <c r="Y11" s="52">
        <v>24</v>
      </c>
      <c r="Z11" s="52">
        <v>24</v>
      </c>
      <c r="AA11" s="53" t="s">
        <v>103</v>
      </c>
      <c r="AB11" s="53" t="s">
        <v>103</v>
      </c>
      <c r="AC11" s="9">
        <v>6250</v>
      </c>
      <c r="AD11" s="9">
        <v>1785.7142857142858</v>
      </c>
      <c r="AE11" s="9">
        <v>0</v>
      </c>
      <c r="AF11" s="9">
        <v>0</v>
      </c>
      <c r="AG11" s="9">
        <v>0</v>
      </c>
      <c r="AH11" s="9">
        <v>8035.7142857142862</v>
      </c>
      <c r="AI11"/>
      <c r="AJ11"/>
      <c r="AK11"/>
      <c r="AL11"/>
      <c r="AM11" s="54">
        <v>0</v>
      </c>
      <c r="AN11" s="54">
        <v>0</v>
      </c>
      <c r="AO11" s="54">
        <v>0</v>
      </c>
      <c r="AP11" s="54">
        <v>0</v>
      </c>
      <c r="AQ11" s="54">
        <v>0</v>
      </c>
      <c r="AR11" s="54">
        <v>0</v>
      </c>
      <c r="AS11" s="54">
        <v>0</v>
      </c>
      <c r="AT11" s="54">
        <v>0</v>
      </c>
      <c r="AU11" s="55">
        <v>8035.71</v>
      </c>
      <c r="AV11" s="56">
        <v>7</v>
      </c>
      <c r="AW11" s="21">
        <v>280</v>
      </c>
      <c r="AX11" s="54">
        <v>293.80399999999997</v>
      </c>
      <c r="AY11" s="54">
        <v>1960</v>
      </c>
      <c r="AZ11" s="54">
        <v>30.87</v>
      </c>
      <c r="BA11" s="54">
        <v>0</v>
      </c>
      <c r="BB11" s="54">
        <v>48.84</v>
      </c>
      <c r="BC11" s="54">
        <v>0</v>
      </c>
      <c r="BD11" s="54">
        <v>0</v>
      </c>
      <c r="BE11" s="54">
        <v>0</v>
      </c>
      <c r="BF11" s="54">
        <v>1880.29</v>
      </c>
      <c r="BG11" s="21">
        <v>0</v>
      </c>
      <c r="BH11" s="21">
        <v>0</v>
      </c>
      <c r="BI11" s="21">
        <v>0</v>
      </c>
      <c r="BJ11" s="54">
        <v>0</v>
      </c>
      <c r="BK11" s="54">
        <v>1880.29</v>
      </c>
      <c r="BL11" s="54">
        <v>8035.71</v>
      </c>
      <c r="BM11" s="54">
        <v>6155.42</v>
      </c>
      <c r="BN11" s="21">
        <v>8035.71</v>
      </c>
      <c r="BO11" s="21" t="b">
        <v>1</v>
      </c>
      <c r="BP11">
        <v>0</v>
      </c>
      <c r="BQ11"/>
      <c r="BR11"/>
      <c r="BS11" t="s">
        <v>104</v>
      </c>
      <c r="BT11" t="s">
        <v>247</v>
      </c>
      <c r="BU11" s="51" t="s">
        <v>248</v>
      </c>
      <c r="BV11" s="51">
        <v>18</v>
      </c>
      <c r="BW11" s="51">
        <v>0</v>
      </c>
      <c r="BX11" s="51">
        <v>1</v>
      </c>
      <c r="BY11" s="51">
        <v>0</v>
      </c>
      <c r="BZ11" s="51" t="s">
        <v>249</v>
      </c>
      <c r="CA11" s="51" t="s">
        <v>250</v>
      </c>
      <c r="CB11" s="51" t="s">
        <v>105</v>
      </c>
      <c r="CC11" s="51" t="s">
        <v>104</v>
      </c>
      <c r="CE11" s="57" t="s">
        <v>251</v>
      </c>
      <c r="CF11" s="57" t="s">
        <v>104</v>
      </c>
      <c r="CG11" s="57" t="s">
        <v>247</v>
      </c>
      <c r="CH11" s="57" t="s">
        <v>250</v>
      </c>
      <c r="CJ11" s="57" t="e">
        <v>#N/A</v>
      </c>
      <c r="CK11" s="57">
        <v>39690</v>
      </c>
      <c r="CL11" s="57" t="s">
        <v>252</v>
      </c>
      <c r="CM11" s="57" t="s">
        <v>253</v>
      </c>
      <c r="CN11" s="57">
        <v>72866918712</v>
      </c>
      <c r="CO11" t="s">
        <v>104</v>
      </c>
      <c r="CP11" t="s">
        <v>105</v>
      </c>
      <c r="CQ11"/>
      <c r="CR11" s="58">
        <v>0</v>
      </c>
      <c r="CT11" s="59">
        <v>6250</v>
      </c>
      <c r="CU11" s="59">
        <v>1785.7142857142858</v>
      </c>
      <c r="CV11" s="59">
        <v>0</v>
      </c>
      <c r="CW11" s="59">
        <v>0</v>
      </c>
      <c r="CX11" s="59">
        <v>0</v>
      </c>
      <c r="CY11" s="59">
        <v>8035.7142857142862</v>
      </c>
      <c r="CZ11" s="59"/>
      <c r="DA11" s="59">
        <v>2</v>
      </c>
      <c r="DB11" s="59">
        <v>0</v>
      </c>
      <c r="DC11" s="59">
        <v>1785.7142857142858</v>
      </c>
      <c r="DD11" s="59">
        <v>0</v>
      </c>
      <c r="DE11" s="59">
        <v>0</v>
      </c>
      <c r="DF11" s="59">
        <v>892.85714285714289</v>
      </c>
      <c r="DG11" s="59">
        <v>0</v>
      </c>
      <c r="DH11" s="59">
        <v>0</v>
      </c>
      <c r="DI11" s="59">
        <v>0</v>
      </c>
      <c r="DJ11" s="59">
        <v>0</v>
      </c>
      <c r="DK11" s="59">
        <v>0</v>
      </c>
      <c r="DL11" s="59">
        <v>0</v>
      </c>
      <c r="DN11" s="57">
        <f>+SUMIF('IAS INT.'!D:D,BS11,'IAS INT.'!J:J)</f>
        <v>6155.42</v>
      </c>
      <c r="DO11" s="57">
        <f>+SUMIF(BAJIO!F:F,BS11,BAJIO!N:N)</f>
        <v>1880.29</v>
      </c>
      <c r="DQ11" s="57">
        <f>+DN11+DO11</f>
        <v>8035.71</v>
      </c>
      <c r="DR11" s="21">
        <f>Tabla1[[#This Row],[TOTAL DISPERSION]]-DQ11</f>
        <v>0</v>
      </c>
    </row>
    <row r="12" spans="1:122" s="57" customFormat="1" ht="15" customHeight="1">
      <c r="A12" s="49">
        <v>2</v>
      </c>
      <c r="B12"/>
      <c r="C12"/>
      <c r="D12"/>
      <c r="E12"/>
      <c r="F12"/>
      <c r="G12"/>
      <c r="H12"/>
      <c r="I12"/>
      <c r="J12"/>
      <c r="K12" t="s">
        <v>106</v>
      </c>
      <c r="L12" t="s">
        <v>107</v>
      </c>
      <c r="M12">
        <v>2176583462</v>
      </c>
      <c r="N12" s="50">
        <v>45292</v>
      </c>
      <c r="O12" t="s">
        <v>108</v>
      </c>
      <c r="P12" t="s">
        <v>109</v>
      </c>
      <c r="Q12" t="s">
        <v>110</v>
      </c>
      <c r="R12" s="51" t="s">
        <v>254</v>
      </c>
      <c r="S12"/>
      <c r="T12">
        <v>12</v>
      </c>
      <c r="U12" t="s">
        <v>111</v>
      </c>
      <c r="V12" s="52">
        <v>12</v>
      </c>
      <c r="W12" s="52">
        <v>12</v>
      </c>
      <c r="X12" s="52">
        <v>12</v>
      </c>
      <c r="Y12" s="52">
        <v>12</v>
      </c>
      <c r="Z12" s="52">
        <v>12</v>
      </c>
      <c r="AA12" s="53" t="s">
        <v>103</v>
      </c>
      <c r="AB12" s="53" t="s">
        <v>103</v>
      </c>
      <c r="AC12" s="9">
        <v>4500</v>
      </c>
      <c r="AD12" s="9">
        <v>1285.7142857142858</v>
      </c>
      <c r="AE12" s="9">
        <v>0</v>
      </c>
      <c r="AF12" s="9">
        <v>0</v>
      </c>
      <c r="AG12" s="9">
        <v>0</v>
      </c>
      <c r="AH12" s="9">
        <v>5785.7142857142862</v>
      </c>
      <c r="AI12"/>
      <c r="AJ12"/>
      <c r="AK12"/>
      <c r="AL12"/>
      <c r="AM12" s="54">
        <v>0</v>
      </c>
      <c r="AN12" s="54">
        <v>0</v>
      </c>
      <c r="AO12" s="54">
        <v>0</v>
      </c>
      <c r="AP12" s="54">
        <v>0</v>
      </c>
      <c r="AQ12" s="54">
        <v>0</v>
      </c>
      <c r="AR12" s="54">
        <v>0</v>
      </c>
      <c r="AS12" s="54">
        <v>0</v>
      </c>
      <c r="AT12" s="54">
        <v>0</v>
      </c>
      <c r="AU12" s="55">
        <v>5785.71</v>
      </c>
      <c r="AV12" s="56">
        <v>7</v>
      </c>
      <c r="AW12" s="21">
        <v>280</v>
      </c>
      <c r="AX12" s="54">
        <v>293.80399999999997</v>
      </c>
      <c r="AY12" s="54">
        <v>1960</v>
      </c>
      <c r="AZ12" s="54">
        <v>30.87</v>
      </c>
      <c r="BA12" s="54">
        <v>0</v>
      </c>
      <c r="BB12" s="54">
        <v>48.84</v>
      </c>
      <c r="BC12" s="54">
        <v>0</v>
      </c>
      <c r="BD12" s="54">
        <v>0</v>
      </c>
      <c r="BE12" s="54">
        <v>0</v>
      </c>
      <c r="BF12" s="54">
        <v>1880.29</v>
      </c>
      <c r="BG12" s="21">
        <v>0</v>
      </c>
      <c r="BH12" s="21">
        <v>0</v>
      </c>
      <c r="BI12" s="21">
        <v>0</v>
      </c>
      <c r="BJ12" s="54">
        <v>0</v>
      </c>
      <c r="BK12" s="54">
        <v>1880.29</v>
      </c>
      <c r="BL12" s="54">
        <v>5785.71</v>
      </c>
      <c r="BM12" s="54">
        <v>3905.42</v>
      </c>
      <c r="BN12" s="21">
        <v>5785.71</v>
      </c>
      <c r="BO12" s="21" t="b">
        <v>1</v>
      </c>
      <c r="BP12">
        <v>0</v>
      </c>
      <c r="BQ12"/>
      <c r="BR12"/>
      <c r="BS12" t="s">
        <v>112</v>
      </c>
      <c r="BT12" t="s">
        <v>247</v>
      </c>
      <c r="BU12" s="51" t="s">
        <v>248</v>
      </c>
      <c r="BV12" s="51">
        <v>18</v>
      </c>
      <c r="BW12" s="51">
        <v>0</v>
      </c>
      <c r="BX12" s="51">
        <v>1</v>
      </c>
      <c r="BY12" s="51">
        <v>0</v>
      </c>
      <c r="BZ12" s="51" t="s">
        <v>249</v>
      </c>
      <c r="CA12" s="51" t="s">
        <v>255</v>
      </c>
      <c r="CB12" s="51" t="s">
        <v>105</v>
      </c>
      <c r="CC12" s="51" t="s">
        <v>112</v>
      </c>
      <c r="CE12" s="57" t="s">
        <v>256</v>
      </c>
      <c r="CF12" s="57" t="s">
        <v>112</v>
      </c>
      <c r="CG12" s="57" t="s">
        <v>247</v>
      </c>
      <c r="CH12" s="57" t="s">
        <v>255</v>
      </c>
      <c r="CJ12" s="57" t="e">
        <v>#N/A</v>
      </c>
      <c r="CK12" s="57">
        <v>22467</v>
      </c>
      <c r="CL12" s="57" t="s">
        <v>257</v>
      </c>
      <c r="CM12" s="57" t="s">
        <v>258</v>
      </c>
      <c r="CN12" s="57">
        <v>65735301544</v>
      </c>
      <c r="CO12" t="s">
        <v>112</v>
      </c>
      <c r="CP12" t="s">
        <v>105</v>
      </c>
      <c r="CQ12"/>
      <c r="CR12" s="58">
        <v>0</v>
      </c>
      <c r="CT12" s="59">
        <v>4500</v>
      </c>
      <c r="CU12" s="59">
        <v>1285.7142857142858</v>
      </c>
      <c r="CV12" s="59">
        <v>0</v>
      </c>
      <c r="CW12" s="59">
        <v>0</v>
      </c>
      <c r="CX12" s="59">
        <v>0</v>
      </c>
      <c r="CY12" s="59">
        <v>5785.7142857142862</v>
      </c>
      <c r="CZ12" s="59"/>
      <c r="DA12" s="59">
        <v>2</v>
      </c>
      <c r="DB12" s="59">
        <v>0</v>
      </c>
      <c r="DC12" s="59">
        <v>1285.7142857142858</v>
      </c>
      <c r="DD12" s="59">
        <v>0</v>
      </c>
      <c r="DE12" s="59">
        <v>0</v>
      </c>
      <c r="DF12" s="59">
        <v>642.85714285714289</v>
      </c>
      <c r="DG12" s="59">
        <v>0</v>
      </c>
      <c r="DH12" s="59">
        <v>0</v>
      </c>
      <c r="DI12" s="59">
        <v>0</v>
      </c>
      <c r="DJ12" s="59">
        <v>0</v>
      </c>
      <c r="DK12" s="59">
        <v>0</v>
      </c>
      <c r="DL12" s="59">
        <v>0</v>
      </c>
      <c r="DN12" s="57">
        <f>+SUMIF('IAS INT.'!D:D,BS12,'IAS INT.'!J:J)</f>
        <v>3905.42</v>
      </c>
      <c r="DO12" s="57">
        <f>+SUMIF(BAJIO!F:F,BS12,BAJIO!N:N)</f>
        <v>1880.29</v>
      </c>
      <c r="DQ12" s="57">
        <f t="shared" ref="DQ12:DQ75" si="0">+DN12+DO12</f>
        <v>5785.71</v>
      </c>
      <c r="DR12" s="21">
        <f>Tabla1[[#This Row],[TOTAL DISPERSION]]-DQ12</f>
        <v>0</v>
      </c>
    </row>
    <row r="13" spans="1:122" s="57" customFormat="1" ht="15" customHeight="1">
      <c r="A13" s="49">
        <v>3</v>
      </c>
      <c r="B13"/>
      <c r="C13"/>
      <c r="D13"/>
      <c r="E13"/>
      <c r="F13"/>
      <c r="G13"/>
      <c r="H13"/>
      <c r="I13"/>
      <c r="J13"/>
      <c r="K13" t="s">
        <v>113</v>
      </c>
      <c r="L13" t="s">
        <v>114</v>
      </c>
      <c r="M13">
        <v>49867048693</v>
      </c>
      <c r="N13" s="50">
        <v>45292</v>
      </c>
      <c r="O13" t="s">
        <v>115</v>
      </c>
      <c r="P13" t="s">
        <v>116</v>
      </c>
      <c r="Q13" t="s">
        <v>117</v>
      </c>
      <c r="R13" s="51" t="s">
        <v>259</v>
      </c>
      <c r="S13"/>
      <c r="T13">
        <v>12</v>
      </c>
      <c r="U13" t="s">
        <v>111</v>
      </c>
      <c r="V13" s="52">
        <v>12</v>
      </c>
      <c r="W13" s="52">
        <v>12</v>
      </c>
      <c r="X13" s="52">
        <v>12</v>
      </c>
      <c r="Y13" s="52">
        <v>12</v>
      </c>
      <c r="Z13" s="52">
        <v>12</v>
      </c>
      <c r="AA13" s="53" t="s">
        <v>103</v>
      </c>
      <c r="AB13" s="53" t="s">
        <v>103</v>
      </c>
      <c r="AC13" s="9">
        <v>4500</v>
      </c>
      <c r="AD13" s="9">
        <v>1285.7142857142858</v>
      </c>
      <c r="AE13" s="9">
        <v>0</v>
      </c>
      <c r="AF13" s="9">
        <v>0</v>
      </c>
      <c r="AG13" s="9">
        <v>0</v>
      </c>
      <c r="AH13" s="9">
        <v>5785.7142857142862</v>
      </c>
      <c r="AI13"/>
      <c r="AJ13"/>
      <c r="AK13"/>
      <c r="AL13"/>
      <c r="AM13" s="54">
        <v>0</v>
      </c>
      <c r="AN13" s="54">
        <v>0</v>
      </c>
      <c r="AO13" s="54">
        <v>0</v>
      </c>
      <c r="AP13" s="54">
        <v>0</v>
      </c>
      <c r="AQ13" s="54">
        <v>0</v>
      </c>
      <c r="AR13" s="54">
        <v>0</v>
      </c>
      <c r="AS13" s="54">
        <v>0</v>
      </c>
      <c r="AT13" s="54">
        <v>0</v>
      </c>
      <c r="AU13" s="55">
        <v>5785.71</v>
      </c>
      <c r="AV13" s="56">
        <v>7</v>
      </c>
      <c r="AW13" s="21">
        <v>280</v>
      </c>
      <c r="AX13" s="54">
        <v>293.80399999999997</v>
      </c>
      <c r="AY13" s="54">
        <v>1960</v>
      </c>
      <c r="AZ13" s="54">
        <v>30.87</v>
      </c>
      <c r="BA13" s="54">
        <v>0</v>
      </c>
      <c r="BB13" s="54">
        <v>48.84</v>
      </c>
      <c r="BC13" s="54">
        <v>0</v>
      </c>
      <c r="BD13" s="54">
        <v>0</v>
      </c>
      <c r="BE13" s="54">
        <v>0</v>
      </c>
      <c r="BF13" s="54">
        <v>1880.29</v>
      </c>
      <c r="BG13" s="21">
        <v>0</v>
      </c>
      <c r="BH13" s="21">
        <v>0</v>
      </c>
      <c r="BI13" s="21">
        <v>0</v>
      </c>
      <c r="BJ13" s="54">
        <v>0</v>
      </c>
      <c r="BK13" s="54">
        <v>1880.29</v>
      </c>
      <c r="BL13" s="54">
        <v>5785.71</v>
      </c>
      <c r="BM13" s="54">
        <v>3905.42</v>
      </c>
      <c r="BN13" s="21">
        <v>5785.71</v>
      </c>
      <c r="BO13" s="21" t="b">
        <v>1</v>
      </c>
      <c r="BP13">
        <v>0</v>
      </c>
      <c r="BQ13"/>
      <c r="BR13"/>
      <c r="BS13" t="s">
        <v>118</v>
      </c>
      <c r="BT13" t="s">
        <v>247</v>
      </c>
      <c r="BU13" s="51" t="s">
        <v>248</v>
      </c>
      <c r="BV13" s="51">
        <v>18</v>
      </c>
      <c r="BW13" s="51">
        <v>0</v>
      </c>
      <c r="BX13" s="51">
        <v>1</v>
      </c>
      <c r="BY13" s="51">
        <v>0</v>
      </c>
      <c r="BZ13" s="51" t="s">
        <v>249</v>
      </c>
      <c r="CA13" s="51" t="s">
        <v>260</v>
      </c>
      <c r="CB13" s="51" t="s">
        <v>105</v>
      </c>
      <c r="CC13" s="51" t="s">
        <v>118</v>
      </c>
      <c r="CE13" s="57" t="s">
        <v>261</v>
      </c>
      <c r="CF13" s="57" t="s">
        <v>118</v>
      </c>
      <c r="CG13" s="57" t="s">
        <v>247</v>
      </c>
      <c r="CH13" s="57" t="s">
        <v>260</v>
      </c>
      <c r="CJ13" s="57" t="e">
        <v>#N/A</v>
      </c>
      <c r="CK13" s="57">
        <v>22245</v>
      </c>
      <c r="CL13" s="57" t="s">
        <v>262</v>
      </c>
      <c r="CM13" s="57" t="s">
        <v>263</v>
      </c>
      <c r="CN13" s="57">
        <v>67886803625</v>
      </c>
      <c r="CO13" t="s">
        <v>118</v>
      </c>
      <c r="CP13" t="s">
        <v>105</v>
      </c>
      <c r="CQ13"/>
      <c r="CR13" s="58">
        <v>0</v>
      </c>
      <c r="CT13" s="59">
        <v>4500</v>
      </c>
      <c r="CU13" s="59">
        <v>1285.7142857142858</v>
      </c>
      <c r="CV13" s="59">
        <v>0</v>
      </c>
      <c r="CW13" s="59">
        <v>0</v>
      </c>
      <c r="CX13" s="59">
        <v>0</v>
      </c>
      <c r="CY13" s="59">
        <v>5785.7142857142862</v>
      </c>
      <c r="CZ13" s="59"/>
      <c r="DA13" s="59">
        <v>2</v>
      </c>
      <c r="DB13" s="59">
        <v>0</v>
      </c>
      <c r="DC13" s="59">
        <v>1285.7142857142858</v>
      </c>
      <c r="DD13" s="59">
        <v>0</v>
      </c>
      <c r="DE13" s="59">
        <v>0</v>
      </c>
      <c r="DF13" s="59">
        <v>642.85714285714289</v>
      </c>
      <c r="DG13" s="59">
        <v>0</v>
      </c>
      <c r="DH13" s="59">
        <v>0</v>
      </c>
      <c r="DI13" s="59">
        <v>0</v>
      </c>
      <c r="DJ13" s="59">
        <v>0</v>
      </c>
      <c r="DK13" s="59">
        <v>0</v>
      </c>
      <c r="DL13" s="59">
        <v>0</v>
      </c>
      <c r="DN13" s="57">
        <f>+SUMIF('IAS INT.'!D:D,BS13,'IAS INT.'!J:J)</f>
        <v>3905.42</v>
      </c>
      <c r="DO13" s="57">
        <f>+SUMIF(BAJIO!F:F,BS13,BAJIO!N:N)</f>
        <v>1880.29</v>
      </c>
      <c r="DQ13" s="57">
        <f t="shared" si="0"/>
        <v>5785.71</v>
      </c>
      <c r="DR13" s="21">
        <f>Tabla1[[#This Row],[TOTAL DISPERSION]]-DQ13</f>
        <v>0</v>
      </c>
    </row>
    <row r="14" spans="1:122" s="57" customFormat="1" ht="15" customHeight="1">
      <c r="A14" s="49">
        <v>4</v>
      </c>
      <c r="B14"/>
      <c r="C14"/>
      <c r="D14"/>
      <c r="E14"/>
      <c r="F14"/>
      <c r="G14"/>
      <c r="H14"/>
      <c r="I14"/>
      <c r="J14"/>
      <c r="K14" t="s">
        <v>119</v>
      </c>
      <c r="L14" t="s">
        <v>120</v>
      </c>
      <c r="M14">
        <v>45927397567</v>
      </c>
      <c r="N14" s="50">
        <v>45376</v>
      </c>
      <c r="O14" t="s">
        <v>121</v>
      </c>
      <c r="P14" t="s">
        <v>122</v>
      </c>
      <c r="Q14" t="s">
        <v>123</v>
      </c>
      <c r="R14" s="51" t="s">
        <v>264</v>
      </c>
      <c r="S14"/>
      <c r="T14">
        <v>12</v>
      </c>
      <c r="U14" t="s">
        <v>124</v>
      </c>
      <c r="V14" s="52">
        <v>12</v>
      </c>
      <c r="W14" s="52">
        <v>12</v>
      </c>
      <c r="X14" s="52">
        <v>12</v>
      </c>
      <c r="Y14" s="52">
        <v>12</v>
      </c>
      <c r="Z14" s="52">
        <v>12</v>
      </c>
      <c r="AA14" s="53" t="s">
        <v>125</v>
      </c>
      <c r="AB14" s="53" t="s">
        <v>103</v>
      </c>
      <c r="AC14" s="9">
        <v>4000</v>
      </c>
      <c r="AD14" s="9">
        <v>571.42857142857144</v>
      </c>
      <c r="AE14" s="9">
        <v>0</v>
      </c>
      <c r="AF14" s="9">
        <v>0</v>
      </c>
      <c r="AG14" s="9">
        <v>0</v>
      </c>
      <c r="AH14" s="9">
        <v>4571.4285714285716</v>
      </c>
      <c r="AI14"/>
      <c r="AJ14"/>
      <c r="AK14"/>
      <c r="AL14"/>
      <c r="AM14" s="54">
        <v>0</v>
      </c>
      <c r="AN14" s="54">
        <v>0</v>
      </c>
      <c r="AO14" s="54">
        <v>0</v>
      </c>
      <c r="AP14" s="54">
        <v>0</v>
      </c>
      <c r="AQ14" s="54">
        <v>0</v>
      </c>
      <c r="AR14" s="54">
        <v>0</v>
      </c>
      <c r="AS14" s="54">
        <v>0</v>
      </c>
      <c r="AT14" s="54">
        <v>0</v>
      </c>
      <c r="AU14" s="55">
        <v>4571.43</v>
      </c>
      <c r="AV14" s="56">
        <v>7</v>
      </c>
      <c r="AW14" s="21">
        <v>280</v>
      </c>
      <c r="AX14" s="54">
        <v>293.80399999999997</v>
      </c>
      <c r="AY14" s="54">
        <v>1960</v>
      </c>
      <c r="AZ14" s="54">
        <v>30.87</v>
      </c>
      <c r="BA14" s="54">
        <v>0</v>
      </c>
      <c r="BB14" s="54">
        <v>48.84</v>
      </c>
      <c r="BC14" s="54">
        <v>0</v>
      </c>
      <c r="BD14" s="54">
        <v>0</v>
      </c>
      <c r="BE14" s="54">
        <v>0</v>
      </c>
      <c r="BF14" s="54">
        <v>1880.29</v>
      </c>
      <c r="BG14" s="21">
        <v>0</v>
      </c>
      <c r="BH14" s="21">
        <v>0</v>
      </c>
      <c r="BI14" s="21">
        <v>0</v>
      </c>
      <c r="BJ14" s="54">
        <v>0</v>
      </c>
      <c r="BK14" s="54">
        <v>1880.29</v>
      </c>
      <c r="BL14" s="54">
        <v>4571.43</v>
      </c>
      <c r="BM14" s="54">
        <v>2691.14</v>
      </c>
      <c r="BN14" s="21">
        <v>4571.43</v>
      </c>
      <c r="BO14" s="21" t="b">
        <v>1</v>
      </c>
      <c r="BP14">
        <v>0</v>
      </c>
      <c r="BQ14"/>
      <c r="BR14"/>
      <c r="BS14" t="s">
        <v>126</v>
      </c>
      <c r="BT14" t="s">
        <v>247</v>
      </c>
      <c r="BU14" s="51" t="s">
        <v>248</v>
      </c>
      <c r="BV14" s="51">
        <v>18</v>
      </c>
      <c r="BW14" s="51">
        <v>0</v>
      </c>
      <c r="BX14" s="51">
        <v>1</v>
      </c>
      <c r="BY14" s="51">
        <v>0</v>
      </c>
      <c r="BZ14" s="51" t="s">
        <v>249</v>
      </c>
      <c r="CA14" s="51" t="s">
        <v>265</v>
      </c>
      <c r="CB14" s="51" t="s">
        <v>105</v>
      </c>
      <c r="CC14" s="51" t="s">
        <v>126</v>
      </c>
      <c r="CE14" s="57" t="s">
        <v>266</v>
      </c>
      <c r="CF14" s="57" t="s">
        <v>126</v>
      </c>
      <c r="CG14" s="57" t="s">
        <v>247</v>
      </c>
      <c r="CH14" s="57" t="s">
        <v>265</v>
      </c>
      <c r="CJ14" s="57" t="e">
        <v>#N/A</v>
      </c>
      <c r="CK14" s="57">
        <v>21399</v>
      </c>
      <c r="CL14" s="57" t="s">
        <v>267</v>
      </c>
      <c r="CM14" s="57" t="s">
        <v>268</v>
      </c>
      <c r="CN14" s="57">
        <v>23786018590</v>
      </c>
      <c r="CO14" t="s">
        <v>126</v>
      </c>
      <c r="CP14" t="s">
        <v>105</v>
      </c>
      <c r="CQ14"/>
      <c r="CR14" s="58">
        <v>0</v>
      </c>
      <c r="CT14" s="59">
        <v>4000</v>
      </c>
      <c r="CU14" s="59">
        <v>571.42857142857144</v>
      </c>
      <c r="CV14" s="59">
        <v>0</v>
      </c>
      <c r="CW14" s="59">
        <v>0</v>
      </c>
      <c r="CX14" s="59">
        <v>0</v>
      </c>
      <c r="CY14" s="59">
        <v>4571.4285714285716</v>
      </c>
      <c r="CZ14" s="59"/>
      <c r="DA14" s="59">
        <v>1</v>
      </c>
      <c r="DB14" s="59">
        <v>0</v>
      </c>
      <c r="DC14" s="59">
        <v>571.42857142857144</v>
      </c>
      <c r="DD14" s="59">
        <v>0</v>
      </c>
      <c r="DE14" s="59">
        <v>0</v>
      </c>
      <c r="DF14" s="59">
        <v>571.42857142857144</v>
      </c>
      <c r="DG14" s="59">
        <v>0</v>
      </c>
      <c r="DH14" s="59">
        <v>0</v>
      </c>
      <c r="DI14" s="59">
        <v>0</v>
      </c>
      <c r="DJ14" s="59">
        <v>0</v>
      </c>
      <c r="DK14" s="59">
        <v>0</v>
      </c>
      <c r="DL14" s="59">
        <v>0</v>
      </c>
      <c r="DN14" s="57">
        <f>+SUMIF('IAS INT.'!D:D,BS14,'IAS INT.'!J:J)</f>
        <v>2691.14</v>
      </c>
      <c r="DO14" s="57">
        <f>+SUMIF(BAJIO!F:F,BS14,BAJIO!N:N)</f>
        <v>1880.29</v>
      </c>
      <c r="DQ14" s="57">
        <f t="shared" si="0"/>
        <v>4571.43</v>
      </c>
      <c r="DR14" s="21">
        <f>Tabla1[[#This Row],[TOTAL DISPERSION]]-DQ14</f>
        <v>0</v>
      </c>
    </row>
    <row r="15" spans="1:122" s="57" customFormat="1" ht="15" customHeight="1">
      <c r="A15" s="49">
        <v>5</v>
      </c>
      <c r="B15"/>
      <c r="C15"/>
      <c r="D15"/>
      <c r="E15"/>
      <c r="F15"/>
      <c r="G15"/>
      <c r="H15"/>
      <c r="I15"/>
      <c r="J15"/>
      <c r="K15" t="s">
        <v>127</v>
      </c>
      <c r="L15" t="s">
        <v>128</v>
      </c>
      <c r="M15">
        <v>2209063086</v>
      </c>
      <c r="N15" s="50">
        <v>45397</v>
      </c>
      <c r="O15" t="s">
        <v>100</v>
      </c>
      <c r="P15" t="s">
        <v>100</v>
      </c>
      <c r="Q15" t="s">
        <v>129</v>
      </c>
      <c r="R15" s="51" t="s">
        <v>269</v>
      </c>
      <c r="S15"/>
      <c r="T15">
        <v>12</v>
      </c>
      <c r="U15" t="s">
        <v>130</v>
      </c>
      <c r="V15" s="53" t="s">
        <v>103</v>
      </c>
      <c r="W15" s="52">
        <v>12</v>
      </c>
      <c r="X15" s="52">
        <v>12</v>
      </c>
      <c r="Y15" s="52">
        <v>12</v>
      </c>
      <c r="Z15" s="52">
        <v>12</v>
      </c>
      <c r="AA15" s="52">
        <v>12</v>
      </c>
      <c r="AB15" s="53" t="s">
        <v>103</v>
      </c>
      <c r="AC15" s="9">
        <v>3750</v>
      </c>
      <c r="AD15" s="9">
        <v>1071.4285714285713</v>
      </c>
      <c r="AE15" s="9">
        <v>0</v>
      </c>
      <c r="AF15" s="9">
        <v>0</v>
      </c>
      <c r="AG15" s="9">
        <v>0</v>
      </c>
      <c r="AH15" s="9">
        <v>4821.4285714285716</v>
      </c>
      <c r="AI15"/>
      <c r="AJ15"/>
      <c r="AK15"/>
      <c r="AL15"/>
      <c r="AM15" s="54">
        <v>0</v>
      </c>
      <c r="AN15" s="54">
        <v>0</v>
      </c>
      <c r="AO15" s="54">
        <v>0</v>
      </c>
      <c r="AP15" s="54">
        <v>0</v>
      </c>
      <c r="AQ15" s="54">
        <v>0</v>
      </c>
      <c r="AR15" s="54">
        <v>0</v>
      </c>
      <c r="AS15" s="54">
        <v>0</v>
      </c>
      <c r="AT15" s="54">
        <v>0</v>
      </c>
      <c r="AU15" s="55">
        <v>4821.43</v>
      </c>
      <c r="AV15" s="56">
        <v>7</v>
      </c>
      <c r="AW15" s="21">
        <v>280</v>
      </c>
      <c r="AX15" s="54">
        <v>293.80399999999997</v>
      </c>
      <c r="AY15" s="54">
        <v>1960</v>
      </c>
      <c r="AZ15" s="54">
        <v>30.87</v>
      </c>
      <c r="BA15" s="54">
        <v>0</v>
      </c>
      <c r="BB15" s="54">
        <v>48.84</v>
      </c>
      <c r="BC15" s="54">
        <v>0</v>
      </c>
      <c r="BD15" s="54">
        <v>0</v>
      </c>
      <c r="BE15" s="54">
        <v>0</v>
      </c>
      <c r="BF15" s="54">
        <v>1880.29</v>
      </c>
      <c r="BG15" s="21">
        <v>0</v>
      </c>
      <c r="BH15" s="21">
        <v>0</v>
      </c>
      <c r="BI15" s="21">
        <v>0</v>
      </c>
      <c r="BJ15" s="54">
        <v>0</v>
      </c>
      <c r="BK15" s="54">
        <v>1880.29</v>
      </c>
      <c r="BL15" s="54">
        <v>4821.43</v>
      </c>
      <c r="BM15" s="54">
        <v>2941.14</v>
      </c>
      <c r="BN15" s="21">
        <v>4821.43</v>
      </c>
      <c r="BO15" s="21" t="b">
        <v>1</v>
      </c>
      <c r="BP15">
        <v>0</v>
      </c>
      <c r="BQ15"/>
      <c r="BR15"/>
      <c r="BS15" t="s">
        <v>131</v>
      </c>
      <c r="BT15" t="s">
        <v>247</v>
      </c>
      <c r="BU15" s="51" t="s">
        <v>248</v>
      </c>
      <c r="BV15" s="51">
        <v>18</v>
      </c>
      <c r="BW15" s="51">
        <v>0</v>
      </c>
      <c r="BX15" s="51">
        <v>1</v>
      </c>
      <c r="BY15" s="51">
        <v>0</v>
      </c>
      <c r="BZ15" s="51" t="s">
        <v>249</v>
      </c>
      <c r="CA15" s="51" t="s">
        <v>270</v>
      </c>
      <c r="CB15" s="51" t="s">
        <v>105</v>
      </c>
      <c r="CC15" s="51" t="s">
        <v>131</v>
      </c>
      <c r="CE15" s="57" t="s">
        <v>271</v>
      </c>
      <c r="CF15" s="57" t="s">
        <v>131</v>
      </c>
      <c r="CG15" s="57" t="s">
        <v>247</v>
      </c>
      <c r="CH15" s="57" t="s">
        <v>270</v>
      </c>
      <c r="CJ15" s="57" t="e">
        <v>#N/A</v>
      </c>
      <c r="CK15" s="57">
        <v>22000</v>
      </c>
      <c r="CL15" s="57" t="s">
        <v>272</v>
      </c>
      <c r="CM15" s="57" t="s">
        <v>273</v>
      </c>
      <c r="CN15" s="57">
        <v>3147655546</v>
      </c>
      <c r="CO15" t="s">
        <v>131</v>
      </c>
      <c r="CP15" t="s">
        <v>105</v>
      </c>
      <c r="CQ15"/>
      <c r="CR15" s="58">
        <v>0</v>
      </c>
      <c r="CT15" s="59">
        <v>3750</v>
      </c>
      <c r="CU15" s="59">
        <v>1071.4285714285713</v>
      </c>
      <c r="CV15" s="59">
        <v>0</v>
      </c>
      <c r="CW15" s="59">
        <v>0</v>
      </c>
      <c r="CX15" s="59">
        <v>0</v>
      </c>
      <c r="CY15" s="59">
        <v>4821.4285714285716</v>
      </c>
      <c r="CZ15" s="59"/>
      <c r="DA15" s="59">
        <v>2</v>
      </c>
      <c r="DB15" s="59">
        <v>0</v>
      </c>
      <c r="DC15" s="59">
        <v>1071.4285714285713</v>
      </c>
      <c r="DD15" s="59">
        <v>0</v>
      </c>
      <c r="DE15" s="59">
        <v>0</v>
      </c>
      <c r="DF15" s="59">
        <v>535.71428571428567</v>
      </c>
      <c r="DG15" s="59">
        <v>0</v>
      </c>
      <c r="DH15" s="59">
        <v>0</v>
      </c>
      <c r="DI15" s="59">
        <v>0</v>
      </c>
      <c r="DJ15" s="59">
        <v>0</v>
      </c>
      <c r="DK15" s="59">
        <v>0</v>
      </c>
      <c r="DL15" s="59">
        <v>0</v>
      </c>
      <c r="DN15" s="57">
        <f>+SUMIF('IAS INT.'!D:D,BS15,'IAS INT.'!J:J)</f>
        <v>2941.14</v>
      </c>
      <c r="DO15" s="57">
        <f>+SUMIF(BAJIO!F:F,BS15,BAJIO!N:N)</f>
        <v>1880.29</v>
      </c>
      <c r="DQ15" s="57">
        <f t="shared" si="0"/>
        <v>4821.43</v>
      </c>
      <c r="DR15" s="21">
        <f>Tabla1[[#This Row],[TOTAL DISPERSION]]-DQ15</f>
        <v>0</v>
      </c>
    </row>
    <row r="16" spans="1:122" s="57" customFormat="1" ht="15" customHeight="1">
      <c r="A16" s="49">
        <v>6</v>
      </c>
      <c r="B16"/>
      <c r="C16"/>
      <c r="D16"/>
      <c r="E16"/>
      <c r="F16"/>
      <c r="G16"/>
      <c r="H16"/>
      <c r="I16"/>
      <c r="J16"/>
      <c r="K16" t="s">
        <v>132</v>
      </c>
      <c r="L16" t="s">
        <v>133</v>
      </c>
      <c r="M16">
        <v>23887074583</v>
      </c>
      <c r="N16" s="50">
        <v>45461</v>
      </c>
      <c r="O16" t="s">
        <v>115</v>
      </c>
      <c r="P16" t="s">
        <v>134</v>
      </c>
      <c r="Q16" t="s">
        <v>135</v>
      </c>
      <c r="R16" s="51" t="s">
        <v>274</v>
      </c>
      <c r="S16"/>
      <c r="T16">
        <v>12</v>
      </c>
      <c r="U16" t="s">
        <v>111</v>
      </c>
      <c r="V16" s="52">
        <v>12</v>
      </c>
      <c r="W16" s="52">
        <v>12</v>
      </c>
      <c r="X16" s="52">
        <v>12</v>
      </c>
      <c r="Y16" s="52">
        <v>12</v>
      </c>
      <c r="Z16" s="52">
        <v>12</v>
      </c>
      <c r="AA16" s="60" t="s">
        <v>136</v>
      </c>
      <c r="AB16" s="60">
        <v>12</v>
      </c>
      <c r="AC16" s="9">
        <v>4500</v>
      </c>
      <c r="AD16" s="9">
        <v>0</v>
      </c>
      <c r="AE16" s="9">
        <v>0</v>
      </c>
      <c r="AF16" s="9">
        <v>0</v>
      </c>
      <c r="AG16" s="9">
        <v>0</v>
      </c>
      <c r="AH16" s="9">
        <v>4500</v>
      </c>
      <c r="AI16"/>
      <c r="AJ16"/>
      <c r="AK16"/>
      <c r="AL16"/>
      <c r="AM16" s="54">
        <v>0</v>
      </c>
      <c r="AN16" s="54">
        <v>0</v>
      </c>
      <c r="AO16" s="54">
        <v>0</v>
      </c>
      <c r="AP16" s="54">
        <v>0</v>
      </c>
      <c r="AQ16" s="54">
        <v>0</v>
      </c>
      <c r="AR16" s="54">
        <v>0</v>
      </c>
      <c r="AS16" s="54">
        <v>0</v>
      </c>
      <c r="AT16" s="54">
        <v>0</v>
      </c>
      <c r="AU16" s="55">
        <v>4500</v>
      </c>
      <c r="AV16" s="56">
        <v>7</v>
      </c>
      <c r="AW16" s="21">
        <v>280</v>
      </c>
      <c r="AX16" s="54">
        <v>293.80399999999997</v>
      </c>
      <c r="AY16" s="54">
        <v>1960</v>
      </c>
      <c r="AZ16" s="54">
        <v>30.87</v>
      </c>
      <c r="BA16" s="54">
        <v>0</v>
      </c>
      <c r="BB16" s="54">
        <v>48.84</v>
      </c>
      <c r="BC16" s="54">
        <v>0</v>
      </c>
      <c r="BD16" s="54">
        <v>0</v>
      </c>
      <c r="BE16" s="54">
        <v>0</v>
      </c>
      <c r="BF16" s="54">
        <v>1880.29</v>
      </c>
      <c r="BG16" s="21">
        <v>0</v>
      </c>
      <c r="BH16" s="21">
        <v>0</v>
      </c>
      <c r="BI16" s="21">
        <v>0</v>
      </c>
      <c r="BJ16" s="54">
        <v>0</v>
      </c>
      <c r="BK16" s="54">
        <v>1880.29</v>
      </c>
      <c r="BL16" s="54">
        <v>4500</v>
      </c>
      <c r="BM16" s="54">
        <v>2619.71</v>
      </c>
      <c r="BN16" s="21">
        <v>4500</v>
      </c>
      <c r="BO16" s="21" t="b">
        <v>1</v>
      </c>
      <c r="BP16">
        <v>0</v>
      </c>
      <c r="BQ16"/>
      <c r="BR16"/>
      <c r="BS16" t="s">
        <v>137</v>
      </c>
      <c r="BT16" t="s">
        <v>247</v>
      </c>
      <c r="BU16" s="51" t="s">
        <v>248</v>
      </c>
      <c r="BV16" s="51">
        <v>18</v>
      </c>
      <c r="BW16" s="51">
        <v>0</v>
      </c>
      <c r="BX16" s="51">
        <v>1</v>
      </c>
      <c r="BY16" s="51">
        <v>0</v>
      </c>
      <c r="BZ16" s="51" t="s">
        <v>249</v>
      </c>
      <c r="CA16" s="51" t="s">
        <v>275</v>
      </c>
      <c r="CB16" s="51" t="s">
        <v>105</v>
      </c>
      <c r="CC16" s="51" t="s">
        <v>137</v>
      </c>
      <c r="CE16" s="57" t="s">
        <v>276</v>
      </c>
      <c r="CF16" s="57" t="s">
        <v>137</v>
      </c>
      <c r="CG16" s="57" t="s">
        <v>247</v>
      </c>
      <c r="CH16" s="57" t="s">
        <v>275</v>
      </c>
      <c r="CJ16" s="57" t="e">
        <v>#N/A</v>
      </c>
      <c r="CK16" s="57">
        <v>21450</v>
      </c>
      <c r="CL16" s="57" t="s">
        <v>277</v>
      </c>
      <c r="CM16" s="57" t="s">
        <v>278</v>
      </c>
      <c r="CN16" s="57">
        <v>12936837439</v>
      </c>
      <c r="CO16" t="s">
        <v>137</v>
      </c>
      <c r="CP16" t="s">
        <v>105</v>
      </c>
      <c r="CQ16"/>
      <c r="CR16" s="58">
        <v>0</v>
      </c>
      <c r="CT16" s="59">
        <v>4500</v>
      </c>
      <c r="CU16" s="59">
        <v>0</v>
      </c>
      <c r="CV16" s="59">
        <v>0</v>
      </c>
      <c r="CW16" s="59">
        <v>0</v>
      </c>
      <c r="CX16" s="59">
        <v>0</v>
      </c>
      <c r="CY16" s="59">
        <v>4500</v>
      </c>
      <c r="CZ16" s="59"/>
      <c r="DA16" s="59">
        <v>0</v>
      </c>
      <c r="DB16" s="59">
        <v>0</v>
      </c>
      <c r="DC16" s="59">
        <v>0</v>
      </c>
      <c r="DD16" s="59">
        <v>0</v>
      </c>
      <c r="DE16" s="59">
        <v>0</v>
      </c>
      <c r="DF16" s="59">
        <v>642.85714285714289</v>
      </c>
      <c r="DG16" s="59">
        <v>0</v>
      </c>
      <c r="DH16" s="59">
        <v>0</v>
      </c>
      <c r="DI16" s="59">
        <v>0</v>
      </c>
      <c r="DJ16" s="59">
        <v>0</v>
      </c>
      <c r="DK16" s="59">
        <v>0</v>
      </c>
      <c r="DL16" s="59">
        <v>0</v>
      </c>
      <c r="DN16" s="57">
        <f>+SUMIF('IAS INT.'!D:D,BS16,'IAS INT.'!J:J)</f>
        <v>2619.71</v>
      </c>
      <c r="DO16" s="57">
        <f>+SUMIF(BAJIO!F:F,BS16,BAJIO!N:N)</f>
        <v>1880.29</v>
      </c>
      <c r="DQ16" s="57">
        <f t="shared" si="0"/>
        <v>4500</v>
      </c>
      <c r="DR16" s="21">
        <f>Tabla1[[#This Row],[TOTAL DISPERSION]]-DQ16</f>
        <v>0</v>
      </c>
    </row>
    <row r="17" spans="1:122" s="57" customFormat="1" ht="15" customHeight="1">
      <c r="A17" s="49">
        <v>7</v>
      </c>
      <c r="B17"/>
      <c r="C17"/>
      <c r="D17"/>
      <c r="E17"/>
      <c r="F17"/>
      <c r="G17"/>
      <c r="H17"/>
      <c r="I17"/>
      <c r="J17"/>
      <c r="K17" t="s">
        <v>138</v>
      </c>
      <c r="L17" t="s">
        <v>139</v>
      </c>
      <c r="M17">
        <v>3228805085</v>
      </c>
      <c r="N17" s="50">
        <v>45460</v>
      </c>
      <c r="O17" t="s">
        <v>140</v>
      </c>
      <c r="P17" t="s">
        <v>141</v>
      </c>
      <c r="Q17" t="s">
        <v>142</v>
      </c>
      <c r="R17" s="51" t="s">
        <v>279</v>
      </c>
      <c r="S17"/>
      <c r="T17">
        <v>12</v>
      </c>
      <c r="U17" t="s">
        <v>124</v>
      </c>
      <c r="V17" s="52">
        <v>12</v>
      </c>
      <c r="W17" s="52">
        <v>12</v>
      </c>
      <c r="X17" s="52">
        <v>12</v>
      </c>
      <c r="Y17" s="52">
        <v>12</v>
      </c>
      <c r="Z17" s="52">
        <v>12</v>
      </c>
      <c r="AA17" s="60">
        <v>12</v>
      </c>
      <c r="AB17" s="60" t="s">
        <v>136</v>
      </c>
      <c r="AC17" s="9">
        <v>3200</v>
      </c>
      <c r="AD17" s="9">
        <v>0</v>
      </c>
      <c r="AE17" s="9">
        <v>0</v>
      </c>
      <c r="AF17" s="9">
        <v>0</v>
      </c>
      <c r="AG17" s="9">
        <v>0</v>
      </c>
      <c r="AH17" s="9">
        <v>3200</v>
      </c>
      <c r="AI17"/>
      <c r="AJ17"/>
      <c r="AK17"/>
      <c r="AL17"/>
      <c r="AM17" s="54">
        <v>0</v>
      </c>
      <c r="AN17" s="54">
        <v>0</v>
      </c>
      <c r="AO17" s="54">
        <v>0</v>
      </c>
      <c r="AP17" s="54">
        <v>0</v>
      </c>
      <c r="AQ17" s="54">
        <v>0</v>
      </c>
      <c r="AR17" s="54">
        <v>0</v>
      </c>
      <c r="AS17" s="54">
        <v>0</v>
      </c>
      <c r="AT17" s="54">
        <v>0</v>
      </c>
      <c r="AU17" s="55">
        <v>3200</v>
      </c>
      <c r="AV17" s="56">
        <v>7</v>
      </c>
      <c r="AW17" s="21">
        <v>280</v>
      </c>
      <c r="AX17" s="54">
        <v>293.80399999999997</v>
      </c>
      <c r="AY17" s="54">
        <v>1960</v>
      </c>
      <c r="AZ17" s="54">
        <v>30.87</v>
      </c>
      <c r="BA17" s="54">
        <v>0</v>
      </c>
      <c r="BB17" s="54">
        <v>48.84</v>
      </c>
      <c r="BC17" s="54">
        <v>0</v>
      </c>
      <c r="BD17" s="54">
        <v>0</v>
      </c>
      <c r="BE17" s="54">
        <v>0</v>
      </c>
      <c r="BF17" s="54">
        <v>1880.29</v>
      </c>
      <c r="BG17" s="21">
        <v>0</v>
      </c>
      <c r="BH17" s="21">
        <v>0</v>
      </c>
      <c r="BI17" s="21">
        <v>0</v>
      </c>
      <c r="BJ17" s="54">
        <v>0</v>
      </c>
      <c r="BK17" s="54">
        <v>1880.29</v>
      </c>
      <c r="BL17" s="54">
        <v>3200</v>
      </c>
      <c r="BM17" s="54">
        <v>1319.71</v>
      </c>
      <c r="BN17" s="21">
        <v>3200</v>
      </c>
      <c r="BO17" s="21" t="b">
        <v>1</v>
      </c>
      <c r="BP17">
        <v>0</v>
      </c>
      <c r="BQ17"/>
      <c r="BR17"/>
      <c r="BS17" t="s">
        <v>143</v>
      </c>
      <c r="BT17" t="s">
        <v>247</v>
      </c>
      <c r="BU17" s="51" t="s">
        <v>248</v>
      </c>
      <c r="BV17" s="51">
        <v>18</v>
      </c>
      <c r="BW17" s="51">
        <v>0</v>
      </c>
      <c r="BX17" s="51">
        <v>1</v>
      </c>
      <c r="BY17" s="51">
        <v>0</v>
      </c>
      <c r="BZ17" s="51" t="s">
        <v>249</v>
      </c>
      <c r="CA17" s="51" t="s">
        <v>280</v>
      </c>
      <c r="CB17" s="51" t="s">
        <v>105</v>
      </c>
      <c r="CC17" s="51" t="s">
        <v>143</v>
      </c>
      <c r="CE17" s="57" t="s">
        <v>281</v>
      </c>
      <c r="CF17" s="57" t="s">
        <v>143</v>
      </c>
      <c r="CG17" s="57" t="s">
        <v>247</v>
      </c>
      <c r="CH17" s="57" t="s">
        <v>280</v>
      </c>
      <c r="CJ17" s="57" t="e">
        <v>#N/A</v>
      </c>
      <c r="CK17" s="57">
        <v>96154</v>
      </c>
      <c r="CL17" s="57" t="s">
        <v>282</v>
      </c>
      <c r="CM17" s="57" t="s">
        <v>283</v>
      </c>
      <c r="CN17" s="57">
        <v>67856875504</v>
      </c>
      <c r="CO17" t="s">
        <v>143</v>
      </c>
      <c r="CP17" t="s">
        <v>105</v>
      </c>
      <c r="CQ17"/>
      <c r="CR17" s="58">
        <v>0</v>
      </c>
      <c r="CT17" s="59">
        <v>3200</v>
      </c>
      <c r="CU17" s="59">
        <v>0</v>
      </c>
      <c r="CV17" s="59">
        <v>0</v>
      </c>
      <c r="CW17" s="59">
        <v>0</v>
      </c>
      <c r="CX17" s="59">
        <v>0</v>
      </c>
      <c r="CY17" s="59">
        <v>3200</v>
      </c>
      <c r="CZ17" s="59"/>
      <c r="DA17" s="59">
        <v>0</v>
      </c>
      <c r="DB17" s="59">
        <v>0</v>
      </c>
      <c r="DC17" s="59">
        <v>0</v>
      </c>
      <c r="DD17" s="59">
        <v>0</v>
      </c>
      <c r="DE17" s="59">
        <v>0</v>
      </c>
      <c r="DF17" s="59">
        <v>457.14285714285717</v>
      </c>
      <c r="DG17" s="59">
        <v>0</v>
      </c>
      <c r="DH17" s="59">
        <v>0</v>
      </c>
      <c r="DI17" s="59">
        <v>0</v>
      </c>
      <c r="DJ17" s="59">
        <v>0</v>
      </c>
      <c r="DK17" s="59">
        <v>0</v>
      </c>
      <c r="DL17" s="59">
        <v>0</v>
      </c>
      <c r="DN17" s="57">
        <f>+SUMIF('IAS INT.'!D:D,BS17,'IAS INT.'!J:J)</f>
        <v>1319.71</v>
      </c>
      <c r="DO17" s="57">
        <f>+SUMIF(BAJIO!F:F,BS17,BAJIO!N:N)</f>
        <v>1880.29</v>
      </c>
      <c r="DQ17" s="57">
        <f t="shared" si="0"/>
        <v>3200</v>
      </c>
      <c r="DR17" s="21">
        <f>Tabla1[[#This Row],[TOTAL DISPERSION]]-DQ17</f>
        <v>0</v>
      </c>
    </row>
    <row r="18" spans="1:122" s="57" customFormat="1" ht="15" customHeight="1">
      <c r="A18" s="49">
        <v>8</v>
      </c>
      <c r="B18"/>
      <c r="C18"/>
      <c r="D18"/>
      <c r="E18"/>
      <c r="F18"/>
      <c r="G18"/>
      <c r="H18"/>
      <c r="I18"/>
      <c r="J18"/>
      <c r="K18" t="s">
        <v>144</v>
      </c>
      <c r="L18" t="s">
        <v>145</v>
      </c>
      <c r="M18">
        <v>9109042839</v>
      </c>
      <c r="N18" s="50">
        <v>45770</v>
      </c>
      <c r="O18" t="s">
        <v>146</v>
      </c>
      <c r="P18" t="s">
        <v>147</v>
      </c>
      <c r="Q18" t="s">
        <v>148</v>
      </c>
      <c r="R18" s="51" t="s">
        <v>284</v>
      </c>
      <c r="S18"/>
      <c r="T18">
        <v>12</v>
      </c>
      <c r="U18" t="s">
        <v>111</v>
      </c>
      <c r="V18" s="52">
        <v>12</v>
      </c>
      <c r="W18" s="52">
        <v>12</v>
      </c>
      <c r="X18" s="52">
        <v>12</v>
      </c>
      <c r="Y18" s="52">
        <v>12</v>
      </c>
      <c r="Z18" s="52">
        <v>12</v>
      </c>
      <c r="AA18" s="53" t="s">
        <v>103</v>
      </c>
      <c r="AB18" s="52">
        <v>12</v>
      </c>
      <c r="AC18" s="9">
        <v>3000</v>
      </c>
      <c r="AD18" s="9">
        <v>428.57142857142856</v>
      </c>
      <c r="AE18" s="9">
        <v>0</v>
      </c>
      <c r="AF18" s="9">
        <v>0</v>
      </c>
      <c r="AG18" s="9">
        <v>0</v>
      </c>
      <c r="AH18" s="9">
        <v>3428.5714285714284</v>
      </c>
      <c r="AI18"/>
      <c r="AJ18"/>
      <c r="AK18"/>
      <c r="AL18"/>
      <c r="AM18" s="54">
        <v>0</v>
      </c>
      <c r="AN18" s="54">
        <v>0</v>
      </c>
      <c r="AO18" s="54">
        <v>0</v>
      </c>
      <c r="AP18" s="54">
        <v>0</v>
      </c>
      <c r="AQ18" s="54">
        <v>0</v>
      </c>
      <c r="AR18" s="54">
        <v>0</v>
      </c>
      <c r="AS18" s="54">
        <v>0</v>
      </c>
      <c r="AT18" s="54">
        <v>0</v>
      </c>
      <c r="AU18" s="55">
        <v>3428.57</v>
      </c>
      <c r="AV18" s="56">
        <v>7</v>
      </c>
      <c r="AW18" s="21">
        <v>280</v>
      </c>
      <c r="AX18" s="54">
        <v>293.80399999999997</v>
      </c>
      <c r="AY18" s="54">
        <v>1960</v>
      </c>
      <c r="AZ18" s="54">
        <v>30.87</v>
      </c>
      <c r="BA18" s="54">
        <v>0</v>
      </c>
      <c r="BB18" s="54">
        <v>48.84</v>
      </c>
      <c r="BC18" s="54">
        <v>0</v>
      </c>
      <c r="BD18" s="54">
        <v>0</v>
      </c>
      <c r="BE18" s="54">
        <v>0</v>
      </c>
      <c r="BF18" s="54">
        <v>1880.29</v>
      </c>
      <c r="BG18" s="21">
        <v>0</v>
      </c>
      <c r="BH18" s="21">
        <v>0</v>
      </c>
      <c r="BI18" s="21">
        <v>0</v>
      </c>
      <c r="BJ18" s="54">
        <v>0</v>
      </c>
      <c r="BK18" s="54">
        <v>1880.29</v>
      </c>
      <c r="BL18" s="54">
        <v>3428.57</v>
      </c>
      <c r="BM18" s="54">
        <v>1548.28</v>
      </c>
      <c r="BN18" s="21">
        <v>3428.57</v>
      </c>
      <c r="BO18" s="21" t="b">
        <v>1</v>
      </c>
      <c r="BP18">
        <v>0</v>
      </c>
      <c r="BQ18"/>
      <c r="BR18"/>
      <c r="BS18" t="s">
        <v>149</v>
      </c>
      <c r="BT18" t="s">
        <v>247</v>
      </c>
      <c r="BU18" s="51" t="s">
        <v>248</v>
      </c>
      <c r="BV18" s="51">
        <v>18</v>
      </c>
      <c r="BW18" s="51">
        <v>0</v>
      </c>
      <c r="BX18" s="51">
        <v>1</v>
      </c>
      <c r="BY18" s="51">
        <v>0</v>
      </c>
      <c r="BZ18" s="51" t="s">
        <v>249</v>
      </c>
      <c r="CA18" s="51" t="s">
        <v>285</v>
      </c>
      <c r="CB18" s="51" t="s">
        <v>105</v>
      </c>
      <c r="CC18" s="51" t="s">
        <v>149</v>
      </c>
      <c r="CE18" s="57" t="s">
        <v>286</v>
      </c>
      <c r="CF18" s="57" t="s">
        <v>149</v>
      </c>
      <c r="CG18" s="57" t="s">
        <v>247</v>
      </c>
      <c r="CH18" s="57" t="s">
        <v>285</v>
      </c>
      <c r="CJ18" s="57" t="e">
        <v>#N/A</v>
      </c>
      <c r="CK18" s="57">
        <v>22475</v>
      </c>
      <c r="CL18" s="57" t="s">
        <v>287</v>
      </c>
      <c r="CM18" s="57" t="s">
        <v>288</v>
      </c>
      <c r="CN18" s="57">
        <v>72545907111</v>
      </c>
      <c r="CO18" t="s">
        <v>149</v>
      </c>
      <c r="CP18" t="s">
        <v>105</v>
      </c>
      <c r="CQ18"/>
      <c r="CR18" s="58">
        <v>0</v>
      </c>
      <c r="CT18" s="59">
        <v>3000</v>
      </c>
      <c r="CU18" s="59">
        <v>428.57142857142856</v>
      </c>
      <c r="CV18" s="59">
        <v>0</v>
      </c>
      <c r="CW18" s="59">
        <v>0</v>
      </c>
      <c r="CX18" s="59">
        <v>0</v>
      </c>
      <c r="CY18" s="59">
        <v>3428.5714285714284</v>
      </c>
      <c r="CZ18" s="59"/>
      <c r="DA18" s="59">
        <v>1</v>
      </c>
      <c r="DB18" s="59">
        <v>0</v>
      </c>
      <c r="DC18" s="59">
        <v>428.57142857142856</v>
      </c>
      <c r="DD18" s="59">
        <v>0</v>
      </c>
      <c r="DE18" s="59">
        <v>0</v>
      </c>
      <c r="DF18" s="59">
        <v>428.57142857142856</v>
      </c>
      <c r="DG18" s="59">
        <v>0</v>
      </c>
      <c r="DH18" s="59">
        <v>0</v>
      </c>
      <c r="DI18" s="59">
        <v>0</v>
      </c>
      <c r="DJ18" s="59">
        <v>0</v>
      </c>
      <c r="DK18" s="59">
        <v>0</v>
      </c>
      <c r="DL18" s="59">
        <v>0</v>
      </c>
      <c r="DN18" s="57">
        <f>+SUMIF('IAS INT.'!D:D,BS18,'IAS INT.'!J:J)</f>
        <v>1548.28</v>
      </c>
      <c r="DO18" s="57">
        <f>+SUMIF(BAJIO!F:F,BS18,BAJIO!N:N)</f>
        <v>1880.29</v>
      </c>
      <c r="DQ18" s="57">
        <f t="shared" si="0"/>
        <v>3428.5699999999997</v>
      </c>
      <c r="DR18" s="21">
        <f>Tabla1[[#This Row],[TOTAL DISPERSION]]-DQ18</f>
        <v>0</v>
      </c>
    </row>
    <row r="19" spans="1:122" s="57" customFormat="1" ht="15" customHeight="1">
      <c r="A19" s="49">
        <v>9</v>
      </c>
      <c r="B19"/>
      <c r="C19"/>
      <c r="D19"/>
      <c r="E19"/>
      <c r="F19"/>
      <c r="G19"/>
      <c r="H19"/>
      <c r="I19"/>
      <c r="J19"/>
      <c r="K19"/>
      <c r="L19"/>
      <c r="M19"/>
      <c r="N19" s="50">
        <v>45852</v>
      </c>
      <c r="O19" t="s">
        <v>150</v>
      </c>
      <c r="P19" t="s">
        <v>151</v>
      </c>
      <c r="Q19" t="s">
        <v>152</v>
      </c>
      <c r="R19" s="51" t="s">
        <v>289</v>
      </c>
      <c r="S19"/>
      <c r="T19">
        <v>12</v>
      </c>
      <c r="U19" t="s">
        <v>153</v>
      </c>
      <c r="V19" s="52">
        <v>12</v>
      </c>
      <c r="W19" s="52">
        <v>12</v>
      </c>
      <c r="X19" s="52">
        <v>12</v>
      </c>
      <c r="Y19" s="52">
        <v>12</v>
      </c>
      <c r="Z19" s="52">
        <v>12</v>
      </c>
      <c r="AA19" s="60">
        <v>12</v>
      </c>
      <c r="AB19" s="53" t="s">
        <v>103</v>
      </c>
      <c r="AC19" s="9">
        <v>3200</v>
      </c>
      <c r="AD19" s="9">
        <v>457.14285714285717</v>
      </c>
      <c r="AE19" s="9">
        <v>0</v>
      </c>
      <c r="AF19" s="9">
        <v>0</v>
      </c>
      <c r="AG19" s="9">
        <v>0</v>
      </c>
      <c r="AH19" s="9">
        <v>3657.1428571428573</v>
      </c>
      <c r="AI19"/>
      <c r="AJ19"/>
      <c r="AK19"/>
      <c r="AL19"/>
      <c r="AM19" s="54">
        <v>0</v>
      </c>
      <c r="AN19" s="54">
        <v>0</v>
      </c>
      <c r="AO19" s="54">
        <v>0</v>
      </c>
      <c r="AP19" s="54">
        <v>0</v>
      </c>
      <c r="AQ19" s="54">
        <v>0</v>
      </c>
      <c r="AR19" s="54">
        <v>0</v>
      </c>
      <c r="AS19" s="54">
        <v>0</v>
      </c>
      <c r="AT19" s="54">
        <v>0</v>
      </c>
      <c r="AU19" s="55">
        <v>3657.14</v>
      </c>
      <c r="AV19" s="56">
        <v>7</v>
      </c>
      <c r="AW19" s="21">
        <v>280</v>
      </c>
      <c r="AX19" s="54">
        <v>293.80399999999997</v>
      </c>
      <c r="AY19" s="54">
        <v>1960</v>
      </c>
      <c r="AZ19" s="54">
        <v>30.87</v>
      </c>
      <c r="BA19" s="54">
        <v>0</v>
      </c>
      <c r="BB19" s="54">
        <v>48.84</v>
      </c>
      <c r="BC19" s="54">
        <v>0</v>
      </c>
      <c r="BD19" s="54">
        <v>0</v>
      </c>
      <c r="BE19" s="54">
        <v>0</v>
      </c>
      <c r="BF19" s="54">
        <v>1880.29</v>
      </c>
      <c r="BG19" s="21">
        <v>0</v>
      </c>
      <c r="BH19" s="21">
        <v>0</v>
      </c>
      <c r="BI19" s="21">
        <v>0</v>
      </c>
      <c r="BJ19" s="54">
        <v>0</v>
      </c>
      <c r="BK19" s="54">
        <v>1880.29</v>
      </c>
      <c r="BL19" s="54">
        <v>3657.14</v>
      </c>
      <c r="BM19" s="54">
        <v>1776.85</v>
      </c>
      <c r="BN19" s="21">
        <v>3657.14</v>
      </c>
      <c r="BO19" s="21" t="b">
        <v>1</v>
      </c>
      <c r="BP19">
        <v>0</v>
      </c>
      <c r="BQ19"/>
      <c r="BR19"/>
      <c r="BS19" t="s">
        <v>154</v>
      </c>
      <c r="BT19" t="s">
        <v>247</v>
      </c>
      <c r="BU19" s="51" t="s">
        <v>248</v>
      </c>
      <c r="BV19" s="51">
        <v>18</v>
      </c>
      <c r="BW19" s="51">
        <v>0</v>
      </c>
      <c r="BX19" s="51">
        <v>1</v>
      </c>
      <c r="BY19" s="51">
        <v>0</v>
      </c>
      <c r="BZ19" s="51" t="s">
        <v>249</v>
      </c>
      <c r="CA19" s="51" t="s">
        <v>290</v>
      </c>
      <c r="CB19" s="51" t="s">
        <v>105</v>
      </c>
      <c r="CC19" s="51" t="s">
        <v>154</v>
      </c>
      <c r="CE19" s="57" t="s">
        <v>291</v>
      </c>
      <c r="CF19" s="57" t="s">
        <v>154</v>
      </c>
      <c r="CG19" s="57" t="s">
        <v>247</v>
      </c>
      <c r="CH19" s="57" t="s">
        <v>290</v>
      </c>
      <c r="CJ19" s="57" t="e">
        <v>#N/A</v>
      </c>
      <c r="CK19" s="57">
        <v>0</v>
      </c>
      <c r="CL19" s="57" t="s">
        <v>292</v>
      </c>
      <c r="CM19" s="57" t="s">
        <v>293</v>
      </c>
      <c r="CN19" s="57">
        <v>24068737063</v>
      </c>
      <c r="CO19" t="s">
        <v>154</v>
      </c>
      <c r="CP19" t="s">
        <v>105</v>
      </c>
      <c r="CQ19"/>
      <c r="CR19" s="58">
        <v>0</v>
      </c>
      <c r="CT19" s="59">
        <v>3200</v>
      </c>
      <c r="CU19" s="59">
        <v>457.14285714285717</v>
      </c>
      <c r="CV19" s="59">
        <v>0</v>
      </c>
      <c r="CW19" s="59">
        <v>0</v>
      </c>
      <c r="CX19" s="59">
        <v>0</v>
      </c>
      <c r="CY19" s="59">
        <v>3657.1428571428573</v>
      </c>
      <c r="CZ19" s="59"/>
      <c r="DA19" s="59">
        <v>1</v>
      </c>
      <c r="DB19" s="59">
        <v>0</v>
      </c>
      <c r="DC19" s="59">
        <v>457.14285714285717</v>
      </c>
      <c r="DD19" s="59">
        <v>0</v>
      </c>
      <c r="DE19" s="59">
        <v>0</v>
      </c>
      <c r="DF19" s="59">
        <v>457.14285714285717</v>
      </c>
      <c r="DG19" s="59">
        <v>0</v>
      </c>
      <c r="DH19" s="59">
        <v>0</v>
      </c>
      <c r="DI19" s="59">
        <v>0</v>
      </c>
      <c r="DJ19" s="59">
        <v>0</v>
      </c>
      <c r="DK19" s="59">
        <v>0</v>
      </c>
      <c r="DL19" s="59">
        <v>0</v>
      </c>
      <c r="DN19" s="57">
        <f>+SUMIF('IAS INT.'!D:D,BS19,'IAS INT.'!J:J)</f>
        <v>1776.85</v>
      </c>
      <c r="DO19" s="57">
        <f>+SUMIF(BAJIO!F:F,BS19,BAJIO!N:N)</f>
        <v>1880.29</v>
      </c>
      <c r="DQ19" s="57">
        <f t="shared" si="0"/>
        <v>3657.14</v>
      </c>
      <c r="DR19" s="21">
        <f>Tabla1[[#This Row],[TOTAL DISPERSION]]-DQ19</f>
        <v>0</v>
      </c>
    </row>
    <row r="20" spans="1:122" s="57" customFormat="1" ht="15" customHeight="1">
      <c r="A20" s="49">
        <v>10</v>
      </c>
      <c r="B20"/>
      <c r="C20"/>
      <c r="D20"/>
      <c r="E20"/>
      <c r="F20"/>
      <c r="G20"/>
      <c r="H20"/>
      <c r="I20"/>
      <c r="J20"/>
      <c r="K20" t="s">
        <v>155</v>
      </c>
      <c r="L20" t="s">
        <v>156</v>
      </c>
      <c r="M20">
        <v>9007518161</v>
      </c>
      <c r="N20" s="50">
        <v>45865</v>
      </c>
      <c r="O20" t="s">
        <v>157</v>
      </c>
      <c r="P20" t="s">
        <v>158</v>
      </c>
      <c r="Q20" t="s">
        <v>159</v>
      </c>
      <c r="R20" s="51" t="s">
        <v>294</v>
      </c>
      <c r="S20"/>
      <c r="T20">
        <v>12</v>
      </c>
      <c r="U20" t="s">
        <v>111</v>
      </c>
      <c r="V20" s="52">
        <v>12</v>
      </c>
      <c r="W20" s="52">
        <v>12</v>
      </c>
      <c r="X20" s="52">
        <v>12</v>
      </c>
      <c r="Y20" s="52">
        <v>12</v>
      </c>
      <c r="Z20" s="53" t="s">
        <v>103</v>
      </c>
      <c r="AA20" s="53" t="s">
        <v>103</v>
      </c>
      <c r="AB20" s="60">
        <v>12</v>
      </c>
      <c r="AC20" s="9">
        <v>3400</v>
      </c>
      <c r="AD20" s="9">
        <v>971.42857142857144</v>
      </c>
      <c r="AE20" s="9">
        <v>0</v>
      </c>
      <c r="AF20" s="9">
        <v>0</v>
      </c>
      <c r="AG20" s="9">
        <v>0</v>
      </c>
      <c r="AH20" s="9">
        <v>4371.4285714285716</v>
      </c>
      <c r="AI20"/>
      <c r="AJ20"/>
      <c r="AK20"/>
      <c r="AL20"/>
      <c r="AM20" s="54">
        <v>0</v>
      </c>
      <c r="AN20" s="54">
        <v>0</v>
      </c>
      <c r="AO20" s="54">
        <v>0</v>
      </c>
      <c r="AP20" s="54">
        <v>0</v>
      </c>
      <c r="AQ20" s="54">
        <v>0</v>
      </c>
      <c r="AR20" s="54">
        <v>462.52500000000003</v>
      </c>
      <c r="AS20" s="54">
        <v>0</v>
      </c>
      <c r="AT20" s="54">
        <v>0</v>
      </c>
      <c r="AU20" s="55">
        <v>3908.9</v>
      </c>
      <c r="AV20" s="56">
        <v>7</v>
      </c>
      <c r="AW20" s="21">
        <v>280</v>
      </c>
      <c r="AX20" s="54">
        <v>293.80399999999997</v>
      </c>
      <c r="AY20" s="54">
        <v>1960</v>
      </c>
      <c r="AZ20" s="54">
        <v>30.87</v>
      </c>
      <c r="BA20" s="54">
        <v>0</v>
      </c>
      <c r="BB20" s="54">
        <v>48.84</v>
      </c>
      <c r="BC20" s="54">
        <v>462.52500000000003</v>
      </c>
      <c r="BD20" s="54">
        <v>0</v>
      </c>
      <c r="BE20" s="54">
        <v>0</v>
      </c>
      <c r="BF20" s="54">
        <v>1417.77</v>
      </c>
      <c r="BG20" s="21">
        <v>0</v>
      </c>
      <c r="BH20" s="21">
        <v>0</v>
      </c>
      <c r="BI20" s="21">
        <v>0</v>
      </c>
      <c r="BJ20" s="54">
        <v>0</v>
      </c>
      <c r="BK20" s="54">
        <v>1417.77</v>
      </c>
      <c r="BL20" s="54">
        <v>3908.9</v>
      </c>
      <c r="BM20" s="54">
        <v>2491.13</v>
      </c>
      <c r="BN20" s="21">
        <v>3908.9</v>
      </c>
      <c r="BO20" s="21" t="b">
        <v>1</v>
      </c>
      <c r="BP20">
        <v>0</v>
      </c>
      <c r="BQ20"/>
      <c r="BR20"/>
      <c r="BS20" t="s">
        <v>160</v>
      </c>
      <c r="BT20" t="s">
        <v>247</v>
      </c>
      <c r="BU20" s="51" t="s">
        <v>248</v>
      </c>
      <c r="BV20" s="51">
        <v>18</v>
      </c>
      <c r="BW20" s="51">
        <v>0</v>
      </c>
      <c r="BX20" s="51">
        <v>1</v>
      </c>
      <c r="BY20" s="51">
        <v>0</v>
      </c>
      <c r="BZ20" s="51" t="s">
        <v>249</v>
      </c>
      <c r="CA20" s="51" t="s">
        <v>295</v>
      </c>
      <c r="CB20" s="51" t="s">
        <v>105</v>
      </c>
      <c r="CC20" s="51" t="s">
        <v>160</v>
      </c>
      <c r="CE20" s="57" t="s">
        <v>296</v>
      </c>
      <c r="CF20" s="57" t="s">
        <v>160</v>
      </c>
      <c r="CG20" s="57" t="s">
        <v>247</v>
      </c>
      <c r="CH20" s="57" t="s">
        <v>295</v>
      </c>
      <c r="CJ20" s="57" t="e">
        <v>#N/A</v>
      </c>
      <c r="CK20" s="57">
        <v>84180</v>
      </c>
      <c r="CL20" s="57" t="s">
        <v>297</v>
      </c>
      <c r="CM20" s="57" t="s">
        <v>298</v>
      </c>
      <c r="CN20" s="57">
        <v>24846320943</v>
      </c>
      <c r="CO20" t="s">
        <v>160</v>
      </c>
      <c r="CP20" t="s">
        <v>105</v>
      </c>
      <c r="CQ20"/>
      <c r="CR20" s="58">
        <v>0</v>
      </c>
      <c r="CT20" s="59">
        <v>3400</v>
      </c>
      <c r="CU20" s="59">
        <v>971.42857142857144</v>
      </c>
      <c r="CV20" s="59">
        <v>0</v>
      </c>
      <c r="CW20" s="59">
        <v>0</v>
      </c>
      <c r="CX20" s="59">
        <v>0</v>
      </c>
      <c r="CY20" s="59">
        <v>4371.4285714285716</v>
      </c>
      <c r="CZ20" s="59"/>
      <c r="DA20" s="59">
        <v>2</v>
      </c>
      <c r="DB20" s="59">
        <v>0</v>
      </c>
      <c r="DC20" s="59">
        <v>971.42857142857144</v>
      </c>
      <c r="DD20" s="59">
        <v>0</v>
      </c>
      <c r="DE20" s="59">
        <v>0</v>
      </c>
      <c r="DF20" s="59">
        <v>485.71428571428572</v>
      </c>
      <c r="DG20" s="59">
        <v>0</v>
      </c>
      <c r="DH20" s="59">
        <v>0</v>
      </c>
      <c r="DI20" s="59">
        <v>0</v>
      </c>
      <c r="DJ20" s="59">
        <v>0</v>
      </c>
      <c r="DK20" s="59">
        <v>0</v>
      </c>
      <c r="DL20" s="59">
        <v>0</v>
      </c>
      <c r="DN20" s="57">
        <f>+SUMIF('IAS INT.'!D:D,BS20,'IAS INT.'!J:J)</f>
        <v>2491.13</v>
      </c>
      <c r="DO20" s="57">
        <f>+SUMIF(BAJIO!F:F,BS20,BAJIO!N:N)</f>
        <v>1417.77</v>
      </c>
      <c r="DQ20" s="57">
        <f t="shared" si="0"/>
        <v>3908.9</v>
      </c>
      <c r="DR20" s="21">
        <f>Tabla1[[#This Row],[TOTAL DISPERSION]]-DQ20</f>
        <v>0</v>
      </c>
    </row>
    <row r="21" spans="1:122" s="57" customFormat="1" ht="15" customHeight="1">
      <c r="A21" s="49">
        <v>11</v>
      </c>
      <c r="B21"/>
      <c r="C21"/>
      <c r="D21"/>
      <c r="E21"/>
      <c r="F21"/>
      <c r="G21"/>
      <c r="H21"/>
      <c r="I21"/>
      <c r="J21"/>
      <c r="K21"/>
      <c r="L21"/>
      <c r="M21"/>
      <c r="N21" s="50">
        <v>45865</v>
      </c>
      <c r="O21" t="s">
        <v>100</v>
      </c>
      <c r="P21" t="s">
        <v>100</v>
      </c>
      <c r="Q21" t="s">
        <v>161</v>
      </c>
      <c r="R21" s="51" t="s">
        <v>299</v>
      </c>
      <c r="S21"/>
      <c r="T21">
        <v>12</v>
      </c>
      <c r="U21" t="s">
        <v>130</v>
      </c>
      <c r="V21" s="53" t="s">
        <v>103</v>
      </c>
      <c r="W21" s="52">
        <v>12</v>
      </c>
      <c r="X21" s="52">
        <v>12</v>
      </c>
      <c r="Y21" s="52">
        <v>12</v>
      </c>
      <c r="Z21" s="52">
        <v>12</v>
      </c>
      <c r="AA21" s="60">
        <v>12</v>
      </c>
      <c r="AB21" s="53" t="s">
        <v>103</v>
      </c>
      <c r="AC21" s="9">
        <v>3000</v>
      </c>
      <c r="AD21" s="9">
        <v>857.14285714285711</v>
      </c>
      <c r="AE21" s="9">
        <v>0</v>
      </c>
      <c r="AF21" s="9">
        <v>0</v>
      </c>
      <c r="AG21" s="9">
        <v>0</v>
      </c>
      <c r="AH21" s="9">
        <v>3857.1428571428569</v>
      </c>
      <c r="AI21"/>
      <c r="AJ21"/>
      <c r="AK21"/>
      <c r="AL21"/>
      <c r="AM21" s="54">
        <v>0</v>
      </c>
      <c r="AN21" s="54">
        <v>0</v>
      </c>
      <c r="AO21" s="54">
        <v>0</v>
      </c>
      <c r="AP21" s="54">
        <v>0</v>
      </c>
      <c r="AQ21" s="54">
        <v>0</v>
      </c>
      <c r="AR21" s="54">
        <v>0</v>
      </c>
      <c r="AS21" s="54">
        <v>0</v>
      </c>
      <c r="AT21" s="54">
        <v>0</v>
      </c>
      <c r="AU21" s="55">
        <v>3857.14</v>
      </c>
      <c r="AV21" s="56">
        <v>7</v>
      </c>
      <c r="AW21" s="21">
        <v>280</v>
      </c>
      <c r="AX21" s="54">
        <v>293.80399999999997</v>
      </c>
      <c r="AY21" s="54">
        <v>1960</v>
      </c>
      <c r="AZ21" s="54">
        <v>30.87</v>
      </c>
      <c r="BA21" s="54">
        <v>0</v>
      </c>
      <c r="BB21" s="54">
        <v>48.84</v>
      </c>
      <c r="BC21" s="54">
        <v>0</v>
      </c>
      <c r="BD21" s="54">
        <v>0</v>
      </c>
      <c r="BE21" s="54">
        <v>0</v>
      </c>
      <c r="BF21" s="54">
        <v>1880.29</v>
      </c>
      <c r="BG21" s="21">
        <v>0</v>
      </c>
      <c r="BH21" s="21">
        <v>0</v>
      </c>
      <c r="BI21" s="21">
        <v>0</v>
      </c>
      <c r="BJ21" s="54">
        <v>0</v>
      </c>
      <c r="BK21" s="54">
        <v>1880.29</v>
      </c>
      <c r="BL21" s="54">
        <v>3857.14</v>
      </c>
      <c r="BM21" s="54">
        <v>1976.85</v>
      </c>
      <c r="BN21" s="21">
        <v>3857.14</v>
      </c>
      <c r="BO21" s="21" t="b">
        <v>1</v>
      </c>
      <c r="BP21">
        <v>0</v>
      </c>
      <c r="BQ21"/>
      <c r="BR21"/>
      <c r="BS21" t="s">
        <v>162</v>
      </c>
      <c r="BT21" t="s">
        <v>247</v>
      </c>
      <c r="BU21" s="51" t="s">
        <v>248</v>
      </c>
      <c r="BV21" s="51">
        <v>18</v>
      </c>
      <c r="BW21" s="51">
        <v>0</v>
      </c>
      <c r="BX21" s="51">
        <v>1</v>
      </c>
      <c r="BY21" s="51">
        <v>0</v>
      </c>
      <c r="BZ21" s="51" t="s">
        <v>249</v>
      </c>
      <c r="CA21" s="51" t="s">
        <v>300</v>
      </c>
      <c r="CB21" s="51" t="s">
        <v>105</v>
      </c>
      <c r="CC21" s="51" t="s">
        <v>162</v>
      </c>
      <c r="CE21" s="57" t="s">
        <v>301</v>
      </c>
      <c r="CF21" s="57" t="s">
        <v>162</v>
      </c>
      <c r="CG21" s="57" t="s">
        <v>247</v>
      </c>
      <c r="CH21" s="57" t="s">
        <v>300</v>
      </c>
      <c r="CJ21" s="57" t="e">
        <v>#N/A</v>
      </c>
      <c r="CK21" s="57">
        <v>84180</v>
      </c>
      <c r="CL21" s="57" t="s">
        <v>302</v>
      </c>
      <c r="CM21" s="57" t="s">
        <v>303</v>
      </c>
      <c r="CN21" s="57">
        <v>2237479650</v>
      </c>
      <c r="CO21" t="s">
        <v>162</v>
      </c>
      <c r="CP21" t="s">
        <v>105</v>
      </c>
      <c r="CQ21"/>
      <c r="CR21" s="58">
        <v>0</v>
      </c>
      <c r="CT21" s="59">
        <v>3000</v>
      </c>
      <c r="CU21" s="59">
        <v>857.14285714285711</v>
      </c>
      <c r="CV21" s="59">
        <v>0</v>
      </c>
      <c r="CW21" s="59">
        <v>0</v>
      </c>
      <c r="CX21" s="59">
        <v>0</v>
      </c>
      <c r="CY21" s="59">
        <v>3857.1428571428569</v>
      </c>
      <c r="CZ21" s="59"/>
      <c r="DA21" s="59">
        <v>2</v>
      </c>
      <c r="DB21" s="59">
        <v>0</v>
      </c>
      <c r="DC21" s="59">
        <v>857.14285714285711</v>
      </c>
      <c r="DD21" s="59">
        <v>0</v>
      </c>
      <c r="DE21" s="59">
        <v>0</v>
      </c>
      <c r="DF21" s="59">
        <v>428.57142857142856</v>
      </c>
      <c r="DG21" s="59">
        <v>0</v>
      </c>
      <c r="DH21" s="59">
        <v>0</v>
      </c>
      <c r="DI21" s="59">
        <v>0</v>
      </c>
      <c r="DJ21" s="59">
        <v>0</v>
      </c>
      <c r="DK21" s="59">
        <v>0</v>
      </c>
      <c r="DL21" s="59">
        <v>0</v>
      </c>
      <c r="DN21" s="57">
        <f>+SUMIF('IAS INT.'!D:D,BS21,'IAS INT.'!J:J)</f>
        <v>1976.85</v>
      </c>
      <c r="DO21" s="57">
        <f>+SUMIF(BAJIO!F:F,BS21,BAJIO!N:N)</f>
        <v>1880.29</v>
      </c>
      <c r="DQ21" s="57">
        <f t="shared" si="0"/>
        <v>3857.14</v>
      </c>
      <c r="DR21" s="21">
        <f>Tabla1[[#This Row],[TOTAL DISPERSION]]-DQ21</f>
        <v>0</v>
      </c>
    </row>
    <row r="22" spans="1:122" s="57" customFormat="1" ht="15" customHeight="1">
      <c r="A22" s="49">
        <v>12</v>
      </c>
      <c r="B22"/>
      <c r="C22"/>
      <c r="D22"/>
      <c r="E22"/>
      <c r="F22"/>
      <c r="G22"/>
      <c r="H22"/>
      <c r="I22"/>
      <c r="J22"/>
      <c r="K22"/>
      <c r="L22"/>
      <c r="M22"/>
      <c r="N22" s="50">
        <v>45865</v>
      </c>
      <c r="O22" t="s">
        <v>100</v>
      </c>
      <c r="P22" t="s">
        <v>163</v>
      </c>
      <c r="Q22" t="s">
        <v>164</v>
      </c>
      <c r="R22" s="51" t="s">
        <v>304</v>
      </c>
      <c r="S22"/>
      <c r="T22">
        <v>12</v>
      </c>
      <c r="U22" t="s">
        <v>165</v>
      </c>
      <c r="V22" s="52">
        <v>12</v>
      </c>
      <c r="W22" s="52">
        <v>12</v>
      </c>
      <c r="X22" s="52">
        <v>12</v>
      </c>
      <c r="Y22" s="52">
        <v>12</v>
      </c>
      <c r="Z22" s="52">
        <v>12</v>
      </c>
      <c r="AA22" s="53" t="s">
        <v>103</v>
      </c>
      <c r="AB22" s="60">
        <v>12</v>
      </c>
      <c r="AC22" s="9">
        <v>3200</v>
      </c>
      <c r="AD22" s="9">
        <v>457.14285714285717</v>
      </c>
      <c r="AE22" s="9">
        <v>0</v>
      </c>
      <c r="AF22" s="9">
        <v>0</v>
      </c>
      <c r="AG22" s="9">
        <v>0</v>
      </c>
      <c r="AH22" s="9">
        <v>3657.1428571428573</v>
      </c>
      <c r="AI22"/>
      <c r="AJ22"/>
      <c r="AK22"/>
      <c r="AL22"/>
      <c r="AM22" s="54">
        <v>0</v>
      </c>
      <c r="AN22" s="54">
        <v>0</v>
      </c>
      <c r="AO22" s="54">
        <v>0</v>
      </c>
      <c r="AP22" s="54">
        <v>0</v>
      </c>
      <c r="AQ22" s="54">
        <v>0</v>
      </c>
      <c r="AR22" s="54">
        <v>0</v>
      </c>
      <c r="AS22" s="54">
        <v>0</v>
      </c>
      <c r="AT22" s="54">
        <v>0</v>
      </c>
      <c r="AU22" s="55">
        <v>3657.14</v>
      </c>
      <c r="AV22" s="56">
        <v>7</v>
      </c>
      <c r="AW22" s="21">
        <v>280</v>
      </c>
      <c r="AX22" s="54">
        <v>293.80399999999997</v>
      </c>
      <c r="AY22" s="54">
        <v>1960</v>
      </c>
      <c r="AZ22" s="54">
        <v>30.87</v>
      </c>
      <c r="BA22" s="54">
        <v>0</v>
      </c>
      <c r="BB22" s="54">
        <v>48.84</v>
      </c>
      <c r="BC22" s="54">
        <v>0</v>
      </c>
      <c r="BD22" s="54">
        <v>0</v>
      </c>
      <c r="BE22" s="54">
        <v>0</v>
      </c>
      <c r="BF22" s="54">
        <v>1880.29</v>
      </c>
      <c r="BG22" s="21">
        <v>0</v>
      </c>
      <c r="BH22" s="21">
        <v>0</v>
      </c>
      <c r="BI22" s="21">
        <v>0</v>
      </c>
      <c r="BJ22" s="54">
        <v>0</v>
      </c>
      <c r="BK22" s="54">
        <v>1880.29</v>
      </c>
      <c r="BL22" s="54">
        <v>3657.14</v>
      </c>
      <c r="BM22" s="54">
        <v>1776.85</v>
      </c>
      <c r="BN22" s="21">
        <v>3657.14</v>
      </c>
      <c r="BO22" s="21" t="b">
        <v>1</v>
      </c>
      <c r="BP22">
        <v>0</v>
      </c>
      <c r="BQ22"/>
      <c r="BR22"/>
      <c r="BS22" t="s">
        <v>166</v>
      </c>
      <c r="BT22" t="s">
        <v>247</v>
      </c>
      <c r="BU22" s="51" t="s">
        <v>248</v>
      </c>
      <c r="BV22" s="51">
        <v>18</v>
      </c>
      <c r="BW22" s="51">
        <v>0</v>
      </c>
      <c r="BX22" s="51">
        <v>1</v>
      </c>
      <c r="BY22" s="51">
        <v>0</v>
      </c>
      <c r="BZ22" s="51" t="s">
        <v>249</v>
      </c>
      <c r="CA22" s="51" t="s">
        <v>305</v>
      </c>
      <c r="CB22" s="51" t="s">
        <v>105</v>
      </c>
      <c r="CC22" s="51" t="s">
        <v>166</v>
      </c>
      <c r="CE22" s="57" t="s">
        <v>306</v>
      </c>
      <c r="CF22" s="57" t="s">
        <v>166</v>
      </c>
      <c r="CG22" s="57" t="s">
        <v>247</v>
      </c>
      <c r="CH22" s="57" t="s">
        <v>305</v>
      </c>
      <c r="CJ22" s="57" t="e">
        <v>#N/A</v>
      </c>
      <c r="CK22" s="57">
        <v>84180</v>
      </c>
      <c r="CL22" s="57" t="s">
        <v>307</v>
      </c>
      <c r="CM22" s="57" t="s">
        <v>308</v>
      </c>
      <c r="CN22" s="57">
        <v>24866968050</v>
      </c>
      <c r="CO22" t="s">
        <v>166</v>
      </c>
      <c r="CP22" t="s">
        <v>105</v>
      </c>
      <c r="CQ22"/>
      <c r="CR22" s="58">
        <v>0</v>
      </c>
      <c r="CT22" s="59">
        <v>3200</v>
      </c>
      <c r="CU22" s="59">
        <v>457.14285714285717</v>
      </c>
      <c r="CV22" s="59">
        <v>0</v>
      </c>
      <c r="CW22" s="59">
        <v>0</v>
      </c>
      <c r="CX22" s="59">
        <v>0</v>
      </c>
      <c r="CY22" s="59">
        <v>3657.1428571428573</v>
      </c>
      <c r="CZ22" s="59"/>
      <c r="DA22" s="59">
        <v>1</v>
      </c>
      <c r="DB22" s="59">
        <v>0</v>
      </c>
      <c r="DC22" s="59">
        <v>457.14285714285717</v>
      </c>
      <c r="DD22" s="59">
        <v>0</v>
      </c>
      <c r="DE22" s="59">
        <v>0</v>
      </c>
      <c r="DF22" s="59">
        <v>457.14285714285717</v>
      </c>
      <c r="DG22" s="59">
        <v>0</v>
      </c>
      <c r="DH22" s="59">
        <v>0</v>
      </c>
      <c r="DI22" s="59">
        <v>0</v>
      </c>
      <c r="DJ22" s="59">
        <v>0</v>
      </c>
      <c r="DK22" s="59">
        <v>0</v>
      </c>
      <c r="DL22" s="59">
        <v>0</v>
      </c>
      <c r="DN22" s="57">
        <f>+SUMIF('IAS INT.'!D:D,BS22,'IAS INT.'!J:J)</f>
        <v>1776.85</v>
      </c>
      <c r="DO22" s="57">
        <f>+SUMIF(BAJIO!F:F,BS22,BAJIO!N:N)</f>
        <v>1880.29</v>
      </c>
      <c r="DQ22" s="57">
        <f t="shared" si="0"/>
        <v>3657.14</v>
      </c>
      <c r="DR22" s="21">
        <f>Tabla1[[#This Row],[TOTAL DISPERSION]]-DQ22</f>
        <v>0</v>
      </c>
    </row>
    <row r="23" spans="1:122" s="57" customFormat="1" ht="15" customHeight="1">
      <c r="A23" s="49">
        <v>13</v>
      </c>
      <c r="B23"/>
      <c r="C23"/>
      <c r="D23"/>
      <c r="E23"/>
      <c r="F23"/>
      <c r="G23"/>
      <c r="H23"/>
      <c r="I23"/>
      <c r="J23"/>
      <c r="K23" t="s">
        <v>167</v>
      </c>
      <c r="L23" t="s">
        <v>168</v>
      </c>
      <c r="M23">
        <v>2259822134</v>
      </c>
      <c r="N23" s="50">
        <v>45865</v>
      </c>
      <c r="O23" t="s">
        <v>100</v>
      </c>
      <c r="P23" t="s">
        <v>100</v>
      </c>
      <c r="Q23" t="s">
        <v>169</v>
      </c>
      <c r="R23" s="51" t="s">
        <v>309</v>
      </c>
      <c r="S23"/>
      <c r="T23">
        <v>12</v>
      </c>
      <c r="U23" t="s">
        <v>170</v>
      </c>
      <c r="V23" s="52">
        <v>12</v>
      </c>
      <c r="W23" s="52">
        <v>12</v>
      </c>
      <c r="X23" s="52">
        <v>12</v>
      </c>
      <c r="Y23" s="52">
        <v>12</v>
      </c>
      <c r="Z23" s="52">
        <v>12</v>
      </c>
      <c r="AA23" s="60">
        <v>12</v>
      </c>
      <c r="AB23" s="60" t="s">
        <v>136</v>
      </c>
      <c r="AC23" s="9">
        <v>3000</v>
      </c>
      <c r="AD23" s="9">
        <v>0</v>
      </c>
      <c r="AE23" s="9">
        <v>0</v>
      </c>
      <c r="AF23" s="9">
        <v>0</v>
      </c>
      <c r="AG23" s="9">
        <v>0</v>
      </c>
      <c r="AH23" s="9">
        <v>3000</v>
      </c>
      <c r="AI23"/>
      <c r="AJ23"/>
      <c r="AK23"/>
      <c r="AL23"/>
      <c r="AM23" s="54">
        <v>0</v>
      </c>
      <c r="AN23" s="54">
        <v>0</v>
      </c>
      <c r="AO23" s="54">
        <v>0</v>
      </c>
      <c r="AP23" s="54">
        <v>0</v>
      </c>
      <c r="AQ23" s="54">
        <v>0</v>
      </c>
      <c r="AR23" s="54">
        <v>0</v>
      </c>
      <c r="AS23" s="54">
        <v>0</v>
      </c>
      <c r="AT23" s="54">
        <v>0</v>
      </c>
      <c r="AU23" s="55">
        <v>3000</v>
      </c>
      <c r="AV23" s="56">
        <v>7</v>
      </c>
      <c r="AW23" s="21">
        <v>280</v>
      </c>
      <c r="AX23" s="54">
        <v>293.80399999999997</v>
      </c>
      <c r="AY23" s="54">
        <v>1960</v>
      </c>
      <c r="AZ23" s="54">
        <v>30.87</v>
      </c>
      <c r="BA23" s="54">
        <v>0</v>
      </c>
      <c r="BB23" s="54">
        <v>48.84</v>
      </c>
      <c r="BC23" s="54">
        <v>0</v>
      </c>
      <c r="BD23" s="54">
        <v>0</v>
      </c>
      <c r="BE23" s="54">
        <v>0</v>
      </c>
      <c r="BF23" s="54">
        <v>1880.29</v>
      </c>
      <c r="BG23" s="21">
        <v>0</v>
      </c>
      <c r="BH23" s="21">
        <v>0</v>
      </c>
      <c r="BI23" s="21">
        <v>0</v>
      </c>
      <c r="BJ23" s="54">
        <v>0</v>
      </c>
      <c r="BK23" s="54">
        <v>1880.29</v>
      </c>
      <c r="BL23" s="54">
        <v>3000</v>
      </c>
      <c r="BM23" s="54">
        <v>1119.71</v>
      </c>
      <c r="BN23" s="21">
        <v>3000</v>
      </c>
      <c r="BO23" s="21" t="b">
        <v>1</v>
      </c>
      <c r="BP23">
        <v>0</v>
      </c>
      <c r="BQ23"/>
      <c r="BR23"/>
      <c r="BS23" t="s">
        <v>171</v>
      </c>
      <c r="BT23" t="s">
        <v>247</v>
      </c>
      <c r="BU23" s="51" t="s">
        <v>248</v>
      </c>
      <c r="BV23" s="51">
        <v>18</v>
      </c>
      <c r="BW23" s="51">
        <v>0</v>
      </c>
      <c r="BX23" s="51">
        <v>1</v>
      </c>
      <c r="BY23" s="51">
        <v>0</v>
      </c>
      <c r="BZ23" s="51" t="s">
        <v>249</v>
      </c>
      <c r="CA23" s="51" t="s">
        <v>310</v>
      </c>
      <c r="CB23" s="51" t="s">
        <v>105</v>
      </c>
      <c r="CC23" s="51" t="s">
        <v>171</v>
      </c>
      <c r="CE23" s="57" t="s">
        <v>311</v>
      </c>
      <c r="CF23" s="57" t="s">
        <v>171</v>
      </c>
      <c r="CG23" s="57" t="s">
        <v>247</v>
      </c>
      <c r="CH23" s="57" t="s">
        <v>310</v>
      </c>
      <c r="CJ23" s="57" t="e">
        <v>#N/A</v>
      </c>
      <c r="CK23" s="57">
        <v>84200</v>
      </c>
      <c r="CL23" s="57" t="s">
        <v>312</v>
      </c>
      <c r="CM23" s="57" t="s">
        <v>313</v>
      </c>
      <c r="CN23" s="57">
        <v>3147844959</v>
      </c>
      <c r="CO23" t="s">
        <v>171</v>
      </c>
      <c r="CP23" t="s">
        <v>105</v>
      </c>
      <c r="CQ23"/>
      <c r="CR23" s="58">
        <v>0</v>
      </c>
      <c r="CT23" s="59">
        <v>3000</v>
      </c>
      <c r="CU23" s="59">
        <v>0</v>
      </c>
      <c r="CV23" s="59">
        <v>0</v>
      </c>
      <c r="CW23" s="59">
        <v>0</v>
      </c>
      <c r="CX23" s="59">
        <v>0</v>
      </c>
      <c r="CY23" s="59">
        <v>3000</v>
      </c>
      <c r="CZ23" s="59"/>
      <c r="DA23" s="59">
        <v>0</v>
      </c>
      <c r="DB23" s="59">
        <v>0</v>
      </c>
      <c r="DC23" s="59">
        <v>0</v>
      </c>
      <c r="DD23" s="59">
        <v>0</v>
      </c>
      <c r="DE23" s="59">
        <v>0</v>
      </c>
      <c r="DF23" s="59">
        <v>428.57142857142856</v>
      </c>
      <c r="DG23" s="59">
        <v>0</v>
      </c>
      <c r="DH23" s="59">
        <v>0</v>
      </c>
      <c r="DI23" s="59">
        <v>0</v>
      </c>
      <c r="DJ23" s="59">
        <v>0</v>
      </c>
      <c r="DK23" s="59">
        <v>0</v>
      </c>
      <c r="DL23" s="59">
        <v>0</v>
      </c>
      <c r="DN23" s="57">
        <f>+SUMIF('IAS INT.'!D:D,BS23,'IAS INT.'!J:J)</f>
        <v>1119.71</v>
      </c>
      <c r="DO23" s="57">
        <f>+SUMIF(BAJIO!F:F,BS23,BAJIO!N:N)</f>
        <v>1880.29</v>
      </c>
      <c r="DQ23" s="57">
        <f t="shared" si="0"/>
        <v>3000</v>
      </c>
      <c r="DR23" s="21">
        <f>Tabla1[[#This Row],[TOTAL DISPERSION]]-DQ23</f>
        <v>0</v>
      </c>
    </row>
    <row r="24" spans="1:122" s="57" customFormat="1" ht="15" customHeight="1">
      <c r="A24" s="49">
        <v>14</v>
      </c>
      <c r="B24"/>
      <c r="C24"/>
      <c r="D24"/>
      <c r="E24"/>
      <c r="F24"/>
      <c r="G24"/>
      <c r="H24"/>
      <c r="I24"/>
      <c r="J24"/>
      <c r="K24"/>
      <c r="L24"/>
      <c r="M24"/>
      <c r="N24" s="50">
        <v>45865</v>
      </c>
      <c r="O24" t="s">
        <v>100</v>
      </c>
      <c r="P24" t="s">
        <v>100</v>
      </c>
      <c r="Q24" t="s">
        <v>172</v>
      </c>
      <c r="R24" s="51" t="s">
        <v>314</v>
      </c>
      <c r="S24"/>
      <c r="T24">
        <v>12</v>
      </c>
      <c r="U24" t="s">
        <v>130</v>
      </c>
      <c r="V24" s="52">
        <v>12</v>
      </c>
      <c r="W24" s="52">
        <v>12</v>
      </c>
      <c r="X24" s="52">
        <v>12</v>
      </c>
      <c r="Y24" s="52">
        <v>12</v>
      </c>
      <c r="Z24" s="52">
        <v>12</v>
      </c>
      <c r="AA24" s="53" t="s">
        <v>103</v>
      </c>
      <c r="AB24" s="60">
        <v>12</v>
      </c>
      <c r="AC24" s="9">
        <v>3000</v>
      </c>
      <c r="AD24" s="9">
        <v>428.57142857142856</v>
      </c>
      <c r="AE24" s="9">
        <v>0</v>
      </c>
      <c r="AF24" s="9">
        <v>0</v>
      </c>
      <c r="AG24" s="9">
        <v>0</v>
      </c>
      <c r="AH24" s="9">
        <v>3428.5714285714284</v>
      </c>
      <c r="AI24"/>
      <c r="AJ24"/>
      <c r="AK24"/>
      <c r="AL24"/>
      <c r="AM24" s="54">
        <v>0</v>
      </c>
      <c r="AN24" s="54">
        <v>0</v>
      </c>
      <c r="AO24" s="54">
        <v>0</v>
      </c>
      <c r="AP24" s="54">
        <v>0</v>
      </c>
      <c r="AQ24" s="54">
        <v>0</v>
      </c>
      <c r="AR24" s="54">
        <v>0</v>
      </c>
      <c r="AS24" s="54">
        <v>0</v>
      </c>
      <c r="AT24" s="54">
        <v>0</v>
      </c>
      <c r="AU24" s="55">
        <v>3428.57</v>
      </c>
      <c r="AV24" s="56">
        <v>7</v>
      </c>
      <c r="AW24" s="21">
        <v>280</v>
      </c>
      <c r="AX24" s="54">
        <v>293.80399999999997</v>
      </c>
      <c r="AY24" s="54">
        <v>1960</v>
      </c>
      <c r="AZ24" s="54">
        <v>30.87</v>
      </c>
      <c r="BA24" s="54">
        <v>0</v>
      </c>
      <c r="BB24" s="54">
        <v>48.84</v>
      </c>
      <c r="BC24" s="54">
        <v>0</v>
      </c>
      <c r="BD24" s="54">
        <v>0</v>
      </c>
      <c r="BE24" s="54">
        <v>0</v>
      </c>
      <c r="BF24" s="54">
        <v>1880.29</v>
      </c>
      <c r="BG24" s="21">
        <v>0</v>
      </c>
      <c r="BH24" s="21">
        <v>0</v>
      </c>
      <c r="BI24" s="21">
        <v>0</v>
      </c>
      <c r="BJ24" s="54">
        <v>0</v>
      </c>
      <c r="BK24" s="54">
        <v>1880.29</v>
      </c>
      <c r="BL24" s="54">
        <v>3428.57</v>
      </c>
      <c r="BM24" s="54">
        <v>1548.28</v>
      </c>
      <c r="BN24" s="21">
        <v>3428.57</v>
      </c>
      <c r="BO24" s="21" t="b">
        <v>1</v>
      </c>
      <c r="BP24">
        <v>0</v>
      </c>
      <c r="BQ24"/>
      <c r="BR24"/>
      <c r="BS24" t="s">
        <v>173</v>
      </c>
      <c r="BT24" t="s">
        <v>247</v>
      </c>
      <c r="BU24" s="51" t="s">
        <v>248</v>
      </c>
      <c r="BV24" s="51">
        <v>18</v>
      </c>
      <c r="BW24" s="51">
        <v>0</v>
      </c>
      <c r="BX24" s="51">
        <v>1</v>
      </c>
      <c r="BY24" s="51">
        <v>0</v>
      </c>
      <c r="BZ24" s="51" t="s">
        <v>249</v>
      </c>
      <c r="CA24" s="51" t="s">
        <v>315</v>
      </c>
      <c r="CB24" s="51" t="s">
        <v>105</v>
      </c>
      <c r="CC24" s="51" t="s">
        <v>173</v>
      </c>
      <c r="CE24" s="57" t="s">
        <v>316</v>
      </c>
      <c r="CF24" s="57" t="s">
        <v>173</v>
      </c>
      <c r="CG24" s="57" t="s">
        <v>247</v>
      </c>
      <c r="CH24" s="57" t="s">
        <v>315</v>
      </c>
      <c r="CJ24" s="57" t="e">
        <v>#N/A</v>
      </c>
      <c r="CK24" s="57">
        <v>0</v>
      </c>
      <c r="CL24" s="57" t="s">
        <v>317</v>
      </c>
      <c r="CM24" s="57" t="s">
        <v>318</v>
      </c>
      <c r="CN24" s="57">
        <v>24988219887</v>
      </c>
      <c r="CO24" t="s">
        <v>173</v>
      </c>
      <c r="CP24" t="s">
        <v>105</v>
      </c>
      <c r="CQ24"/>
      <c r="CR24" s="58">
        <v>0</v>
      </c>
      <c r="CT24" s="59">
        <v>3000</v>
      </c>
      <c r="CU24" s="59">
        <v>428.57142857142856</v>
      </c>
      <c r="CV24" s="59">
        <v>0</v>
      </c>
      <c r="CW24" s="59">
        <v>0</v>
      </c>
      <c r="CX24" s="59">
        <v>0</v>
      </c>
      <c r="CY24" s="59">
        <v>3428.5714285714284</v>
      </c>
      <c r="CZ24" s="59"/>
      <c r="DA24" s="59">
        <v>1</v>
      </c>
      <c r="DB24" s="59">
        <v>0</v>
      </c>
      <c r="DC24" s="59">
        <v>428.57142857142856</v>
      </c>
      <c r="DD24" s="59">
        <v>0</v>
      </c>
      <c r="DE24" s="59">
        <v>0</v>
      </c>
      <c r="DF24" s="59">
        <v>428.57142857142856</v>
      </c>
      <c r="DG24" s="59">
        <v>0</v>
      </c>
      <c r="DH24" s="59">
        <v>0</v>
      </c>
      <c r="DI24" s="59">
        <v>0</v>
      </c>
      <c r="DJ24" s="59">
        <v>0</v>
      </c>
      <c r="DK24" s="59">
        <v>0</v>
      </c>
      <c r="DL24" s="59">
        <v>0</v>
      </c>
      <c r="DN24" s="57">
        <f>+SUMIF('IAS INT.'!D:D,BS24,'IAS INT.'!J:J)</f>
        <v>1548.28</v>
      </c>
      <c r="DO24" s="57">
        <f>+SUMIF(BAJIO!F:F,BS24,BAJIO!N:N)</f>
        <v>1880.29</v>
      </c>
      <c r="DQ24" s="57">
        <f t="shared" si="0"/>
        <v>3428.5699999999997</v>
      </c>
      <c r="DR24" s="21">
        <f>Tabla1[[#This Row],[TOTAL DISPERSION]]-DQ24</f>
        <v>0</v>
      </c>
    </row>
    <row r="25" spans="1:122" s="57" customFormat="1" ht="15" customHeight="1">
      <c r="A25" s="49">
        <v>15</v>
      </c>
      <c r="B25"/>
      <c r="C25"/>
      <c r="D25"/>
      <c r="E25"/>
      <c r="F25"/>
      <c r="G25"/>
      <c r="H25"/>
      <c r="I25"/>
      <c r="J25"/>
      <c r="K25" t="s">
        <v>174</v>
      </c>
      <c r="L25" t="s">
        <v>175</v>
      </c>
      <c r="M25"/>
      <c r="N25" s="50">
        <v>45866</v>
      </c>
      <c r="O25" t="s">
        <v>176</v>
      </c>
      <c r="P25" t="s">
        <v>177</v>
      </c>
      <c r="Q25" t="s">
        <v>178</v>
      </c>
      <c r="R25" s="51" t="s">
        <v>319</v>
      </c>
      <c r="S25"/>
      <c r="T25">
        <v>12</v>
      </c>
      <c r="U25" t="s">
        <v>179</v>
      </c>
      <c r="V25" s="52">
        <v>12</v>
      </c>
      <c r="W25" s="52">
        <v>12</v>
      </c>
      <c r="X25" s="52">
        <v>12</v>
      </c>
      <c r="Y25" s="52">
        <v>12</v>
      </c>
      <c r="Z25" s="52">
        <v>12</v>
      </c>
      <c r="AA25" s="53" t="s">
        <v>103</v>
      </c>
      <c r="AB25" s="53" t="s">
        <v>103</v>
      </c>
      <c r="AC25" s="9">
        <v>3000</v>
      </c>
      <c r="AD25" s="9">
        <v>857.14285714285711</v>
      </c>
      <c r="AE25" s="9">
        <v>0</v>
      </c>
      <c r="AF25" s="9">
        <v>0</v>
      </c>
      <c r="AG25" s="9">
        <v>0</v>
      </c>
      <c r="AH25" s="9">
        <v>3857.1428571428569</v>
      </c>
      <c r="AI25"/>
      <c r="AJ25"/>
      <c r="AK25"/>
      <c r="AL25"/>
      <c r="AM25" s="54">
        <v>0</v>
      </c>
      <c r="AN25" s="54">
        <v>0</v>
      </c>
      <c r="AO25" s="54">
        <v>0</v>
      </c>
      <c r="AP25" s="54">
        <v>0</v>
      </c>
      <c r="AQ25" s="54">
        <v>0</v>
      </c>
      <c r="AR25" s="54">
        <v>0</v>
      </c>
      <c r="AS25" s="54">
        <v>0</v>
      </c>
      <c r="AT25" s="54">
        <v>0</v>
      </c>
      <c r="AU25" s="55">
        <v>3857.14</v>
      </c>
      <c r="AV25" s="56">
        <v>7</v>
      </c>
      <c r="AW25" s="21">
        <v>280</v>
      </c>
      <c r="AX25" s="54">
        <v>293.80399999999997</v>
      </c>
      <c r="AY25" s="54">
        <v>1960</v>
      </c>
      <c r="AZ25" s="54">
        <v>30.87</v>
      </c>
      <c r="BA25" s="54">
        <v>0</v>
      </c>
      <c r="BB25" s="54">
        <v>48.84</v>
      </c>
      <c r="BC25" s="54">
        <v>0</v>
      </c>
      <c r="BD25" s="54">
        <v>0</v>
      </c>
      <c r="BE25" s="54">
        <v>0</v>
      </c>
      <c r="BF25" s="54">
        <v>1880.29</v>
      </c>
      <c r="BG25" s="21">
        <v>0</v>
      </c>
      <c r="BH25" s="21">
        <v>0</v>
      </c>
      <c r="BI25" s="21">
        <v>0</v>
      </c>
      <c r="BJ25" s="54">
        <v>0</v>
      </c>
      <c r="BK25" s="54">
        <v>1880.29</v>
      </c>
      <c r="BL25" s="54">
        <v>3857.14</v>
      </c>
      <c r="BM25" s="54">
        <v>1976.85</v>
      </c>
      <c r="BN25" s="21">
        <v>3857.14</v>
      </c>
      <c r="BO25" s="21" t="b">
        <v>1</v>
      </c>
      <c r="BP25">
        <v>0</v>
      </c>
      <c r="BQ25"/>
      <c r="BR25"/>
      <c r="BS25" t="s">
        <v>180</v>
      </c>
      <c r="BT25" t="s">
        <v>247</v>
      </c>
      <c r="BU25" s="51" t="s">
        <v>248</v>
      </c>
      <c r="BV25" s="51">
        <v>18</v>
      </c>
      <c r="BW25" s="51">
        <v>0</v>
      </c>
      <c r="BX25" s="51">
        <v>1</v>
      </c>
      <c r="BY25" s="51">
        <v>0</v>
      </c>
      <c r="BZ25" s="51" t="s">
        <v>249</v>
      </c>
      <c r="CA25" s="51" t="s">
        <v>320</v>
      </c>
      <c r="CB25" s="51" t="s">
        <v>105</v>
      </c>
      <c r="CC25" s="51" t="s">
        <v>180</v>
      </c>
      <c r="CE25" s="57" t="s">
        <v>321</v>
      </c>
      <c r="CF25" s="57" t="s">
        <v>180</v>
      </c>
      <c r="CG25" s="57" t="s">
        <v>247</v>
      </c>
      <c r="CH25" s="57" t="s">
        <v>320</v>
      </c>
      <c r="CJ25" s="57" t="e">
        <v>#N/A</v>
      </c>
      <c r="CK25" s="57">
        <v>84259</v>
      </c>
      <c r="CL25" s="57" t="s">
        <v>322</v>
      </c>
      <c r="CM25" s="57" t="s">
        <v>323</v>
      </c>
      <c r="CN25" s="57">
        <v>26159156905</v>
      </c>
      <c r="CO25" t="s">
        <v>180</v>
      </c>
      <c r="CP25" t="s">
        <v>105</v>
      </c>
      <c r="CQ25"/>
      <c r="CR25" s="58">
        <v>0</v>
      </c>
      <c r="CT25" s="59">
        <v>3000</v>
      </c>
      <c r="CU25" s="59">
        <v>857.14285714285711</v>
      </c>
      <c r="CV25" s="59">
        <v>0</v>
      </c>
      <c r="CW25" s="59">
        <v>0</v>
      </c>
      <c r="CX25" s="59">
        <v>0</v>
      </c>
      <c r="CY25" s="59">
        <v>3857.1428571428569</v>
      </c>
      <c r="CZ25" s="59"/>
      <c r="DA25" s="59">
        <v>2</v>
      </c>
      <c r="DB25" s="59">
        <v>0</v>
      </c>
      <c r="DC25" s="59">
        <v>857.14285714285711</v>
      </c>
      <c r="DD25" s="59">
        <v>0</v>
      </c>
      <c r="DE25" s="59">
        <v>0</v>
      </c>
      <c r="DF25" s="59">
        <v>428.57142857142856</v>
      </c>
      <c r="DG25" s="59">
        <v>0</v>
      </c>
      <c r="DH25" s="59">
        <v>0</v>
      </c>
      <c r="DI25" s="59">
        <v>0</v>
      </c>
      <c r="DJ25" s="59">
        <v>0</v>
      </c>
      <c r="DK25" s="59">
        <v>0</v>
      </c>
      <c r="DL25" s="59">
        <v>0</v>
      </c>
      <c r="DN25" s="57">
        <f>+SUMIF('IAS INT.'!D:D,BS25,'IAS INT.'!J:J)</f>
        <v>1976.85</v>
      </c>
      <c r="DO25" s="57">
        <f>+SUMIF(BAJIO!F:F,BS25,BAJIO!N:N)</f>
        <v>1880.29</v>
      </c>
      <c r="DQ25" s="57">
        <f t="shared" si="0"/>
        <v>3857.14</v>
      </c>
      <c r="DR25" s="21">
        <f>Tabla1[[#This Row],[TOTAL DISPERSION]]-DQ25</f>
        <v>0</v>
      </c>
    </row>
    <row r="26" spans="1:122" s="57" customFormat="1" ht="15" customHeight="1">
      <c r="A26" s="49">
        <v>16</v>
      </c>
      <c r="B26"/>
      <c r="C26"/>
      <c r="D26"/>
      <c r="E26"/>
      <c r="F26"/>
      <c r="G26"/>
      <c r="H26"/>
      <c r="I26"/>
      <c r="J26"/>
      <c r="K26" t="s">
        <v>181</v>
      </c>
      <c r="L26" t="s">
        <v>182</v>
      </c>
      <c r="M26">
        <v>49886206173</v>
      </c>
      <c r="N26" s="50">
        <v>45869</v>
      </c>
      <c r="O26" t="s">
        <v>183</v>
      </c>
      <c r="P26" t="s">
        <v>184</v>
      </c>
      <c r="Q26" t="s">
        <v>185</v>
      </c>
      <c r="R26" s="51" t="s">
        <v>324</v>
      </c>
      <c r="S26"/>
      <c r="T26">
        <v>12</v>
      </c>
      <c r="U26" t="s">
        <v>186</v>
      </c>
      <c r="V26" s="60">
        <v>12</v>
      </c>
      <c r="W26" s="60">
        <v>12</v>
      </c>
      <c r="X26" s="60">
        <v>12</v>
      </c>
      <c r="Y26" s="60">
        <v>12</v>
      </c>
      <c r="Z26" s="52">
        <v>12</v>
      </c>
      <c r="AA26" s="53" t="s">
        <v>103</v>
      </c>
      <c r="AB26" s="60">
        <v>12</v>
      </c>
      <c r="AC26" s="9">
        <v>3000</v>
      </c>
      <c r="AD26" s="9">
        <v>428.57142857142856</v>
      </c>
      <c r="AE26" s="9">
        <v>0</v>
      </c>
      <c r="AF26" s="9">
        <v>0</v>
      </c>
      <c r="AG26" s="9">
        <v>0</v>
      </c>
      <c r="AH26" s="9">
        <v>3428.5714285714284</v>
      </c>
      <c r="AI26"/>
      <c r="AJ26"/>
      <c r="AK26"/>
      <c r="AL26"/>
      <c r="AM26" s="54">
        <v>0</v>
      </c>
      <c r="AN26" s="54">
        <v>0</v>
      </c>
      <c r="AO26" s="54">
        <v>0</v>
      </c>
      <c r="AP26" s="54">
        <v>0</v>
      </c>
      <c r="AQ26" s="54">
        <v>0</v>
      </c>
      <c r="AR26" s="54">
        <v>0</v>
      </c>
      <c r="AS26" s="54">
        <v>0</v>
      </c>
      <c r="AT26" s="54">
        <v>0</v>
      </c>
      <c r="AU26" s="55">
        <v>3428.57</v>
      </c>
      <c r="AV26" s="56">
        <v>7</v>
      </c>
      <c r="AW26" s="21">
        <v>280</v>
      </c>
      <c r="AX26" s="54">
        <v>293.80399999999997</v>
      </c>
      <c r="AY26" s="54">
        <v>1960</v>
      </c>
      <c r="AZ26" s="54">
        <v>30.87</v>
      </c>
      <c r="BA26" s="54">
        <v>0</v>
      </c>
      <c r="BB26" s="54">
        <v>48.84</v>
      </c>
      <c r="BC26" s="54">
        <v>0</v>
      </c>
      <c r="BD26" s="54">
        <v>0</v>
      </c>
      <c r="BE26" s="54">
        <v>0</v>
      </c>
      <c r="BF26" s="54">
        <v>1880.29</v>
      </c>
      <c r="BG26" s="21">
        <v>0</v>
      </c>
      <c r="BH26" s="21">
        <v>0</v>
      </c>
      <c r="BI26" s="21">
        <v>0</v>
      </c>
      <c r="BJ26" s="54">
        <v>0</v>
      </c>
      <c r="BK26" s="54">
        <v>1880.29</v>
      </c>
      <c r="BL26" s="54">
        <v>3428.57</v>
      </c>
      <c r="BM26" s="54">
        <v>1548.28</v>
      </c>
      <c r="BN26" s="21">
        <v>3428.57</v>
      </c>
      <c r="BO26" s="21" t="b">
        <v>1</v>
      </c>
      <c r="BP26">
        <v>0</v>
      </c>
      <c r="BQ26"/>
      <c r="BR26"/>
      <c r="BS26" t="s">
        <v>187</v>
      </c>
      <c r="BT26" t="s">
        <v>247</v>
      </c>
      <c r="BU26" s="51" t="s">
        <v>248</v>
      </c>
      <c r="BV26" s="51">
        <v>18</v>
      </c>
      <c r="BW26" s="51">
        <v>0</v>
      </c>
      <c r="BX26" s="51">
        <v>1</v>
      </c>
      <c r="BY26" s="51">
        <v>0</v>
      </c>
      <c r="BZ26" s="51" t="s">
        <v>249</v>
      </c>
      <c r="CA26" s="51" t="s">
        <v>325</v>
      </c>
      <c r="CB26" s="51" t="s">
        <v>105</v>
      </c>
      <c r="CC26" s="51" t="s">
        <v>187</v>
      </c>
      <c r="CE26" s="57" t="s">
        <v>326</v>
      </c>
      <c r="CF26" s="57" t="s">
        <v>187</v>
      </c>
      <c r="CG26" s="57" t="s">
        <v>247</v>
      </c>
      <c r="CH26" s="57" t="s">
        <v>325</v>
      </c>
      <c r="CJ26" s="57" t="e">
        <v>#N/A</v>
      </c>
      <c r="CK26" s="57">
        <v>0</v>
      </c>
      <c r="CL26" s="57" t="s">
        <v>327</v>
      </c>
      <c r="CM26" s="57" t="s">
        <v>328</v>
      </c>
      <c r="CN26" s="57">
        <v>1947620504</v>
      </c>
      <c r="CO26" t="s">
        <v>187</v>
      </c>
      <c r="CP26" t="s">
        <v>105</v>
      </c>
      <c r="CQ26"/>
      <c r="CR26" s="58">
        <v>0</v>
      </c>
      <c r="CT26" s="59">
        <v>3000</v>
      </c>
      <c r="CU26" s="59">
        <v>428.57142857142856</v>
      </c>
      <c r="CV26" s="59">
        <v>0</v>
      </c>
      <c r="CW26" s="59">
        <v>0</v>
      </c>
      <c r="CX26" s="59">
        <v>0</v>
      </c>
      <c r="CY26" s="59">
        <v>3428.5714285714284</v>
      </c>
      <c r="CZ26" s="59"/>
      <c r="DA26" s="59">
        <v>1</v>
      </c>
      <c r="DB26" s="59">
        <v>0</v>
      </c>
      <c r="DC26" s="59">
        <v>428.57142857142856</v>
      </c>
      <c r="DD26" s="59">
        <v>0</v>
      </c>
      <c r="DE26" s="59">
        <v>0</v>
      </c>
      <c r="DF26" s="59">
        <v>428.57142857142856</v>
      </c>
      <c r="DG26" s="59">
        <v>0</v>
      </c>
      <c r="DH26" s="59">
        <v>0</v>
      </c>
      <c r="DI26" s="59">
        <v>0</v>
      </c>
      <c r="DJ26" s="59">
        <v>0</v>
      </c>
      <c r="DK26" s="59">
        <v>0</v>
      </c>
      <c r="DL26" s="59">
        <v>0</v>
      </c>
      <c r="DN26" s="57">
        <f>+SUMIF('IAS INT.'!D:D,BS26,'IAS INT.'!J:J)</f>
        <v>1548.28</v>
      </c>
      <c r="DO26" s="57">
        <f>+SUMIF(BAJIO!F:F,BS26,BAJIO!N:N)</f>
        <v>1880.29</v>
      </c>
      <c r="DQ26" s="57">
        <f t="shared" si="0"/>
        <v>3428.5699999999997</v>
      </c>
      <c r="DR26" s="21">
        <f>Tabla1[[#This Row],[TOTAL DISPERSION]]-DQ26</f>
        <v>0</v>
      </c>
    </row>
    <row r="27" spans="1:122" s="57" customFormat="1" ht="15" customHeight="1">
      <c r="A27" s="49">
        <v>17</v>
      </c>
      <c r="B27"/>
      <c r="C27"/>
      <c r="D27"/>
      <c r="E27"/>
      <c r="F27"/>
      <c r="G27"/>
      <c r="H27"/>
      <c r="I27"/>
      <c r="J27"/>
      <c r="K27" t="s">
        <v>188</v>
      </c>
      <c r="L27" t="s">
        <v>189</v>
      </c>
      <c r="M27">
        <v>83069100044</v>
      </c>
      <c r="N27" s="50">
        <v>45866</v>
      </c>
      <c r="O27" t="s">
        <v>100</v>
      </c>
      <c r="P27" t="s">
        <v>190</v>
      </c>
      <c r="Q27" t="s">
        <v>191</v>
      </c>
      <c r="R27" s="51" t="s">
        <v>329</v>
      </c>
      <c r="S27"/>
      <c r="T27">
        <v>12</v>
      </c>
      <c r="U27" t="s">
        <v>192</v>
      </c>
      <c r="V27" s="52">
        <v>12</v>
      </c>
      <c r="W27" s="52">
        <v>12</v>
      </c>
      <c r="X27" s="52">
        <v>12</v>
      </c>
      <c r="Y27" s="52">
        <v>12</v>
      </c>
      <c r="Z27" s="60">
        <v>12</v>
      </c>
      <c r="AA27" s="60">
        <v>12</v>
      </c>
      <c r="AB27" s="60" t="s">
        <v>136</v>
      </c>
      <c r="AC27" s="9">
        <v>3200</v>
      </c>
      <c r="AD27" s="9">
        <v>0</v>
      </c>
      <c r="AE27" s="9">
        <v>0</v>
      </c>
      <c r="AF27" s="9">
        <v>0</v>
      </c>
      <c r="AG27" s="9">
        <v>0</v>
      </c>
      <c r="AH27" s="9">
        <v>3200</v>
      </c>
      <c r="AI27"/>
      <c r="AJ27"/>
      <c r="AK27"/>
      <c r="AL27"/>
      <c r="AM27" s="54">
        <v>0</v>
      </c>
      <c r="AN27" s="54">
        <v>0</v>
      </c>
      <c r="AO27" s="54">
        <v>0</v>
      </c>
      <c r="AP27" s="54">
        <v>0</v>
      </c>
      <c r="AQ27" s="54">
        <v>0</v>
      </c>
      <c r="AR27" s="54">
        <v>0</v>
      </c>
      <c r="AS27" s="54">
        <v>0</v>
      </c>
      <c r="AT27" s="54">
        <v>0</v>
      </c>
      <c r="AU27" s="55">
        <v>3200</v>
      </c>
      <c r="AV27" s="56">
        <v>7</v>
      </c>
      <c r="AW27" s="21">
        <v>280</v>
      </c>
      <c r="AX27" s="54">
        <v>293.80399999999997</v>
      </c>
      <c r="AY27" s="54">
        <v>1960</v>
      </c>
      <c r="AZ27" s="54">
        <v>30.87</v>
      </c>
      <c r="BA27" s="54">
        <v>0</v>
      </c>
      <c r="BB27" s="54">
        <v>48.84</v>
      </c>
      <c r="BC27" s="54">
        <v>0</v>
      </c>
      <c r="BD27" s="54">
        <v>0</v>
      </c>
      <c r="BE27" s="54">
        <v>0</v>
      </c>
      <c r="BF27" s="54">
        <v>1880.29</v>
      </c>
      <c r="BG27" s="21">
        <v>0</v>
      </c>
      <c r="BH27" s="21">
        <v>0</v>
      </c>
      <c r="BI27" s="21">
        <v>0</v>
      </c>
      <c r="BJ27" s="54">
        <v>0</v>
      </c>
      <c r="BK27" s="54">
        <v>1880.29</v>
      </c>
      <c r="BL27" s="54">
        <v>3200</v>
      </c>
      <c r="BM27" s="54">
        <v>1319.71</v>
      </c>
      <c r="BN27" s="21">
        <v>3200</v>
      </c>
      <c r="BO27" s="21" t="b">
        <v>1</v>
      </c>
      <c r="BP27">
        <v>0</v>
      </c>
      <c r="BQ27"/>
      <c r="BR27"/>
      <c r="BS27" t="s">
        <v>193</v>
      </c>
      <c r="BT27" t="s">
        <v>247</v>
      </c>
      <c r="BU27" s="51" t="s">
        <v>248</v>
      </c>
      <c r="BV27" s="51">
        <v>18</v>
      </c>
      <c r="BW27" s="51">
        <v>0</v>
      </c>
      <c r="BX27" s="51">
        <v>1</v>
      </c>
      <c r="BY27" s="51">
        <v>0</v>
      </c>
      <c r="BZ27" s="51" t="s">
        <v>249</v>
      </c>
      <c r="CA27" s="51" t="s">
        <v>330</v>
      </c>
      <c r="CB27" s="51" t="s">
        <v>105</v>
      </c>
      <c r="CC27" s="51" t="s">
        <v>193</v>
      </c>
      <c r="CE27" s="57" t="s">
        <v>331</v>
      </c>
      <c r="CF27" s="57" t="s">
        <v>193</v>
      </c>
      <c r="CG27" s="57" t="s">
        <v>247</v>
      </c>
      <c r="CH27" s="57" t="s">
        <v>330</v>
      </c>
      <c r="CJ27" s="57" t="e">
        <v>#N/A</v>
      </c>
      <c r="CK27" s="57">
        <v>0</v>
      </c>
      <c r="CL27" s="57" t="s">
        <v>332</v>
      </c>
      <c r="CM27" s="57" t="s">
        <v>333</v>
      </c>
      <c r="CN27" s="57">
        <v>3209922271</v>
      </c>
      <c r="CO27" t="s">
        <v>193</v>
      </c>
      <c r="CP27" t="s">
        <v>105</v>
      </c>
      <c r="CQ27"/>
      <c r="CR27" s="58">
        <v>0</v>
      </c>
      <c r="CT27" s="59">
        <v>3200</v>
      </c>
      <c r="CU27" s="59">
        <v>0</v>
      </c>
      <c r="CV27" s="59">
        <v>0</v>
      </c>
      <c r="CW27" s="59">
        <v>0</v>
      </c>
      <c r="CX27" s="59">
        <v>0</v>
      </c>
      <c r="CY27" s="59">
        <v>3200</v>
      </c>
      <c r="CZ27" s="59"/>
      <c r="DA27" s="59">
        <v>0</v>
      </c>
      <c r="DB27" s="59">
        <v>0</v>
      </c>
      <c r="DC27" s="59">
        <v>0</v>
      </c>
      <c r="DD27" s="59">
        <v>0</v>
      </c>
      <c r="DE27" s="59">
        <v>0</v>
      </c>
      <c r="DF27" s="59">
        <v>457.14285714285717</v>
      </c>
      <c r="DG27" s="59">
        <v>0</v>
      </c>
      <c r="DH27" s="59">
        <v>0</v>
      </c>
      <c r="DI27" s="59">
        <v>0</v>
      </c>
      <c r="DJ27" s="59">
        <v>0</v>
      </c>
      <c r="DK27" s="59">
        <v>0</v>
      </c>
      <c r="DL27" s="59">
        <v>0</v>
      </c>
      <c r="DN27" s="57">
        <f>+SUMIF('IAS INT.'!D:D,BS27,'IAS INT.'!J:J)</f>
        <v>1319.71</v>
      </c>
      <c r="DO27" s="57">
        <f>+SUMIF(BAJIO!F:F,BS27,BAJIO!N:N)</f>
        <v>1880.29</v>
      </c>
      <c r="DQ27" s="57">
        <f t="shared" si="0"/>
        <v>3200</v>
      </c>
      <c r="DR27" s="21">
        <f>Tabla1[[#This Row],[TOTAL DISPERSION]]-DQ27</f>
        <v>0</v>
      </c>
    </row>
    <row r="28" spans="1:122" s="57" customFormat="1" ht="15" customHeight="1">
      <c r="A28" s="49">
        <v>18</v>
      </c>
      <c r="B28"/>
      <c r="C28"/>
      <c r="D28"/>
      <c r="E28"/>
      <c r="F28"/>
      <c r="G28"/>
      <c r="H28"/>
      <c r="I28"/>
      <c r="J28"/>
      <c r="K28"/>
      <c r="L28"/>
      <c r="M28"/>
      <c r="N28" s="50">
        <v>45866</v>
      </c>
      <c r="O28" t="s">
        <v>194</v>
      </c>
      <c r="P28" t="s">
        <v>195</v>
      </c>
      <c r="Q28" t="s">
        <v>196</v>
      </c>
      <c r="R28" s="51" t="s">
        <v>334</v>
      </c>
      <c r="S28"/>
      <c r="T28">
        <v>12</v>
      </c>
      <c r="U28" t="s">
        <v>197</v>
      </c>
      <c r="V28" s="52">
        <v>12</v>
      </c>
      <c r="W28" s="52">
        <v>12</v>
      </c>
      <c r="X28" s="52">
        <v>12</v>
      </c>
      <c r="Y28" s="52">
        <v>12</v>
      </c>
      <c r="Z28" s="60">
        <v>12</v>
      </c>
      <c r="AA28" s="60" t="s">
        <v>136</v>
      </c>
      <c r="AB28" s="60">
        <v>12</v>
      </c>
      <c r="AC28" s="9">
        <v>3000</v>
      </c>
      <c r="AD28" s="9">
        <v>0</v>
      </c>
      <c r="AE28" s="9">
        <v>0</v>
      </c>
      <c r="AF28" s="9">
        <v>0</v>
      </c>
      <c r="AG28" s="9">
        <v>0</v>
      </c>
      <c r="AH28" s="9">
        <v>3000</v>
      </c>
      <c r="AI28"/>
      <c r="AJ28"/>
      <c r="AK28"/>
      <c r="AL28"/>
      <c r="AM28" s="54">
        <v>0</v>
      </c>
      <c r="AN28" s="54">
        <v>0</v>
      </c>
      <c r="AO28" s="54">
        <v>0</v>
      </c>
      <c r="AP28" s="54">
        <v>0</v>
      </c>
      <c r="AQ28" s="54">
        <v>0</v>
      </c>
      <c r="AR28" s="54">
        <v>0</v>
      </c>
      <c r="AS28" s="54">
        <v>0</v>
      </c>
      <c r="AT28" s="54">
        <v>0</v>
      </c>
      <c r="AU28" s="55">
        <v>3000</v>
      </c>
      <c r="AV28" s="56">
        <v>7</v>
      </c>
      <c r="AW28" s="21">
        <v>280</v>
      </c>
      <c r="AX28" s="54">
        <v>293.80399999999997</v>
      </c>
      <c r="AY28" s="54">
        <v>1960</v>
      </c>
      <c r="AZ28" s="54">
        <v>30.87</v>
      </c>
      <c r="BA28" s="54">
        <v>0</v>
      </c>
      <c r="BB28" s="54">
        <v>48.84</v>
      </c>
      <c r="BC28" s="54">
        <v>0</v>
      </c>
      <c r="BD28" s="54">
        <v>0</v>
      </c>
      <c r="BE28" s="54">
        <v>0</v>
      </c>
      <c r="BF28" s="54">
        <v>1880.29</v>
      </c>
      <c r="BG28" s="21">
        <v>0</v>
      </c>
      <c r="BH28" s="21">
        <v>0</v>
      </c>
      <c r="BI28" s="21">
        <v>0</v>
      </c>
      <c r="BJ28" s="54">
        <v>0</v>
      </c>
      <c r="BK28" s="54">
        <v>1880.29</v>
      </c>
      <c r="BL28" s="54">
        <v>3000</v>
      </c>
      <c r="BM28" s="54">
        <v>1119.71</v>
      </c>
      <c r="BN28" s="21">
        <v>3000</v>
      </c>
      <c r="BO28" s="21" t="b">
        <v>1</v>
      </c>
      <c r="BP28">
        <v>0</v>
      </c>
      <c r="BQ28"/>
      <c r="BR28"/>
      <c r="BS28" t="s">
        <v>198</v>
      </c>
      <c r="BT28" t="s">
        <v>247</v>
      </c>
      <c r="BU28" s="51" t="s">
        <v>248</v>
      </c>
      <c r="BV28" s="51">
        <v>18</v>
      </c>
      <c r="BW28" s="51">
        <v>0</v>
      </c>
      <c r="BX28" s="51">
        <v>1</v>
      </c>
      <c r="BY28" s="51">
        <v>0</v>
      </c>
      <c r="BZ28" s="51" t="s">
        <v>249</v>
      </c>
      <c r="CA28" s="51" t="s">
        <v>335</v>
      </c>
      <c r="CB28" s="51" t="s">
        <v>105</v>
      </c>
      <c r="CC28" s="51" t="s">
        <v>198</v>
      </c>
      <c r="CE28" s="57" t="s">
        <v>336</v>
      </c>
      <c r="CF28" s="57" t="s">
        <v>198</v>
      </c>
      <c r="CG28" s="57" t="s">
        <v>247</v>
      </c>
      <c r="CH28" s="57" t="s">
        <v>335</v>
      </c>
      <c r="CJ28" s="57" t="e">
        <v>#N/A</v>
      </c>
      <c r="CK28" s="57">
        <v>83246</v>
      </c>
      <c r="CL28" s="57" t="s">
        <v>337</v>
      </c>
      <c r="CM28" s="57" t="s">
        <v>338</v>
      </c>
      <c r="CN28" s="57">
        <v>2237455478</v>
      </c>
      <c r="CO28" t="s">
        <v>198</v>
      </c>
      <c r="CP28" t="s">
        <v>105</v>
      </c>
      <c r="CQ28"/>
      <c r="CR28" s="58">
        <v>0</v>
      </c>
      <c r="CT28" s="59">
        <v>3000</v>
      </c>
      <c r="CU28" s="59">
        <v>0</v>
      </c>
      <c r="CV28" s="59">
        <v>0</v>
      </c>
      <c r="CW28" s="59">
        <v>0</v>
      </c>
      <c r="CX28" s="59">
        <v>0</v>
      </c>
      <c r="CY28" s="59">
        <v>3000</v>
      </c>
      <c r="CZ28" s="59"/>
      <c r="DA28" s="59">
        <v>0</v>
      </c>
      <c r="DB28" s="59">
        <v>0</v>
      </c>
      <c r="DC28" s="59">
        <v>0</v>
      </c>
      <c r="DD28" s="59">
        <v>0</v>
      </c>
      <c r="DE28" s="59">
        <v>0</v>
      </c>
      <c r="DF28" s="59">
        <v>428.57142857142856</v>
      </c>
      <c r="DG28" s="59">
        <v>0</v>
      </c>
      <c r="DH28" s="59">
        <v>0</v>
      </c>
      <c r="DI28" s="59">
        <v>0</v>
      </c>
      <c r="DJ28" s="59">
        <v>0</v>
      </c>
      <c r="DK28" s="59">
        <v>0</v>
      </c>
      <c r="DL28" s="59">
        <v>0</v>
      </c>
      <c r="DN28" s="57">
        <f>+SUMIF('IAS INT.'!D:D,BS28,'IAS INT.'!J:J)</f>
        <v>1119.71</v>
      </c>
      <c r="DO28" s="57">
        <f>+SUMIF(BAJIO!F:F,BS28,BAJIO!N:N)</f>
        <v>1880.29</v>
      </c>
      <c r="DQ28" s="57">
        <f t="shared" si="0"/>
        <v>3000</v>
      </c>
      <c r="DR28" s="21">
        <f>Tabla1[[#This Row],[TOTAL DISPERSION]]-DQ28</f>
        <v>0</v>
      </c>
    </row>
    <row r="29" spans="1:122" s="57" customFormat="1" ht="15" customHeight="1">
      <c r="A29" s="49">
        <v>19</v>
      </c>
      <c r="B29"/>
      <c r="C29"/>
      <c r="D29"/>
      <c r="E29"/>
      <c r="F29"/>
      <c r="G29"/>
      <c r="H29"/>
      <c r="I29"/>
      <c r="J29"/>
      <c r="K29"/>
      <c r="L29"/>
      <c r="M29"/>
      <c r="N29" s="50">
        <v>45866</v>
      </c>
      <c r="O29" t="s">
        <v>199</v>
      </c>
      <c r="P29" t="s">
        <v>200</v>
      </c>
      <c r="Q29" t="s">
        <v>201</v>
      </c>
      <c r="R29" s="51" t="s">
        <v>339</v>
      </c>
      <c r="S29"/>
      <c r="T29">
        <v>12</v>
      </c>
      <c r="U29" t="s">
        <v>130</v>
      </c>
      <c r="V29" s="52">
        <v>12</v>
      </c>
      <c r="W29" s="52">
        <v>12</v>
      </c>
      <c r="X29" s="52">
        <v>12</v>
      </c>
      <c r="Y29" s="52">
        <v>12</v>
      </c>
      <c r="Z29" s="52">
        <v>12</v>
      </c>
      <c r="AA29" s="52">
        <v>12</v>
      </c>
      <c r="AB29" s="60" t="s">
        <v>136</v>
      </c>
      <c r="AC29" s="9">
        <v>3000</v>
      </c>
      <c r="AD29" s="9">
        <v>0</v>
      </c>
      <c r="AE29" s="9">
        <v>0</v>
      </c>
      <c r="AF29" s="9">
        <v>0</v>
      </c>
      <c r="AG29" s="9">
        <v>0</v>
      </c>
      <c r="AH29" s="9">
        <v>3000</v>
      </c>
      <c r="AI29"/>
      <c r="AJ29"/>
      <c r="AK29"/>
      <c r="AL29"/>
      <c r="AM29" s="54">
        <v>0</v>
      </c>
      <c r="AN29" s="54">
        <v>0</v>
      </c>
      <c r="AO29" s="54">
        <v>0</v>
      </c>
      <c r="AP29" s="54">
        <v>0</v>
      </c>
      <c r="AQ29" s="54">
        <v>0</v>
      </c>
      <c r="AR29" s="54">
        <v>0</v>
      </c>
      <c r="AS29" s="54">
        <v>0</v>
      </c>
      <c r="AT29" s="54">
        <v>0</v>
      </c>
      <c r="AU29" s="55">
        <v>3000</v>
      </c>
      <c r="AV29" s="56">
        <v>7</v>
      </c>
      <c r="AW29" s="21">
        <v>280</v>
      </c>
      <c r="AX29" s="54">
        <v>293.80399999999997</v>
      </c>
      <c r="AY29" s="54">
        <v>1960</v>
      </c>
      <c r="AZ29" s="54">
        <v>30.87</v>
      </c>
      <c r="BA29" s="54">
        <v>0</v>
      </c>
      <c r="BB29" s="54">
        <v>48.84</v>
      </c>
      <c r="BC29" s="54">
        <v>0</v>
      </c>
      <c r="BD29" s="54">
        <v>0</v>
      </c>
      <c r="BE29" s="54">
        <v>0</v>
      </c>
      <c r="BF29" s="54">
        <v>1880.29</v>
      </c>
      <c r="BG29" s="21">
        <v>0</v>
      </c>
      <c r="BH29" s="21">
        <v>0</v>
      </c>
      <c r="BI29" s="21">
        <v>0</v>
      </c>
      <c r="BJ29" s="54">
        <v>0</v>
      </c>
      <c r="BK29" s="54">
        <v>1880.29</v>
      </c>
      <c r="BL29" s="54">
        <v>3000</v>
      </c>
      <c r="BM29" s="54">
        <v>1119.71</v>
      </c>
      <c r="BN29" s="21">
        <v>3000</v>
      </c>
      <c r="BO29" s="21" t="b">
        <v>1</v>
      </c>
      <c r="BP29">
        <v>0</v>
      </c>
      <c r="BQ29"/>
      <c r="BR29"/>
      <c r="BS29" t="s">
        <v>202</v>
      </c>
      <c r="BT29" t="s">
        <v>247</v>
      </c>
      <c r="BU29" s="51" t="s">
        <v>248</v>
      </c>
      <c r="BV29" s="51">
        <v>18</v>
      </c>
      <c r="BW29" s="51">
        <v>0</v>
      </c>
      <c r="BX29" s="51">
        <v>1</v>
      </c>
      <c r="BY29" s="51">
        <v>0</v>
      </c>
      <c r="BZ29" s="51" t="s">
        <v>249</v>
      </c>
      <c r="CA29" s="51" t="s">
        <v>340</v>
      </c>
      <c r="CB29" s="51" t="s">
        <v>105</v>
      </c>
      <c r="CC29" s="51" t="s">
        <v>202</v>
      </c>
      <c r="CE29" s="57" t="s">
        <v>341</v>
      </c>
      <c r="CF29" s="57" t="s">
        <v>202</v>
      </c>
      <c r="CG29" s="57" t="s">
        <v>247</v>
      </c>
      <c r="CH29" s="57" t="s">
        <v>340</v>
      </c>
      <c r="CJ29" s="57" t="e">
        <v>#N/A</v>
      </c>
      <c r="CK29" s="57">
        <v>84270</v>
      </c>
      <c r="CL29" s="57" t="s">
        <v>342</v>
      </c>
      <c r="CM29" s="57" t="s">
        <v>343</v>
      </c>
      <c r="CN29" s="57">
        <v>24937500841</v>
      </c>
      <c r="CO29" t="s">
        <v>202</v>
      </c>
      <c r="CP29" t="s">
        <v>105</v>
      </c>
      <c r="CQ29"/>
      <c r="CR29" s="58">
        <v>0</v>
      </c>
      <c r="CT29" s="59">
        <v>3000</v>
      </c>
      <c r="CU29" s="59">
        <v>0</v>
      </c>
      <c r="CV29" s="59">
        <v>0</v>
      </c>
      <c r="CW29" s="59">
        <v>0</v>
      </c>
      <c r="CX29" s="59">
        <v>0</v>
      </c>
      <c r="CY29" s="59">
        <v>3000</v>
      </c>
      <c r="CZ29" s="59"/>
      <c r="DA29" s="59">
        <v>0</v>
      </c>
      <c r="DB29" s="59">
        <v>0</v>
      </c>
      <c r="DC29" s="59">
        <v>0</v>
      </c>
      <c r="DD29" s="59">
        <v>0</v>
      </c>
      <c r="DE29" s="59">
        <v>0</v>
      </c>
      <c r="DF29" s="59">
        <v>428.57142857142856</v>
      </c>
      <c r="DG29" s="59">
        <v>0</v>
      </c>
      <c r="DH29" s="59">
        <v>0</v>
      </c>
      <c r="DI29" s="59">
        <v>0</v>
      </c>
      <c r="DJ29" s="59">
        <v>0</v>
      </c>
      <c r="DK29" s="59">
        <v>0</v>
      </c>
      <c r="DL29" s="59">
        <v>0</v>
      </c>
      <c r="DN29" s="57">
        <f>+SUMIF('IAS INT.'!D:D,BS29,'IAS INT.'!J:J)</f>
        <v>1119.71</v>
      </c>
      <c r="DO29" s="57">
        <f>+SUMIF(BAJIO!F:F,BS29,BAJIO!N:N)</f>
        <v>1880.29</v>
      </c>
      <c r="DQ29" s="57">
        <f t="shared" si="0"/>
        <v>3000</v>
      </c>
      <c r="DR29" s="21">
        <f>Tabla1[[#This Row],[TOTAL DISPERSION]]-DQ29</f>
        <v>0</v>
      </c>
    </row>
    <row r="30" spans="1:122" s="57" customFormat="1" ht="15" customHeight="1">
      <c r="A30" s="49">
        <v>20</v>
      </c>
      <c r="B30"/>
      <c r="C30"/>
      <c r="D30"/>
      <c r="E30"/>
      <c r="F30"/>
      <c r="G30"/>
      <c r="H30"/>
      <c r="I30"/>
      <c r="J30"/>
      <c r="K30"/>
      <c r="L30"/>
      <c r="M30"/>
      <c r="N30" s="50">
        <v>45866</v>
      </c>
      <c r="O30" t="s">
        <v>184</v>
      </c>
      <c r="P30" t="s">
        <v>203</v>
      </c>
      <c r="Q30" t="s">
        <v>204</v>
      </c>
      <c r="R30" s="51" t="s">
        <v>344</v>
      </c>
      <c r="S30"/>
      <c r="T30">
        <v>12</v>
      </c>
      <c r="U30" t="s">
        <v>111</v>
      </c>
      <c r="V30" s="52">
        <v>12</v>
      </c>
      <c r="W30" s="52">
        <v>12</v>
      </c>
      <c r="X30" s="52">
        <v>12</v>
      </c>
      <c r="Y30" s="52">
        <v>12</v>
      </c>
      <c r="Z30" s="52">
        <v>12</v>
      </c>
      <c r="AA30" s="53" t="s">
        <v>103</v>
      </c>
      <c r="AB30" s="60">
        <v>12</v>
      </c>
      <c r="AC30" s="9">
        <v>4000</v>
      </c>
      <c r="AD30" s="9">
        <v>571.42857142857144</v>
      </c>
      <c r="AE30" s="9">
        <v>0</v>
      </c>
      <c r="AF30" s="9">
        <v>0</v>
      </c>
      <c r="AG30" s="9">
        <v>0</v>
      </c>
      <c r="AH30" s="9">
        <v>4571.4285714285716</v>
      </c>
      <c r="AI30"/>
      <c r="AJ30"/>
      <c r="AK30"/>
      <c r="AL30"/>
      <c r="AM30" s="54">
        <v>0</v>
      </c>
      <c r="AN30" s="54">
        <v>0</v>
      </c>
      <c r="AO30" s="54">
        <v>0</v>
      </c>
      <c r="AP30" s="54">
        <v>0</v>
      </c>
      <c r="AQ30" s="54">
        <v>0</v>
      </c>
      <c r="AR30" s="54">
        <v>0</v>
      </c>
      <c r="AS30" s="54">
        <v>0</v>
      </c>
      <c r="AT30" s="54">
        <v>0</v>
      </c>
      <c r="AU30" s="55">
        <v>4571.43</v>
      </c>
      <c r="AV30" s="56">
        <v>7</v>
      </c>
      <c r="AW30" s="21">
        <v>280</v>
      </c>
      <c r="AX30" s="54">
        <v>293.80399999999997</v>
      </c>
      <c r="AY30" s="54">
        <v>1960</v>
      </c>
      <c r="AZ30" s="54">
        <v>30.87</v>
      </c>
      <c r="BA30" s="54">
        <v>0</v>
      </c>
      <c r="BB30" s="54">
        <v>48.84</v>
      </c>
      <c r="BC30" s="54">
        <v>0</v>
      </c>
      <c r="BD30" s="54">
        <v>0</v>
      </c>
      <c r="BE30" s="54">
        <v>0</v>
      </c>
      <c r="BF30" s="54">
        <v>1880.29</v>
      </c>
      <c r="BG30" s="21">
        <v>0</v>
      </c>
      <c r="BH30" s="21">
        <v>0</v>
      </c>
      <c r="BI30" s="21">
        <v>0</v>
      </c>
      <c r="BJ30" s="54">
        <v>0</v>
      </c>
      <c r="BK30" s="54">
        <v>1880.29</v>
      </c>
      <c r="BL30" s="54">
        <v>4571.43</v>
      </c>
      <c r="BM30" s="54">
        <v>2691.14</v>
      </c>
      <c r="BN30" s="21">
        <v>4571.43</v>
      </c>
      <c r="BO30" s="21" t="b">
        <v>1</v>
      </c>
      <c r="BP30">
        <v>0</v>
      </c>
      <c r="BQ30"/>
      <c r="BR30"/>
      <c r="BS30" t="s">
        <v>205</v>
      </c>
      <c r="BT30" t="s">
        <v>247</v>
      </c>
      <c r="BU30" s="51" t="s">
        <v>248</v>
      </c>
      <c r="BV30" s="51">
        <v>18</v>
      </c>
      <c r="BW30" s="51">
        <v>0</v>
      </c>
      <c r="BX30" s="51">
        <v>1</v>
      </c>
      <c r="BY30" s="51">
        <v>0</v>
      </c>
      <c r="BZ30" s="51" t="s">
        <v>249</v>
      </c>
      <c r="CA30" s="51" t="s">
        <v>345</v>
      </c>
      <c r="CB30" s="51" t="s">
        <v>105</v>
      </c>
      <c r="CC30" s="51" t="s">
        <v>205</v>
      </c>
      <c r="CE30" s="57" t="s">
        <v>346</v>
      </c>
      <c r="CF30" s="57" t="s">
        <v>205</v>
      </c>
      <c r="CG30" s="57" t="s">
        <v>247</v>
      </c>
      <c r="CH30" s="57" t="s">
        <v>345</v>
      </c>
      <c r="CJ30" s="57" t="e">
        <v>#N/A</v>
      </c>
      <c r="CK30" s="57">
        <v>84259</v>
      </c>
      <c r="CL30" s="57" t="s">
        <v>347</v>
      </c>
      <c r="CM30" s="57" t="s">
        <v>348</v>
      </c>
      <c r="CN30" s="57">
        <v>38160116083</v>
      </c>
      <c r="CO30" t="s">
        <v>205</v>
      </c>
      <c r="CP30" t="s">
        <v>105</v>
      </c>
      <c r="CQ30"/>
      <c r="CR30" s="58">
        <v>0</v>
      </c>
      <c r="CT30" s="59">
        <v>4000</v>
      </c>
      <c r="CU30" s="59">
        <v>571.42857142857144</v>
      </c>
      <c r="CV30" s="59">
        <v>0</v>
      </c>
      <c r="CW30" s="59">
        <v>0</v>
      </c>
      <c r="CX30" s="59">
        <v>0</v>
      </c>
      <c r="CY30" s="59">
        <v>4571.4285714285716</v>
      </c>
      <c r="CZ30" s="59"/>
      <c r="DA30" s="59">
        <v>1</v>
      </c>
      <c r="DB30" s="59">
        <v>0</v>
      </c>
      <c r="DC30" s="59">
        <v>571.42857142857144</v>
      </c>
      <c r="DD30" s="59">
        <v>0</v>
      </c>
      <c r="DE30" s="59">
        <v>0</v>
      </c>
      <c r="DF30" s="59">
        <v>571.42857142857144</v>
      </c>
      <c r="DG30" s="59">
        <v>0</v>
      </c>
      <c r="DH30" s="59">
        <v>0</v>
      </c>
      <c r="DI30" s="59">
        <v>0</v>
      </c>
      <c r="DJ30" s="59">
        <v>0</v>
      </c>
      <c r="DK30" s="59">
        <v>0</v>
      </c>
      <c r="DL30" s="59">
        <v>0</v>
      </c>
      <c r="DN30" s="57">
        <f>+SUMIF('IAS INT.'!D:D,BS30,'IAS INT.'!J:J)</f>
        <v>2691.14</v>
      </c>
      <c r="DO30" s="57">
        <f>+SUMIF(BAJIO!F:F,BS30,BAJIO!N:N)</f>
        <v>1880.29</v>
      </c>
      <c r="DQ30" s="57">
        <f t="shared" si="0"/>
        <v>4571.43</v>
      </c>
      <c r="DR30" s="21">
        <f>Tabla1[[#This Row],[TOTAL DISPERSION]]-DQ30</f>
        <v>0</v>
      </c>
    </row>
    <row r="31" spans="1:122" s="57" customFormat="1" ht="15" customHeight="1">
      <c r="A31" s="49">
        <v>21</v>
      </c>
      <c r="B31"/>
      <c r="C31"/>
      <c r="D31"/>
      <c r="E31"/>
      <c r="F31"/>
      <c r="G31"/>
      <c r="H31"/>
      <c r="I31"/>
      <c r="J31"/>
      <c r="K31"/>
      <c r="L31"/>
      <c r="M31"/>
      <c r="N31" s="50">
        <v>45866</v>
      </c>
      <c r="O31" t="s">
        <v>206</v>
      </c>
      <c r="P31" t="s">
        <v>115</v>
      </c>
      <c r="Q31" t="s">
        <v>207</v>
      </c>
      <c r="R31" s="51" t="s">
        <v>349</v>
      </c>
      <c r="S31"/>
      <c r="T31">
        <v>12</v>
      </c>
      <c r="U31" t="s">
        <v>197</v>
      </c>
      <c r="V31" s="52">
        <v>12</v>
      </c>
      <c r="W31" s="52">
        <v>12</v>
      </c>
      <c r="X31" s="52">
        <v>12</v>
      </c>
      <c r="Y31" s="52">
        <v>12</v>
      </c>
      <c r="Z31" s="52">
        <v>12</v>
      </c>
      <c r="AA31" s="60">
        <v>12</v>
      </c>
      <c r="AB31" s="60" t="s">
        <v>136</v>
      </c>
      <c r="AC31" s="9">
        <v>3000</v>
      </c>
      <c r="AD31" s="9">
        <v>0</v>
      </c>
      <c r="AE31" s="9">
        <v>0</v>
      </c>
      <c r="AF31" s="9">
        <v>0</v>
      </c>
      <c r="AG31" s="9">
        <v>0</v>
      </c>
      <c r="AH31" s="9">
        <v>3000</v>
      </c>
      <c r="AI31"/>
      <c r="AJ31"/>
      <c r="AK31"/>
      <c r="AL31"/>
      <c r="AM31" s="54">
        <v>0</v>
      </c>
      <c r="AN31" s="54">
        <v>0</v>
      </c>
      <c r="AO31" s="54">
        <v>0</v>
      </c>
      <c r="AP31" s="54">
        <v>0</v>
      </c>
      <c r="AQ31" s="54">
        <v>0</v>
      </c>
      <c r="AR31" s="54">
        <v>0</v>
      </c>
      <c r="AS31" s="54">
        <v>0</v>
      </c>
      <c r="AT31" s="54">
        <v>0</v>
      </c>
      <c r="AU31" s="55">
        <v>3000</v>
      </c>
      <c r="AV31" s="56">
        <v>7</v>
      </c>
      <c r="AW31" s="21">
        <v>280</v>
      </c>
      <c r="AX31" s="54">
        <v>293.80399999999997</v>
      </c>
      <c r="AY31" s="54">
        <v>1960</v>
      </c>
      <c r="AZ31" s="54">
        <v>30.87</v>
      </c>
      <c r="BA31" s="54">
        <v>0</v>
      </c>
      <c r="BB31" s="54">
        <v>48.84</v>
      </c>
      <c r="BC31" s="54">
        <v>0</v>
      </c>
      <c r="BD31" s="54">
        <v>0</v>
      </c>
      <c r="BE31" s="54">
        <v>0</v>
      </c>
      <c r="BF31" s="54">
        <v>1880.29</v>
      </c>
      <c r="BG31" s="21">
        <v>0</v>
      </c>
      <c r="BH31" s="21">
        <v>0</v>
      </c>
      <c r="BI31" s="21">
        <v>0</v>
      </c>
      <c r="BJ31" s="54">
        <v>0</v>
      </c>
      <c r="BK31" s="54">
        <v>1880.29</v>
      </c>
      <c r="BL31" s="54">
        <v>3000</v>
      </c>
      <c r="BM31" s="54">
        <v>1119.71</v>
      </c>
      <c r="BN31" s="21">
        <v>3000</v>
      </c>
      <c r="BO31" s="21" t="b">
        <v>1</v>
      </c>
      <c r="BP31">
        <v>0</v>
      </c>
      <c r="BQ31"/>
      <c r="BR31"/>
      <c r="BS31" t="s">
        <v>208</v>
      </c>
      <c r="BT31" t="s">
        <v>209</v>
      </c>
      <c r="BU31" s="51" t="s">
        <v>209</v>
      </c>
      <c r="BV31" s="51">
        <v>18</v>
      </c>
      <c r="BW31" s="51">
        <v>0</v>
      </c>
      <c r="BX31" s="51">
        <v>1</v>
      </c>
      <c r="BY31" s="51">
        <v>0</v>
      </c>
      <c r="BZ31" s="51" t="s">
        <v>350</v>
      </c>
      <c r="CA31" s="51" t="s">
        <v>351</v>
      </c>
      <c r="CB31" s="51" t="s">
        <v>209</v>
      </c>
      <c r="CC31" s="51" t="s">
        <v>208</v>
      </c>
      <c r="CE31" s="57" t="s">
        <v>352</v>
      </c>
      <c r="CF31" s="57" t="s">
        <v>208</v>
      </c>
      <c r="CG31" s="57" t="s">
        <v>209</v>
      </c>
      <c r="CH31" s="57" t="s">
        <v>351</v>
      </c>
      <c r="CJ31" s="57" t="e">
        <v>#N/A</v>
      </c>
      <c r="CK31" s="57">
        <v>0</v>
      </c>
      <c r="CL31" s="57" t="s">
        <v>353</v>
      </c>
      <c r="CM31" s="57" t="s">
        <v>354</v>
      </c>
      <c r="CN31" s="57">
        <v>24109113449</v>
      </c>
      <c r="CO31" t="s">
        <v>208</v>
      </c>
      <c r="CP31" t="s">
        <v>209</v>
      </c>
      <c r="CQ31"/>
      <c r="CR31" s="58">
        <v>0</v>
      </c>
      <c r="CT31" s="59">
        <v>3000</v>
      </c>
      <c r="CU31" s="59">
        <v>0</v>
      </c>
      <c r="CV31" s="59">
        <v>0</v>
      </c>
      <c r="CW31" s="59">
        <v>0</v>
      </c>
      <c r="CX31" s="59">
        <v>0</v>
      </c>
      <c r="CY31" s="59">
        <v>3000</v>
      </c>
      <c r="CZ31" s="59"/>
      <c r="DA31" s="59">
        <v>0</v>
      </c>
      <c r="DB31" s="59">
        <v>0</v>
      </c>
      <c r="DC31" s="59">
        <v>0</v>
      </c>
      <c r="DD31" s="59">
        <v>0</v>
      </c>
      <c r="DE31" s="59">
        <v>0</v>
      </c>
      <c r="DF31" s="59">
        <v>428.57142857142856</v>
      </c>
      <c r="DG31" s="59">
        <v>0</v>
      </c>
      <c r="DH31" s="59">
        <v>0</v>
      </c>
      <c r="DI31" s="59">
        <v>0</v>
      </c>
      <c r="DJ31" s="59">
        <v>0</v>
      </c>
      <c r="DK31" s="59">
        <v>0</v>
      </c>
      <c r="DL31" s="59">
        <v>0</v>
      </c>
      <c r="DN31" s="57">
        <f>+SUMIF('IAS INT.'!D:D,BS31,'IAS INT.'!J:J)</f>
        <v>1119.71</v>
      </c>
      <c r="DO31" s="57">
        <f>+SUMIF(BAJIO!F:F,BS31,BAJIO!N:N)</f>
        <v>1880.29</v>
      </c>
      <c r="DQ31" s="57">
        <f t="shared" si="0"/>
        <v>3000</v>
      </c>
      <c r="DR31" s="21">
        <f>Tabla1[[#This Row],[TOTAL DISPERSION]]-DQ31</f>
        <v>0</v>
      </c>
    </row>
    <row r="32" spans="1:122" s="57" customFormat="1" ht="15" customHeight="1">
      <c r="A32" s="49">
        <v>22</v>
      </c>
      <c r="B32"/>
      <c r="C32"/>
      <c r="D32"/>
      <c r="E32"/>
      <c r="F32"/>
      <c r="G32"/>
      <c r="H32"/>
      <c r="I32"/>
      <c r="J32"/>
      <c r="K32"/>
      <c r="L32"/>
      <c r="M32"/>
      <c r="N32" s="50">
        <v>45866</v>
      </c>
      <c r="O32" t="s">
        <v>210</v>
      </c>
      <c r="P32" t="s">
        <v>211</v>
      </c>
      <c r="Q32" t="s">
        <v>212</v>
      </c>
      <c r="R32" s="51" t="s">
        <v>355</v>
      </c>
      <c r="S32"/>
      <c r="T32">
        <v>12</v>
      </c>
      <c r="U32" t="s">
        <v>153</v>
      </c>
      <c r="V32" s="52">
        <v>12</v>
      </c>
      <c r="W32" s="52">
        <v>12</v>
      </c>
      <c r="X32" s="52">
        <v>12</v>
      </c>
      <c r="Y32" s="52">
        <v>12</v>
      </c>
      <c r="Z32" s="52">
        <v>12</v>
      </c>
      <c r="AA32" s="60" t="s">
        <v>136</v>
      </c>
      <c r="AB32" s="60">
        <v>12</v>
      </c>
      <c r="AC32" s="9">
        <v>3000</v>
      </c>
      <c r="AD32" s="9">
        <v>0</v>
      </c>
      <c r="AE32" s="9">
        <v>0</v>
      </c>
      <c r="AF32" s="9">
        <v>0</v>
      </c>
      <c r="AG32" s="9">
        <v>0</v>
      </c>
      <c r="AH32" s="9">
        <v>3000</v>
      </c>
      <c r="AI32"/>
      <c r="AJ32"/>
      <c r="AK32"/>
      <c r="AL32"/>
      <c r="AM32" s="54">
        <v>0</v>
      </c>
      <c r="AN32" s="54">
        <v>0</v>
      </c>
      <c r="AO32" s="54">
        <v>0</v>
      </c>
      <c r="AP32" s="54">
        <v>0</v>
      </c>
      <c r="AQ32" s="54">
        <v>0</v>
      </c>
      <c r="AR32" s="54">
        <v>0</v>
      </c>
      <c r="AS32" s="54">
        <v>0</v>
      </c>
      <c r="AT32" s="54">
        <v>0</v>
      </c>
      <c r="AU32" s="55">
        <v>3000</v>
      </c>
      <c r="AV32" s="56">
        <v>7</v>
      </c>
      <c r="AW32" s="21">
        <v>280</v>
      </c>
      <c r="AX32" s="54">
        <v>293.80399999999997</v>
      </c>
      <c r="AY32" s="54">
        <v>1960</v>
      </c>
      <c r="AZ32" s="54">
        <v>30.87</v>
      </c>
      <c r="BA32" s="54">
        <v>0</v>
      </c>
      <c r="BB32" s="54">
        <v>48.84</v>
      </c>
      <c r="BC32" s="54">
        <v>0</v>
      </c>
      <c r="BD32" s="54">
        <v>0</v>
      </c>
      <c r="BE32" s="54">
        <v>0</v>
      </c>
      <c r="BF32" s="54">
        <v>1880.29</v>
      </c>
      <c r="BG32" s="21">
        <v>0</v>
      </c>
      <c r="BH32" s="21">
        <v>0</v>
      </c>
      <c r="BI32" s="21">
        <v>0</v>
      </c>
      <c r="BJ32" s="54">
        <v>0</v>
      </c>
      <c r="BK32" s="54">
        <v>1880.29</v>
      </c>
      <c r="BL32" s="54">
        <v>3000</v>
      </c>
      <c r="BM32" s="54">
        <v>1119.71</v>
      </c>
      <c r="BN32" s="21">
        <v>3000</v>
      </c>
      <c r="BO32" s="21" t="b">
        <v>1</v>
      </c>
      <c r="BP32">
        <v>0</v>
      </c>
      <c r="BQ32"/>
      <c r="BR32"/>
      <c r="BS32" t="s">
        <v>213</v>
      </c>
      <c r="BT32" t="s">
        <v>247</v>
      </c>
      <c r="BU32" s="51" t="s">
        <v>248</v>
      </c>
      <c r="BV32" s="51">
        <v>18</v>
      </c>
      <c r="BW32" s="51">
        <v>0</v>
      </c>
      <c r="BX32" s="51">
        <v>1</v>
      </c>
      <c r="BY32" s="51">
        <v>0</v>
      </c>
      <c r="BZ32" s="51" t="s">
        <v>249</v>
      </c>
      <c r="CA32" s="51" t="s">
        <v>356</v>
      </c>
      <c r="CB32" s="51" t="s">
        <v>105</v>
      </c>
      <c r="CC32" s="51" t="s">
        <v>213</v>
      </c>
      <c r="CE32" s="57" t="s">
        <v>357</v>
      </c>
      <c r="CF32" s="57" t="s">
        <v>213</v>
      </c>
      <c r="CG32" s="57" t="s">
        <v>247</v>
      </c>
      <c r="CH32" s="57" t="s">
        <v>356</v>
      </c>
      <c r="CJ32" s="57" t="e">
        <v>#N/A</v>
      </c>
      <c r="CK32" s="57">
        <v>0</v>
      </c>
      <c r="CL32" s="57" t="s">
        <v>358</v>
      </c>
      <c r="CM32" s="57" t="s">
        <v>359</v>
      </c>
      <c r="CN32" s="57">
        <v>24998108153</v>
      </c>
      <c r="CO32" t="s">
        <v>213</v>
      </c>
      <c r="CP32" t="s">
        <v>105</v>
      </c>
      <c r="CQ32"/>
      <c r="CR32" s="58">
        <v>0</v>
      </c>
      <c r="CT32" s="59">
        <v>3000</v>
      </c>
      <c r="CU32" s="59">
        <v>0</v>
      </c>
      <c r="CV32" s="59">
        <v>0</v>
      </c>
      <c r="CW32" s="59">
        <v>0</v>
      </c>
      <c r="CX32" s="59">
        <v>0</v>
      </c>
      <c r="CY32" s="59">
        <v>3000</v>
      </c>
      <c r="CZ32" s="59"/>
      <c r="DA32" s="59">
        <v>0</v>
      </c>
      <c r="DB32" s="59">
        <v>0</v>
      </c>
      <c r="DC32" s="59">
        <v>0</v>
      </c>
      <c r="DD32" s="59">
        <v>0</v>
      </c>
      <c r="DE32" s="59">
        <v>0</v>
      </c>
      <c r="DF32" s="59">
        <v>428.57142857142856</v>
      </c>
      <c r="DG32" s="59">
        <v>0</v>
      </c>
      <c r="DH32" s="59">
        <v>0</v>
      </c>
      <c r="DI32" s="59">
        <v>0</v>
      </c>
      <c r="DJ32" s="59">
        <v>0</v>
      </c>
      <c r="DK32" s="59">
        <v>0</v>
      </c>
      <c r="DL32" s="59">
        <v>0</v>
      </c>
      <c r="DN32" s="57">
        <f>+SUMIF('IAS INT.'!D:D,BS32,'IAS INT.'!J:J)</f>
        <v>1119.71</v>
      </c>
      <c r="DO32" s="57">
        <f>+SUMIF(BAJIO!F:F,BS32,BAJIO!N:N)</f>
        <v>1880.29</v>
      </c>
      <c r="DQ32" s="57">
        <f t="shared" si="0"/>
        <v>3000</v>
      </c>
      <c r="DR32" s="21">
        <f>Tabla1[[#This Row],[TOTAL DISPERSION]]-DQ32</f>
        <v>0</v>
      </c>
    </row>
    <row r="33" spans="1:123" s="57" customFormat="1" ht="15" customHeight="1">
      <c r="A33" s="49">
        <v>23</v>
      </c>
      <c r="B33"/>
      <c r="C33"/>
      <c r="D33"/>
      <c r="E33"/>
      <c r="F33"/>
      <c r="G33"/>
      <c r="H33"/>
      <c r="I33"/>
      <c r="J33"/>
      <c r="K33"/>
      <c r="L33"/>
      <c r="M33"/>
      <c r="N33" s="50">
        <v>45866</v>
      </c>
      <c r="O33" t="s">
        <v>214</v>
      </c>
      <c r="P33" t="s">
        <v>215</v>
      </c>
      <c r="Q33" t="s">
        <v>216</v>
      </c>
      <c r="R33" s="51" t="s">
        <v>360</v>
      </c>
      <c r="S33"/>
      <c r="T33">
        <v>12</v>
      </c>
      <c r="U33" t="s">
        <v>217</v>
      </c>
      <c r="V33" s="52">
        <v>12</v>
      </c>
      <c r="W33" s="52">
        <v>12</v>
      </c>
      <c r="X33" s="52">
        <v>12</v>
      </c>
      <c r="Y33" s="52">
        <v>12</v>
      </c>
      <c r="Z33" s="52">
        <v>12</v>
      </c>
      <c r="AA33" s="60">
        <v>12</v>
      </c>
      <c r="AB33" s="60" t="s">
        <v>136</v>
      </c>
      <c r="AC33" s="9">
        <v>3000</v>
      </c>
      <c r="AD33" s="9">
        <v>0</v>
      </c>
      <c r="AE33" s="9">
        <v>0</v>
      </c>
      <c r="AF33" s="9">
        <v>0</v>
      </c>
      <c r="AG33" s="9">
        <v>0</v>
      </c>
      <c r="AH33" s="9">
        <v>3000</v>
      </c>
      <c r="AI33"/>
      <c r="AJ33"/>
      <c r="AK33"/>
      <c r="AL33"/>
      <c r="AM33" s="54">
        <v>0</v>
      </c>
      <c r="AN33" s="54">
        <v>0</v>
      </c>
      <c r="AO33" s="54">
        <v>0</v>
      </c>
      <c r="AP33" s="54">
        <v>0</v>
      </c>
      <c r="AQ33" s="54">
        <v>0</v>
      </c>
      <c r="AR33" s="54">
        <v>0</v>
      </c>
      <c r="AS33" s="54">
        <v>0</v>
      </c>
      <c r="AT33" s="54">
        <v>0</v>
      </c>
      <c r="AU33" s="55">
        <v>3000</v>
      </c>
      <c r="AV33" s="56">
        <v>7</v>
      </c>
      <c r="AW33" s="21">
        <v>280</v>
      </c>
      <c r="AX33" s="54">
        <v>293.80399999999997</v>
      </c>
      <c r="AY33" s="54">
        <v>1960</v>
      </c>
      <c r="AZ33" s="54">
        <v>30.87</v>
      </c>
      <c r="BA33" s="54">
        <v>0</v>
      </c>
      <c r="BB33" s="54">
        <v>48.84</v>
      </c>
      <c r="BC33" s="54">
        <v>0</v>
      </c>
      <c r="BD33" s="54">
        <v>0</v>
      </c>
      <c r="BE33" s="54">
        <v>0</v>
      </c>
      <c r="BF33" s="54">
        <v>1880.29</v>
      </c>
      <c r="BG33" s="21">
        <v>0</v>
      </c>
      <c r="BH33" s="21">
        <v>0</v>
      </c>
      <c r="BI33" s="21">
        <v>0</v>
      </c>
      <c r="BJ33" s="54">
        <v>0</v>
      </c>
      <c r="BK33" s="54">
        <v>1880.29</v>
      </c>
      <c r="BL33" s="54">
        <v>3000</v>
      </c>
      <c r="BM33" s="54">
        <v>1119.71</v>
      </c>
      <c r="BN33" s="21">
        <v>3000</v>
      </c>
      <c r="BO33" s="21" t="b">
        <v>1</v>
      </c>
      <c r="BP33">
        <v>0</v>
      </c>
      <c r="BQ33"/>
      <c r="BR33"/>
      <c r="BS33" t="s">
        <v>218</v>
      </c>
      <c r="BT33" t="s">
        <v>247</v>
      </c>
      <c r="BU33" s="51" t="s">
        <v>248</v>
      </c>
      <c r="BV33" s="51">
        <v>18</v>
      </c>
      <c r="BW33" s="51">
        <v>0</v>
      </c>
      <c r="BX33" s="51">
        <v>1</v>
      </c>
      <c r="BY33" s="51">
        <v>0</v>
      </c>
      <c r="BZ33" s="51" t="s">
        <v>249</v>
      </c>
      <c r="CA33" s="51" t="s">
        <v>361</v>
      </c>
      <c r="CB33" s="51" t="s">
        <v>105</v>
      </c>
      <c r="CC33" s="51" t="s">
        <v>218</v>
      </c>
      <c r="CE33" s="57" t="s">
        <v>362</v>
      </c>
      <c r="CF33" s="57" t="s">
        <v>218</v>
      </c>
      <c r="CG33" s="57" t="s">
        <v>247</v>
      </c>
      <c r="CH33" s="57" t="s">
        <v>361</v>
      </c>
      <c r="CJ33" s="57" t="e">
        <v>#N/A</v>
      </c>
      <c r="CK33" s="57">
        <v>84010</v>
      </c>
      <c r="CL33" s="57" t="s">
        <v>363</v>
      </c>
      <c r="CM33" s="57" t="s">
        <v>364</v>
      </c>
      <c r="CN33" s="57">
        <v>4230233597</v>
      </c>
      <c r="CO33" t="s">
        <v>218</v>
      </c>
      <c r="CP33" t="s">
        <v>105</v>
      </c>
      <c r="CQ33"/>
      <c r="CR33" s="58">
        <v>0</v>
      </c>
      <c r="CT33" s="59">
        <v>3000</v>
      </c>
      <c r="CU33" s="59">
        <v>0</v>
      </c>
      <c r="CV33" s="59">
        <v>0</v>
      </c>
      <c r="CW33" s="59">
        <v>0</v>
      </c>
      <c r="CX33" s="59">
        <v>0</v>
      </c>
      <c r="CY33" s="59">
        <v>3000</v>
      </c>
      <c r="CZ33" s="59"/>
      <c r="DA33" s="59">
        <v>0</v>
      </c>
      <c r="DB33" s="59">
        <v>0</v>
      </c>
      <c r="DC33" s="59">
        <v>0</v>
      </c>
      <c r="DD33" s="59">
        <v>0</v>
      </c>
      <c r="DE33" s="59">
        <v>0</v>
      </c>
      <c r="DF33" s="59">
        <v>428.57142857142856</v>
      </c>
      <c r="DG33" s="59">
        <v>0</v>
      </c>
      <c r="DH33" s="59">
        <v>0</v>
      </c>
      <c r="DI33" s="59">
        <v>0</v>
      </c>
      <c r="DJ33" s="59">
        <v>0</v>
      </c>
      <c r="DK33" s="59">
        <v>0</v>
      </c>
      <c r="DL33" s="59">
        <v>0</v>
      </c>
      <c r="DN33" s="57">
        <f>+SUMIF('IAS INT.'!D:D,BS33,'IAS INT.'!J:J)</f>
        <v>1119.71</v>
      </c>
      <c r="DO33" s="57">
        <f>+SUMIF(BAJIO!F:F,BS33,BAJIO!N:N)</f>
        <v>1880.29</v>
      </c>
      <c r="DQ33" s="57">
        <f t="shared" si="0"/>
        <v>3000</v>
      </c>
      <c r="DR33" s="21">
        <f>Tabla1[[#This Row],[TOTAL DISPERSION]]-DQ33</f>
        <v>0</v>
      </c>
    </row>
    <row r="34" spans="1:123" s="57" customFormat="1" ht="15" customHeight="1">
      <c r="A34" s="49">
        <v>24</v>
      </c>
      <c r="B34"/>
      <c r="C34"/>
      <c r="D34"/>
      <c r="E34"/>
      <c r="F34"/>
      <c r="G34"/>
      <c r="H34"/>
      <c r="I34"/>
      <c r="J34"/>
      <c r="K34"/>
      <c r="L34"/>
      <c r="M34"/>
      <c r="N34" s="50">
        <v>45866</v>
      </c>
      <c r="O34" t="s">
        <v>219</v>
      </c>
      <c r="P34" t="s">
        <v>220</v>
      </c>
      <c r="Q34" t="s">
        <v>221</v>
      </c>
      <c r="R34" s="51" t="s">
        <v>365</v>
      </c>
      <c r="S34"/>
      <c r="T34">
        <v>12</v>
      </c>
      <c r="U34" t="s">
        <v>130</v>
      </c>
      <c r="V34" s="53" t="s">
        <v>103</v>
      </c>
      <c r="W34" s="52">
        <v>9</v>
      </c>
      <c r="X34" s="53" t="s">
        <v>103</v>
      </c>
      <c r="Y34" s="60">
        <v>9</v>
      </c>
      <c r="Z34" s="52">
        <v>9</v>
      </c>
      <c r="AA34" s="52">
        <v>9</v>
      </c>
      <c r="AB34" s="53" t="s">
        <v>103</v>
      </c>
      <c r="AC34" s="9">
        <v>3000</v>
      </c>
      <c r="AD34" s="9">
        <v>1285.7142857142858</v>
      </c>
      <c r="AE34" s="9">
        <v>0</v>
      </c>
      <c r="AF34" s="9">
        <v>0</v>
      </c>
      <c r="AG34" s="9">
        <v>0</v>
      </c>
      <c r="AH34" s="9">
        <v>4285.7142857142862</v>
      </c>
      <c r="AI34"/>
      <c r="AJ34"/>
      <c r="AK34"/>
      <c r="AL34"/>
      <c r="AM34" s="54">
        <v>0</v>
      </c>
      <c r="AN34" s="54">
        <v>0</v>
      </c>
      <c r="AO34" s="54">
        <v>0</v>
      </c>
      <c r="AP34" s="54">
        <v>0</v>
      </c>
      <c r="AQ34" s="54">
        <v>0</v>
      </c>
      <c r="AR34" s="54">
        <v>0</v>
      </c>
      <c r="AS34" s="54">
        <v>0</v>
      </c>
      <c r="AT34" s="54">
        <v>0</v>
      </c>
      <c r="AU34" s="55">
        <v>4285.71</v>
      </c>
      <c r="AV34" s="56">
        <v>7</v>
      </c>
      <c r="AW34" s="21">
        <v>280</v>
      </c>
      <c r="AX34" s="54">
        <v>293.80399999999997</v>
      </c>
      <c r="AY34" s="54">
        <v>1960</v>
      </c>
      <c r="AZ34" s="54">
        <v>30.87</v>
      </c>
      <c r="BA34" s="54">
        <v>0</v>
      </c>
      <c r="BB34" s="54">
        <v>48.84</v>
      </c>
      <c r="BC34" s="54">
        <v>0</v>
      </c>
      <c r="BD34" s="54">
        <v>0</v>
      </c>
      <c r="BE34" s="54">
        <v>0</v>
      </c>
      <c r="BF34" s="54">
        <v>1880.29</v>
      </c>
      <c r="BG34" s="21">
        <v>0</v>
      </c>
      <c r="BH34" s="21">
        <v>0</v>
      </c>
      <c r="BI34" s="21">
        <v>0</v>
      </c>
      <c r="BJ34" s="54">
        <v>0</v>
      </c>
      <c r="BK34" s="54">
        <v>1880.29</v>
      </c>
      <c r="BL34" s="54">
        <v>4285.71</v>
      </c>
      <c r="BM34" s="54">
        <v>2405.42</v>
      </c>
      <c r="BN34" s="21">
        <v>4285.71</v>
      </c>
      <c r="BO34" s="21" t="b">
        <v>1</v>
      </c>
      <c r="BP34">
        <v>0</v>
      </c>
      <c r="BQ34"/>
      <c r="BR34"/>
      <c r="BS34" t="s">
        <v>222</v>
      </c>
      <c r="BT34" t="s">
        <v>247</v>
      </c>
      <c r="BU34" s="51" t="s">
        <v>248</v>
      </c>
      <c r="BV34" s="51">
        <v>18</v>
      </c>
      <c r="BW34" s="51">
        <v>0</v>
      </c>
      <c r="BX34" s="51">
        <v>1</v>
      </c>
      <c r="BY34" s="51">
        <v>0</v>
      </c>
      <c r="BZ34" s="51" t="s">
        <v>249</v>
      </c>
      <c r="CA34" s="51" t="s">
        <v>366</v>
      </c>
      <c r="CB34" s="51" t="s">
        <v>105</v>
      </c>
      <c r="CC34" s="51" t="s">
        <v>222</v>
      </c>
      <c r="CE34" s="57" t="s">
        <v>367</v>
      </c>
      <c r="CF34" s="57" t="s">
        <v>222</v>
      </c>
      <c r="CG34" s="57" t="s">
        <v>247</v>
      </c>
      <c r="CH34" s="57" t="s">
        <v>366</v>
      </c>
      <c r="CJ34" s="57" t="e">
        <v>#N/A</v>
      </c>
      <c r="CK34" s="57">
        <v>0</v>
      </c>
      <c r="CL34" s="57" t="s">
        <v>368</v>
      </c>
      <c r="CM34" s="57" t="s">
        <v>369</v>
      </c>
      <c r="CN34" s="57">
        <v>23018669889</v>
      </c>
      <c r="CO34" t="s">
        <v>222</v>
      </c>
      <c r="CP34" t="s">
        <v>105</v>
      </c>
      <c r="CQ34"/>
      <c r="CR34" s="58">
        <v>0</v>
      </c>
      <c r="CT34" s="59">
        <v>3000</v>
      </c>
      <c r="CU34" s="59">
        <v>1285.7142857142858</v>
      </c>
      <c r="CV34" s="59">
        <v>0</v>
      </c>
      <c r="CW34" s="59">
        <v>0</v>
      </c>
      <c r="CX34" s="59">
        <v>0</v>
      </c>
      <c r="CY34" s="59">
        <v>4285.7142857142862</v>
      </c>
      <c r="CZ34" s="59"/>
      <c r="DA34" s="59">
        <v>3</v>
      </c>
      <c r="DB34" s="59">
        <v>0</v>
      </c>
      <c r="DC34" s="59">
        <v>1285.7142857142858</v>
      </c>
      <c r="DD34" s="59">
        <v>0</v>
      </c>
      <c r="DE34" s="59">
        <v>0</v>
      </c>
      <c r="DF34" s="59">
        <v>428.57142857142856</v>
      </c>
      <c r="DG34" s="59">
        <v>0</v>
      </c>
      <c r="DH34" s="59">
        <v>0</v>
      </c>
      <c r="DI34" s="59">
        <v>0</v>
      </c>
      <c r="DJ34" s="59">
        <v>0</v>
      </c>
      <c r="DK34" s="59">
        <v>0</v>
      </c>
      <c r="DL34" s="59">
        <v>0</v>
      </c>
      <c r="DN34" s="57">
        <f>+SUMIF('IAS INT.'!D:D,BS34,'IAS INT.'!J:J)</f>
        <v>2405.42</v>
      </c>
      <c r="DO34" s="57">
        <f>+SUMIF(BAJIO!F:F,BS34,BAJIO!N:N)</f>
        <v>1880.29</v>
      </c>
      <c r="DQ34" s="57">
        <f t="shared" si="0"/>
        <v>4285.71</v>
      </c>
      <c r="DR34" s="21">
        <f>Tabla1[[#This Row],[TOTAL DISPERSION]]-DQ34</f>
        <v>0</v>
      </c>
    </row>
    <row r="35" spans="1:123" s="57" customFormat="1" ht="15" customHeight="1">
      <c r="A35" s="49">
        <v>25</v>
      </c>
      <c r="B35"/>
      <c r="C35"/>
      <c r="D35"/>
      <c r="E35"/>
      <c r="F35"/>
      <c r="G35"/>
      <c r="H35"/>
      <c r="I35"/>
      <c r="J35"/>
      <c r="K35"/>
      <c r="L35"/>
      <c r="M35"/>
      <c r="N35" s="50">
        <v>45866</v>
      </c>
      <c r="O35" t="s">
        <v>108</v>
      </c>
      <c r="P35" t="s">
        <v>223</v>
      </c>
      <c r="Q35" t="s">
        <v>224</v>
      </c>
      <c r="R35" s="51" t="s">
        <v>370</v>
      </c>
      <c r="S35"/>
      <c r="T35">
        <v>12</v>
      </c>
      <c r="U35" t="s">
        <v>130</v>
      </c>
      <c r="V35" s="53" t="s">
        <v>103</v>
      </c>
      <c r="W35" s="52">
        <v>9</v>
      </c>
      <c r="X35" s="53" t="s">
        <v>103</v>
      </c>
      <c r="Y35" s="60">
        <v>9</v>
      </c>
      <c r="Z35" s="52">
        <v>9</v>
      </c>
      <c r="AA35" s="52">
        <v>9</v>
      </c>
      <c r="AB35" s="53" t="s">
        <v>103</v>
      </c>
      <c r="AC35" s="9">
        <v>3000</v>
      </c>
      <c r="AD35" s="9">
        <v>1285.7142857142858</v>
      </c>
      <c r="AE35" s="9">
        <v>0</v>
      </c>
      <c r="AF35" s="9">
        <v>0</v>
      </c>
      <c r="AG35" s="9">
        <v>0</v>
      </c>
      <c r="AH35" s="9">
        <v>4285.7142857142862</v>
      </c>
      <c r="AI35"/>
      <c r="AJ35"/>
      <c r="AK35"/>
      <c r="AL35"/>
      <c r="AM35" s="54">
        <v>0</v>
      </c>
      <c r="AN35" s="54">
        <v>0</v>
      </c>
      <c r="AO35" s="54">
        <v>0</v>
      </c>
      <c r="AP35" s="54">
        <v>0</v>
      </c>
      <c r="AQ35" s="54">
        <v>0</v>
      </c>
      <c r="AR35" s="54">
        <v>0</v>
      </c>
      <c r="AS35" s="54">
        <v>0</v>
      </c>
      <c r="AT35" s="54">
        <v>0</v>
      </c>
      <c r="AU35" s="55">
        <v>4285.71</v>
      </c>
      <c r="AV35" s="56">
        <v>7</v>
      </c>
      <c r="AW35" s="21">
        <v>280</v>
      </c>
      <c r="AX35" s="54">
        <v>293.80399999999997</v>
      </c>
      <c r="AY35" s="54">
        <v>1960</v>
      </c>
      <c r="AZ35" s="54">
        <v>30.87</v>
      </c>
      <c r="BA35" s="54">
        <v>0</v>
      </c>
      <c r="BB35" s="54">
        <v>48.84</v>
      </c>
      <c r="BC35" s="54">
        <v>0</v>
      </c>
      <c r="BD35" s="54">
        <v>0</v>
      </c>
      <c r="BE35" s="54">
        <v>0</v>
      </c>
      <c r="BF35" s="54">
        <v>1880.29</v>
      </c>
      <c r="BG35" s="21">
        <v>0</v>
      </c>
      <c r="BH35" s="21">
        <v>0</v>
      </c>
      <c r="BI35" s="21">
        <v>0</v>
      </c>
      <c r="BJ35" s="54">
        <v>0</v>
      </c>
      <c r="BK35" s="54">
        <v>1880.29</v>
      </c>
      <c r="BL35" s="54">
        <v>4285.71</v>
      </c>
      <c r="BM35" s="54">
        <v>2405.42</v>
      </c>
      <c r="BN35" s="21">
        <v>4285.71</v>
      </c>
      <c r="BO35" s="21" t="b">
        <v>1</v>
      </c>
      <c r="BP35">
        <v>0</v>
      </c>
      <c r="BQ35"/>
      <c r="BR35"/>
      <c r="BS35" t="s">
        <v>225</v>
      </c>
      <c r="BT35" t="s">
        <v>226</v>
      </c>
      <c r="BU35" s="51" t="s">
        <v>371</v>
      </c>
      <c r="BV35" s="51">
        <v>18</v>
      </c>
      <c r="BW35" s="51">
        <v>0</v>
      </c>
      <c r="BX35" s="51">
        <v>1</v>
      </c>
      <c r="BY35" s="51">
        <v>0</v>
      </c>
      <c r="BZ35" s="51" t="s">
        <v>372</v>
      </c>
      <c r="CA35" s="51" t="s">
        <v>373</v>
      </c>
      <c r="CB35" s="51" t="s">
        <v>226</v>
      </c>
      <c r="CC35" s="51" t="s">
        <v>225</v>
      </c>
      <c r="CE35" s="57" t="s">
        <v>352</v>
      </c>
      <c r="CF35" s="57" t="s">
        <v>225</v>
      </c>
      <c r="CG35" s="57" t="s">
        <v>226</v>
      </c>
      <c r="CH35" s="57" t="s">
        <v>373</v>
      </c>
      <c r="CJ35" s="57" t="e">
        <v>#N/A</v>
      </c>
      <c r="CK35" s="57">
        <v>0</v>
      </c>
      <c r="CL35" s="57" t="s">
        <v>374</v>
      </c>
      <c r="CM35" s="57" t="s">
        <v>375</v>
      </c>
      <c r="CN35" s="57">
        <v>1580080854</v>
      </c>
      <c r="CO35" t="s">
        <v>225</v>
      </c>
      <c r="CP35" t="s">
        <v>226</v>
      </c>
      <c r="CQ35"/>
      <c r="CR35" s="58">
        <v>0</v>
      </c>
      <c r="CT35" s="59">
        <v>3000</v>
      </c>
      <c r="CU35" s="59">
        <v>1285.7142857142858</v>
      </c>
      <c r="CV35" s="59">
        <v>0</v>
      </c>
      <c r="CW35" s="59">
        <v>0</v>
      </c>
      <c r="CX35" s="59">
        <v>0</v>
      </c>
      <c r="CY35" s="59">
        <v>4285.7142857142862</v>
      </c>
      <c r="CZ35" s="59"/>
      <c r="DA35" s="59">
        <v>3</v>
      </c>
      <c r="DB35" s="59">
        <v>0</v>
      </c>
      <c r="DC35" s="59">
        <v>1285.7142857142858</v>
      </c>
      <c r="DD35" s="59">
        <v>0</v>
      </c>
      <c r="DE35" s="59">
        <v>0</v>
      </c>
      <c r="DF35" s="59">
        <v>428.57142857142856</v>
      </c>
      <c r="DG35" s="59">
        <v>0</v>
      </c>
      <c r="DH35" s="59">
        <v>0</v>
      </c>
      <c r="DI35" s="59">
        <v>0</v>
      </c>
      <c r="DJ35" s="59">
        <v>0</v>
      </c>
      <c r="DK35" s="59">
        <v>0</v>
      </c>
      <c r="DL35" s="59">
        <v>0</v>
      </c>
      <c r="DN35" s="57">
        <f>+SUMIF('IAS INT.'!D:D,BS35,'IAS INT.'!J:J)</f>
        <v>2405.42</v>
      </c>
      <c r="DO35" s="57">
        <f>+SUMIF(BAJIO!F:F,BS35,BAJIO!N:N)</f>
        <v>1880.29</v>
      </c>
      <c r="DQ35" s="57">
        <f t="shared" si="0"/>
        <v>4285.71</v>
      </c>
      <c r="DR35" s="21">
        <f>Tabla1[[#This Row],[TOTAL DISPERSION]]-DQ35</f>
        <v>0</v>
      </c>
    </row>
    <row r="36" spans="1:123" s="57" customFormat="1" ht="15" customHeight="1">
      <c r="A36" s="49">
        <v>26</v>
      </c>
      <c r="B36"/>
      <c r="C36"/>
      <c r="D36"/>
      <c r="E36"/>
      <c r="F36"/>
      <c r="G36"/>
      <c r="H36"/>
      <c r="I36"/>
      <c r="J36"/>
      <c r="K36"/>
      <c r="L36"/>
      <c r="M36"/>
      <c r="N36" s="50">
        <v>45866</v>
      </c>
      <c r="O36" t="s">
        <v>227</v>
      </c>
      <c r="P36" t="s">
        <v>184</v>
      </c>
      <c r="Q36" t="s">
        <v>228</v>
      </c>
      <c r="R36" s="51" t="s">
        <v>376</v>
      </c>
      <c r="S36"/>
      <c r="T36">
        <v>12</v>
      </c>
      <c r="U36" t="s">
        <v>130</v>
      </c>
      <c r="V36" s="53" t="s">
        <v>103</v>
      </c>
      <c r="W36" s="52">
        <v>9</v>
      </c>
      <c r="X36" s="53" t="s">
        <v>103</v>
      </c>
      <c r="Y36" s="60">
        <v>9</v>
      </c>
      <c r="Z36" s="52">
        <v>9</v>
      </c>
      <c r="AA36" s="52">
        <v>9</v>
      </c>
      <c r="AB36" s="53" t="s">
        <v>103</v>
      </c>
      <c r="AC36" s="9">
        <v>3000</v>
      </c>
      <c r="AD36" s="9">
        <v>1285.7142857142858</v>
      </c>
      <c r="AE36" s="9">
        <v>0</v>
      </c>
      <c r="AF36" s="9">
        <v>0</v>
      </c>
      <c r="AG36" s="9">
        <v>0</v>
      </c>
      <c r="AH36" s="9">
        <v>4285.7142857142862</v>
      </c>
      <c r="AI36"/>
      <c r="AJ36"/>
      <c r="AK36"/>
      <c r="AL36"/>
      <c r="AM36" s="54">
        <v>0</v>
      </c>
      <c r="AN36" s="54">
        <v>0</v>
      </c>
      <c r="AO36" s="54">
        <v>0</v>
      </c>
      <c r="AP36" s="54">
        <v>0</v>
      </c>
      <c r="AQ36" s="54">
        <v>0</v>
      </c>
      <c r="AR36" s="54">
        <v>0</v>
      </c>
      <c r="AS36" s="54">
        <v>0</v>
      </c>
      <c r="AT36" s="54">
        <v>0</v>
      </c>
      <c r="AU36" s="55">
        <v>4285.71</v>
      </c>
      <c r="AV36" s="56">
        <v>7</v>
      </c>
      <c r="AW36" s="21">
        <v>280</v>
      </c>
      <c r="AX36" s="54">
        <v>293.80399999999997</v>
      </c>
      <c r="AY36" s="54">
        <v>1960</v>
      </c>
      <c r="AZ36" s="54">
        <v>30.87</v>
      </c>
      <c r="BA36" s="54">
        <v>0</v>
      </c>
      <c r="BB36" s="54">
        <v>48.84</v>
      </c>
      <c r="BC36" s="54">
        <v>0</v>
      </c>
      <c r="BD36" s="54">
        <v>0</v>
      </c>
      <c r="BE36" s="54">
        <v>0</v>
      </c>
      <c r="BF36" s="54">
        <v>1880.29</v>
      </c>
      <c r="BG36" s="21">
        <v>0</v>
      </c>
      <c r="BH36" s="21">
        <v>0</v>
      </c>
      <c r="BI36" s="21">
        <v>0</v>
      </c>
      <c r="BJ36" s="54">
        <v>0</v>
      </c>
      <c r="BK36" s="54">
        <v>1880.29</v>
      </c>
      <c r="BL36" s="54">
        <v>4285.71</v>
      </c>
      <c r="BM36" s="54">
        <v>2405.42</v>
      </c>
      <c r="BN36" s="21">
        <v>4285.71</v>
      </c>
      <c r="BO36" s="21" t="b">
        <v>1</v>
      </c>
      <c r="BP36">
        <v>0</v>
      </c>
      <c r="BQ36"/>
      <c r="BR36"/>
      <c r="BS36" t="s">
        <v>229</v>
      </c>
      <c r="BT36" t="s">
        <v>247</v>
      </c>
      <c r="BU36" s="51" t="s">
        <v>248</v>
      </c>
      <c r="BV36" s="51">
        <v>18</v>
      </c>
      <c r="BW36" s="51">
        <v>0</v>
      </c>
      <c r="BX36" s="51">
        <v>1</v>
      </c>
      <c r="BY36" s="51">
        <v>0</v>
      </c>
      <c r="BZ36" s="51" t="s">
        <v>249</v>
      </c>
      <c r="CA36" s="51" t="s">
        <v>377</v>
      </c>
      <c r="CB36" s="51" t="s">
        <v>105</v>
      </c>
      <c r="CC36" s="51" t="s">
        <v>229</v>
      </c>
      <c r="CE36" s="57" t="s">
        <v>378</v>
      </c>
      <c r="CF36" s="57" t="s">
        <v>229</v>
      </c>
      <c r="CG36" s="57" t="s">
        <v>247</v>
      </c>
      <c r="CH36" s="57" t="s">
        <v>377</v>
      </c>
      <c r="CJ36" s="57" t="e">
        <v>#N/A</v>
      </c>
      <c r="CK36" s="57">
        <v>0</v>
      </c>
      <c r="CL36" s="57" t="s">
        <v>379</v>
      </c>
      <c r="CM36" s="57" t="s">
        <v>380</v>
      </c>
      <c r="CN36" s="57">
        <v>5149024761</v>
      </c>
      <c r="CO36" t="s">
        <v>229</v>
      </c>
      <c r="CP36" t="s">
        <v>105</v>
      </c>
      <c r="CQ36"/>
      <c r="CR36" s="58">
        <v>0</v>
      </c>
      <c r="CT36" s="59">
        <v>3000</v>
      </c>
      <c r="CU36" s="59">
        <v>1285.7142857142858</v>
      </c>
      <c r="CV36" s="59">
        <v>0</v>
      </c>
      <c r="CW36" s="59">
        <v>0</v>
      </c>
      <c r="CX36" s="59">
        <v>0</v>
      </c>
      <c r="CY36" s="59">
        <v>4285.7142857142862</v>
      </c>
      <c r="CZ36" s="59"/>
      <c r="DA36" s="59">
        <v>3</v>
      </c>
      <c r="DB36" s="59">
        <v>0</v>
      </c>
      <c r="DC36" s="59">
        <v>1285.7142857142858</v>
      </c>
      <c r="DD36" s="59">
        <v>0</v>
      </c>
      <c r="DE36" s="59">
        <v>0</v>
      </c>
      <c r="DF36" s="59">
        <v>428.57142857142856</v>
      </c>
      <c r="DG36" s="59">
        <v>0</v>
      </c>
      <c r="DH36" s="59">
        <v>0</v>
      </c>
      <c r="DI36" s="59">
        <v>0</v>
      </c>
      <c r="DJ36" s="59">
        <v>0</v>
      </c>
      <c r="DK36" s="59">
        <v>0</v>
      </c>
      <c r="DL36" s="59">
        <v>0</v>
      </c>
      <c r="DN36" s="57">
        <f>+SUMIF('IAS INT.'!D:D,BS36,'IAS INT.'!J:J)</f>
        <v>2405.42</v>
      </c>
      <c r="DO36" s="57">
        <f>+SUMIF(BAJIO!F:F,BS36,BAJIO!N:N)</f>
        <v>1880.29</v>
      </c>
      <c r="DQ36" s="57">
        <f t="shared" si="0"/>
        <v>4285.71</v>
      </c>
      <c r="DR36" s="21">
        <f>Tabla1[[#This Row],[TOTAL DISPERSION]]-DQ36</f>
        <v>0</v>
      </c>
    </row>
    <row r="37" spans="1:123" s="57" customFormat="1" ht="15" customHeight="1">
      <c r="A37" s="49">
        <v>27</v>
      </c>
      <c r="B37"/>
      <c r="C37"/>
      <c r="D37"/>
      <c r="E37"/>
      <c r="F37"/>
      <c r="G37"/>
      <c r="H37"/>
      <c r="I37"/>
      <c r="J37"/>
      <c r="K37"/>
      <c r="L37"/>
      <c r="M37"/>
      <c r="N37" s="50">
        <v>45866</v>
      </c>
      <c r="O37" t="s">
        <v>230</v>
      </c>
      <c r="P37"/>
      <c r="Q37" t="s">
        <v>231</v>
      </c>
      <c r="R37" s="51" t="s">
        <v>381</v>
      </c>
      <c r="S37"/>
      <c r="T37">
        <v>12</v>
      </c>
      <c r="U37" t="s">
        <v>232</v>
      </c>
      <c r="V37" s="52">
        <v>12</v>
      </c>
      <c r="W37" s="52">
        <v>12</v>
      </c>
      <c r="X37" s="52">
        <v>12</v>
      </c>
      <c r="Y37" s="52">
        <v>12</v>
      </c>
      <c r="Z37" s="52">
        <v>12</v>
      </c>
      <c r="AA37" s="52">
        <v>12</v>
      </c>
      <c r="AB37" s="52" t="s">
        <v>136</v>
      </c>
      <c r="AC37" s="9">
        <v>3000</v>
      </c>
      <c r="AD37" s="9">
        <v>0</v>
      </c>
      <c r="AE37" s="9">
        <v>0</v>
      </c>
      <c r="AF37" s="9">
        <v>0</v>
      </c>
      <c r="AG37" s="9">
        <v>0</v>
      </c>
      <c r="AH37" s="9">
        <v>3000</v>
      </c>
      <c r="AI37"/>
      <c r="AJ37"/>
      <c r="AK37"/>
      <c r="AL37"/>
      <c r="AM37" s="54">
        <v>0</v>
      </c>
      <c r="AN37" s="54">
        <v>0</v>
      </c>
      <c r="AO37" s="54">
        <v>0</v>
      </c>
      <c r="AP37" s="54">
        <v>0</v>
      </c>
      <c r="AQ37" s="54">
        <v>0</v>
      </c>
      <c r="AR37" s="54">
        <v>0</v>
      </c>
      <c r="AS37" s="54">
        <v>0</v>
      </c>
      <c r="AT37" s="54">
        <v>0</v>
      </c>
      <c r="AU37" s="55">
        <v>3000</v>
      </c>
      <c r="AV37" s="56">
        <v>7</v>
      </c>
      <c r="AW37" s="21">
        <v>280</v>
      </c>
      <c r="AX37" s="54">
        <v>293.80399999999997</v>
      </c>
      <c r="AY37" s="54">
        <v>1960</v>
      </c>
      <c r="AZ37" s="54">
        <v>30.87</v>
      </c>
      <c r="BA37" s="54">
        <v>0</v>
      </c>
      <c r="BB37" s="54">
        <v>48.84</v>
      </c>
      <c r="BC37" s="54">
        <v>0</v>
      </c>
      <c r="BD37" s="54">
        <v>0</v>
      </c>
      <c r="BE37" s="54">
        <v>0</v>
      </c>
      <c r="BF37" s="54">
        <v>1880.29</v>
      </c>
      <c r="BG37" s="21">
        <v>0</v>
      </c>
      <c r="BH37" s="21">
        <v>0</v>
      </c>
      <c r="BI37" s="21">
        <v>0</v>
      </c>
      <c r="BJ37" s="54">
        <v>0</v>
      </c>
      <c r="BK37" s="54">
        <v>1880.29</v>
      </c>
      <c r="BL37" s="54">
        <v>3000</v>
      </c>
      <c r="BM37" s="54">
        <v>1119.71</v>
      </c>
      <c r="BN37" s="21">
        <v>3000</v>
      </c>
      <c r="BO37" s="21" t="b">
        <v>1</v>
      </c>
      <c r="BP37">
        <v>0</v>
      </c>
      <c r="BQ37"/>
      <c r="BR37"/>
      <c r="BS37" t="s">
        <v>233</v>
      </c>
      <c r="BT37" t="s">
        <v>247</v>
      </c>
      <c r="BU37" s="51" t="s">
        <v>248</v>
      </c>
      <c r="BV37" s="51">
        <v>18</v>
      </c>
      <c r="BW37" s="51">
        <v>0</v>
      </c>
      <c r="BX37" s="51">
        <v>1</v>
      </c>
      <c r="BY37" s="51">
        <v>0</v>
      </c>
      <c r="BZ37" s="51" t="s">
        <v>249</v>
      </c>
      <c r="CA37" s="51" t="s">
        <v>382</v>
      </c>
      <c r="CB37" s="51" t="s">
        <v>105</v>
      </c>
      <c r="CC37" s="51" t="s">
        <v>233</v>
      </c>
      <c r="CE37" s="57" t="s">
        <v>383</v>
      </c>
      <c r="CF37" s="57" t="s">
        <v>233</v>
      </c>
      <c r="CG37" s="57" t="s">
        <v>247</v>
      </c>
      <c r="CH37" s="57" t="s">
        <v>382</v>
      </c>
      <c r="CJ37" s="57" t="e">
        <v>#N/A</v>
      </c>
      <c r="CK37" s="57">
        <v>0</v>
      </c>
      <c r="CL37" s="57" t="s">
        <v>384</v>
      </c>
      <c r="CM37" s="57" t="s">
        <v>385</v>
      </c>
      <c r="CN37" s="57">
        <v>2166677191</v>
      </c>
      <c r="CO37" t="s">
        <v>233</v>
      </c>
      <c r="CP37" t="s">
        <v>105</v>
      </c>
      <c r="CQ37"/>
      <c r="CR37" s="58">
        <v>0</v>
      </c>
      <c r="CT37" s="59">
        <v>3000</v>
      </c>
      <c r="CU37" s="59">
        <v>0</v>
      </c>
      <c r="CV37" s="59">
        <v>0</v>
      </c>
      <c r="CW37" s="59">
        <v>0</v>
      </c>
      <c r="CX37" s="59">
        <v>0</v>
      </c>
      <c r="CY37" s="59">
        <v>3000</v>
      </c>
      <c r="CZ37" s="59"/>
      <c r="DA37" s="59">
        <v>0</v>
      </c>
      <c r="DB37" s="59">
        <v>0</v>
      </c>
      <c r="DC37" s="59">
        <v>0</v>
      </c>
      <c r="DD37" s="59">
        <v>0</v>
      </c>
      <c r="DE37" s="59">
        <v>0</v>
      </c>
      <c r="DF37" s="59">
        <v>428.57142857142856</v>
      </c>
      <c r="DG37" s="59">
        <v>0</v>
      </c>
      <c r="DH37" s="59">
        <v>0</v>
      </c>
      <c r="DI37" s="59">
        <v>0</v>
      </c>
      <c r="DJ37" s="59">
        <v>0</v>
      </c>
      <c r="DK37" s="59">
        <v>0</v>
      </c>
      <c r="DL37" s="59">
        <v>0</v>
      </c>
      <c r="DN37" s="57">
        <f>+SUMIF('IAS INT.'!D:D,BS37,'IAS INT.'!J:J)</f>
        <v>1119.71</v>
      </c>
      <c r="DO37" s="57">
        <f>+SUMIF(BAJIO!F:F,BS37,BAJIO!N:N)</f>
        <v>1880.29</v>
      </c>
      <c r="DQ37" s="57">
        <f t="shared" si="0"/>
        <v>3000</v>
      </c>
      <c r="DR37" s="21">
        <f>Tabla1[[#This Row],[TOTAL DISPERSION]]-DQ37</f>
        <v>0</v>
      </c>
    </row>
    <row r="38" spans="1:123" s="57" customFormat="1" ht="15" customHeight="1">
      <c r="A38" s="49">
        <v>28</v>
      </c>
      <c r="B38"/>
      <c r="C38"/>
      <c r="D38"/>
      <c r="E38"/>
      <c r="F38"/>
      <c r="G38"/>
      <c r="H38"/>
      <c r="I38"/>
      <c r="J38"/>
      <c r="K38" t="s">
        <v>234</v>
      </c>
      <c r="L38" t="s">
        <v>235</v>
      </c>
      <c r="M38">
        <v>9058632002</v>
      </c>
      <c r="N38" s="50">
        <v>45866</v>
      </c>
      <c r="O38" t="s">
        <v>190</v>
      </c>
      <c r="P38" t="s">
        <v>236</v>
      </c>
      <c r="Q38" t="s">
        <v>237</v>
      </c>
      <c r="R38" s="51" t="s">
        <v>386</v>
      </c>
      <c r="S38"/>
      <c r="T38">
        <v>12</v>
      </c>
      <c r="U38" t="s">
        <v>238</v>
      </c>
      <c r="V38" s="52">
        <v>12</v>
      </c>
      <c r="W38" s="52">
        <v>12</v>
      </c>
      <c r="X38" s="52">
        <v>12</v>
      </c>
      <c r="Y38" s="52">
        <v>12</v>
      </c>
      <c r="Z38" s="52">
        <v>12</v>
      </c>
      <c r="AA38" s="52">
        <v>12</v>
      </c>
      <c r="AB38" s="52" t="s">
        <v>136</v>
      </c>
      <c r="AC38" s="9">
        <v>3000</v>
      </c>
      <c r="AD38" s="9">
        <v>0</v>
      </c>
      <c r="AE38" s="9">
        <v>0</v>
      </c>
      <c r="AF38" s="9">
        <v>0</v>
      </c>
      <c r="AG38" s="9">
        <v>0</v>
      </c>
      <c r="AH38" s="9">
        <v>3000</v>
      </c>
      <c r="AI38"/>
      <c r="AJ38"/>
      <c r="AK38"/>
      <c r="AL38"/>
      <c r="AM38" s="54">
        <v>0</v>
      </c>
      <c r="AN38" s="54">
        <v>0</v>
      </c>
      <c r="AO38" s="54">
        <v>0</v>
      </c>
      <c r="AP38" s="54">
        <v>0</v>
      </c>
      <c r="AQ38" s="54">
        <v>0</v>
      </c>
      <c r="AR38" s="54">
        <v>0</v>
      </c>
      <c r="AS38" s="54">
        <v>0</v>
      </c>
      <c r="AT38" s="54">
        <v>0</v>
      </c>
      <c r="AU38" s="55">
        <v>3000</v>
      </c>
      <c r="AV38" s="56">
        <v>7</v>
      </c>
      <c r="AW38" s="21">
        <v>280</v>
      </c>
      <c r="AX38" s="54">
        <v>293.80399999999997</v>
      </c>
      <c r="AY38" s="54">
        <v>1960</v>
      </c>
      <c r="AZ38" s="54">
        <v>30.87</v>
      </c>
      <c r="BA38" s="54">
        <v>0</v>
      </c>
      <c r="BB38" s="54">
        <v>48.84</v>
      </c>
      <c r="BC38" s="54">
        <v>0</v>
      </c>
      <c r="BD38" s="54">
        <v>0</v>
      </c>
      <c r="BE38" s="54">
        <v>0</v>
      </c>
      <c r="BF38" s="54">
        <v>1880.29</v>
      </c>
      <c r="BG38" s="21">
        <v>0</v>
      </c>
      <c r="BH38" s="21">
        <v>0</v>
      </c>
      <c r="BI38" s="21">
        <v>0</v>
      </c>
      <c r="BJ38" s="54">
        <v>0</v>
      </c>
      <c r="BK38" s="54">
        <v>1880.29</v>
      </c>
      <c r="BL38" s="54">
        <v>3000</v>
      </c>
      <c r="BM38" s="54">
        <v>1119.71</v>
      </c>
      <c r="BN38" s="21">
        <v>3000</v>
      </c>
      <c r="BO38" s="21" t="b">
        <v>1</v>
      </c>
      <c r="BP38">
        <v>0</v>
      </c>
      <c r="BQ38"/>
      <c r="BR38"/>
      <c r="BS38" t="s">
        <v>239</v>
      </c>
      <c r="BT38" t="s">
        <v>226</v>
      </c>
      <c r="BU38" s="51" t="s">
        <v>371</v>
      </c>
      <c r="BV38" s="51">
        <v>18</v>
      </c>
      <c r="BW38" s="51">
        <v>0</v>
      </c>
      <c r="BX38" s="51">
        <v>1</v>
      </c>
      <c r="BY38" s="51">
        <v>0</v>
      </c>
      <c r="BZ38" s="51" t="s">
        <v>372</v>
      </c>
      <c r="CA38" s="51" t="s">
        <v>387</v>
      </c>
      <c r="CB38" s="51" t="s">
        <v>226</v>
      </c>
      <c r="CC38" s="51" t="s">
        <v>239</v>
      </c>
      <c r="CE38" s="57" t="s">
        <v>352</v>
      </c>
      <c r="CF38" s="57" t="s">
        <v>239</v>
      </c>
      <c r="CG38" s="57" t="s">
        <v>226</v>
      </c>
      <c r="CH38" s="57" t="s">
        <v>387</v>
      </c>
      <c r="CJ38" s="57" t="e">
        <v>#N/A</v>
      </c>
      <c r="CK38" s="57">
        <v>0</v>
      </c>
      <c r="CL38" s="57" t="s">
        <v>388</v>
      </c>
      <c r="CM38" s="57" t="s">
        <v>389</v>
      </c>
      <c r="CN38" s="57">
        <v>23806248680</v>
      </c>
      <c r="CO38" t="s">
        <v>239</v>
      </c>
      <c r="CP38" t="s">
        <v>226</v>
      </c>
      <c r="CQ38"/>
      <c r="CR38" s="58">
        <v>0</v>
      </c>
      <c r="CT38" s="59">
        <v>3000</v>
      </c>
      <c r="CU38" s="59">
        <v>0</v>
      </c>
      <c r="CV38" s="59">
        <v>0</v>
      </c>
      <c r="CW38" s="59">
        <v>0</v>
      </c>
      <c r="CX38" s="59">
        <v>0</v>
      </c>
      <c r="CY38" s="59">
        <v>3000</v>
      </c>
      <c r="CZ38" s="59"/>
      <c r="DA38" s="59">
        <v>0</v>
      </c>
      <c r="DB38" s="59">
        <v>0</v>
      </c>
      <c r="DC38" s="59">
        <v>0</v>
      </c>
      <c r="DD38" s="59">
        <v>0</v>
      </c>
      <c r="DE38" s="59">
        <v>0</v>
      </c>
      <c r="DF38" s="59">
        <v>428.57142857142856</v>
      </c>
      <c r="DG38" s="59">
        <v>0</v>
      </c>
      <c r="DH38" s="59">
        <v>0</v>
      </c>
      <c r="DI38" s="59">
        <v>0</v>
      </c>
      <c r="DJ38" s="59">
        <v>0</v>
      </c>
      <c r="DK38" s="59">
        <v>0</v>
      </c>
      <c r="DL38" s="59">
        <v>0</v>
      </c>
      <c r="DN38" s="57">
        <f>+SUMIF('IAS INT.'!D:D,BS38,'IAS INT.'!J:J)</f>
        <v>1119.71</v>
      </c>
      <c r="DO38" s="57">
        <f>+SUMIF(BAJIO!F:F,BS38,BAJIO!N:N)</f>
        <v>1880.29</v>
      </c>
      <c r="DQ38" s="57">
        <f t="shared" si="0"/>
        <v>3000</v>
      </c>
      <c r="DR38" s="21">
        <f>Tabla1[[#This Row],[TOTAL DISPERSION]]-DQ38</f>
        <v>0</v>
      </c>
    </row>
    <row r="39" spans="1:123" s="57" customFormat="1" ht="15" customHeight="1">
      <c r="A39" s="49">
        <v>29</v>
      </c>
      <c r="B39"/>
      <c r="C39"/>
      <c r="D39"/>
      <c r="E39"/>
      <c r="F39"/>
      <c r="G39"/>
      <c r="H39"/>
      <c r="I39"/>
      <c r="J39"/>
      <c r="K39"/>
      <c r="L39"/>
      <c r="M39"/>
      <c r="N39" s="50">
        <v>45866</v>
      </c>
      <c r="O39" t="s">
        <v>115</v>
      </c>
      <c r="P39" t="s">
        <v>108</v>
      </c>
      <c r="Q39" t="s">
        <v>240</v>
      </c>
      <c r="R39" s="51" t="s">
        <v>390</v>
      </c>
      <c r="S39"/>
      <c r="T39">
        <v>12</v>
      </c>
      <c r="U39" t="s">
        <v>232</v>
      </c>
      <c r="V39" s="52">
        <v>12</v>
      </c>
      <c r="W39" s="52">
        <v>12</v>
      </c>
      <c r="X39" s="52">
        <v>12</v>
      </c>
      <c r="Y39" s="52">
        <v>12</v>
      </c>
      <c r="Z39" s="52">
        <v>12</v>
      </c>
      <c r="AA39" s="52" t="s">
        <v>136</v>
      </c>
      <c r="AB39" s="52">
        <v>12</v>
      </c>
      <c r="AC39" s="9">
        <v>3000</v>
      </c>
      <c r="AD39" s="9">
        <v>0</v>
      </c>
      <c r="AE39" s="9">
        <v>0</v>
      </c>
      <c r="AF39" s="9">
        <v>0</v>
      </c>
      <c r="AG39" s="9">
        <v>0</v>
      </c>
      <c r="AH39" s="9">
        <v>3000</v>
      </c>
      <c r="AI39"/>
      <c r="AJ39"/>
      <c r="AK39"/>
      <c r="AL39"/>
      <c r="AM39" s="54">
        <v>0</v>
      </c>
      <c r="AN39" s="54">
        <v>0</v>
      </c>
      <c r="AO39" s="54">
        <v>0</v>
      </c>
      <c r="AP39" s="54">
        <v>0</v>
      </c>
      <c r="AQ39" s="54">
        <v>0</v>
      </c>
      <c r="AR39" s="54">
        <v>0</v>
      </c>
      <c r="AS39" s="54">
        <v>0</v>
      </c>
      <c r="AT39" s="54">
        <v>0</v>
      </c>
      <c r="AU39" s="55">
        <v>3000</v>
      </c>
      <c r="AV39" s="56">
        <v>7</v>
      </c>
      <c r="AW39" s="21">
        <v>280</v>
      </c>
      <c r="AX39" s="54">
        <v>293.80399999999997</v>
      </c>
      <c r="AY39" s="54">
        <v>1960</v>
      </c>
      <c r="AZ39" s="54">
        <v>30.87</v>
      </c>
      <c r="BA39" s="54">
        <v>0</v>
      </c>
      <c r="BB39" s="54">
        <v>48.84</v>
      </c>
      <c r="BC39" s="54">
        <v>0</v>
      </c>
      <c r="BD39" s="54">
        <v>0</v>
      </c>
      <c r="BE39" s="54">
        <v>0</v>
      </c>
      <c r="BF39" s="54">
        <v>1880.29</v>
      </c>
      <c r="BG39" s="21">
        <v>0</v>
      </c>
      <c r="BH39" s="21">
        <v>0</v>
      </c>
      <c r="BI39" s="21">
        <v>0</v>
      </c>
      <c r="BJ39" s="54">
        <v>0</v>
      </c>
      <c r="BK39" s="54">
        <v>1880.29</v>
      </c>
      <c r="BL39" s="54">
        <v>3000</v>
      </c>
      <c r="BM39" s="54">
        <v>1119.71</v>
      </c>
      <c r="BN39" s="21">
        <v>3000</v>
      </c>
      <c r="BO39" s="21" t="b">
        <v>1</v>
      </c>
      <c r="BP39">
        <v>0</v>
      </c>
      <c r="BQ39"/>
      <c r="BR39"/>
      <c r="BS39" t="s">
        <v>241</v>
      </c>
      <c r="BT39" t="s">
        <v>242</v>
      </c>
      <c r="BU39" s="51" t="s">
        <v>391</v>
      </c>
      <c r="BV39" s="51">
        <v>18</v>
      </c>
      <c r="BW39" s="51">
        <v>0</v>
      </c>
      <c r="BX39" s="51">
        <v>1</v>
      </c>
      <c r="BY39" s="51">
        <v>0</v>
      </c>
      <c r="BZ39" s="51" t="s">
        <v>392</v>
      </c>
      <c r="CA39" s="51" t="s">
        <v>393</v>
      </c>
      <c r="CB39" s="51" t="s">
        <v>242</v>
      </c>
      <c r="CC39" s="51" t="s">
        <v>241</v>
      </c>
      <c r="CE39" s="57" t="s">
        <v>352</v>
      </c>
      <c r="CF39" s="57" t="s">
        <v>241</v>
      </c>
      <c r="CG39" s="57" t="s">
        <v>242</v>
      </c>
      <c r="CH39" s="57" t="s">
        <v>393</v>
      </c>
      <c r="CJ39" s="57" t="e">
        <v>#N/A</v>
      </c>
      <c r="CK39" s="57">
        <v>0</v>
      </c>
      <c r="CL39" s="57" t="s">
        <v>394</v>
      </c>
      <c r="CM39" s="57" t="s">
        <v>395</v>
      </c>
      <c r="CN39" s="57">
        <v>17159462013</v>
      </c>
      <c r="CO39" t="s">
        <v>241</v>
      </c>
      <c r="CP39" t="s">
        <v>242</v>
      </c>
      <c r="CQ39"/>
      <c r="CR39" s="58">
        <v>0</v>
      </c>
      <c r="CT39" s="59">
        <v>3000</v>
      </c>
      <c r="CU39" s="59">
        <v>0</v>
      </c>
      <c r="CV39" s="59">
        <v>0</v>
      </c>
      <c r="CW39" s="59">
        <v>0</v>
      </c>
      <c r="CX39" s="59">
        <v>0</v>
      </c>
      <c r="CY39" s="59">
        <v>3000</v>
      </c>
      <c r="CZ39" s="59"/>
      <c r="DA39" s="59">
        <v>0</v>
      </c>
      <c r="DB39" s="59">
        <v>0</v>
      </c>
      <c r="DC39" s="59">
        <v>0</v>
      </c>
      <c r="DD39" s="59">
        <v>0</v>
      </c>
      <c r="DE39" s="59">
        <v>0</v>
      </c>
      <c r="DF39" s="59">
        <v>428.57142857142856</v>
      </c>
      <c r="DG39" s="59">
        <v>0</v>
      </c>
      <c r="DH39" s="59">
        <v>0</v>
      </c>
      <c r="DI39" s="59">
        <v>0</v>
      </c>
      <c r="DJ39" s="59">
        <v>0</v>
      </c>
      <c r="DK39" s="59">
        <v>0</v>
      </c>
      <c r="DL39" s="59">
        <v>0</v>
      </c>
      <c r="DN39" s="57">
        <f>+SUMIF('IAS INT.'!D:D,BS39,'IAS INT.'!J:J)</f>
        <v>1119.71</v>
      </c>
      <c r="DO39" s="57">
        <f>+SUMIF(BAJIO!F:F,BS39,BAJIO!N:N)</f>
        <v>1880.29</v>
      </c>
      <c r="DQ39" s="57">
        <f t="shared" si="0"/>
        <v>3000</v>
      </c>
      <c r="DR39" s="21">
        <f>Tabla1[[#This Row],[TOTAL DISPERSION]]-DQ39</f>
        <v>0</v>
      </c>
    </row>
    <row r="40" spans="1:123" s="57" customFormat="1" ht="15" customHeight="1">
      <c r="A40" s="49">
        <v>30</v>
      </c>
      <c r="B40"/>
      <c r="C40"/>
      <c r="D40"/>
      <c r="E40"/>
      <c r="F40"/>
      <c r="G40"/>
      <c r="H40"/>
      <c r="I40"/>
      <c r="J40"/>
      <c r="K40"/>
      <c r="L40"/>
      <c r="M40"/>
      <c r="N40" s="50">
        <v>45873</v>
      </c>
      <c r="O40" t="s">
        <v>200</v>
      </c>
      <c r="P40" t="s">
        <v>243</v>
      </c>
      <c r="Q40" t="s">
        <v>244</v>
      </c>
      <c r="R40" s="51" t="s">
        <v>396</v>
      </c>
      <c r="S40"/>
      <c r="T40">
        <v>12</v>
      </c>
      <c r="U40" t="s">
        <v>153</v>
      </c>
      <c r="V40" s="52">
        <v>12</v>
      </c>
      <c r="W40" s="52">
        <v>12</v>
      </c>
      <c r="X40" s="52">
        <v>12</v>
      </c>
      <c r="Y40" s="52">
        <v>12</v>
      </c>
      <c r="Z40" s="52">
        <v>12</v>
      </c>
      <c r="AA40" s="52">
        <v>12</v>
      </c>
      <c r="AB40" s="52">
        <v>12</v>
      </c>
      <c r="AC40" s="61">
        <v>3000</v>
      </c>
      <c r="AD40" s="61">
        <v>0</v>
      </c>
      <c r="AE40" s="61">
        <v>0</v>
      </c>
      <c r="AF40" s="61">
        <v>0</v>
      </c>
      <c r="AG40" s="61">
        <v>0</v>
      </c>
      <c r="AH40" s="61">
        <v>3000</v>
      </c>
      <c r="AI40"/>
      <c r="AJ40"/>
      <c r="AK40"/>
      <c r="AL40"/>
      <c r="AM40" s="54">
        <v>0</v>
      </c>
      <c r="AN40" s="54">
        <v>0</v>
      </c>
      <c r="AO40" s="54">
        <v>0</v>
      </c>
      <c r="AP40" s="54">
        <v>0</v>
      </c>
      <c r="AQ40" s="54">
        <v>0</v>
      </c>
      <c r="AR40" s="54">
        <v>0</v>
      </c>
      <c r="AS40" s="54">
        <v>0</v>
      </c>
      <c r="AT40" s="54">
        <v>0</v>
      </c>
      <c r="AU40" s="55">
        <v>3000</v>
      </c>
      <c r="AV40" s="56">
        <v>7</v>
      </c>
      <c r="AW40" s="21">
        <v>280</v>
      </c>
      <c r="AX40" s="54">
        <v>293.80399999999997</v>
      </c>
      <c r="AY40" s="54">
        <v>1960</v>
      </c>
      <c r="AZ40" s="54">
        <v>30.87</v>
      </c>
      <c r="BA40" s="54">
        <v>0</v>
      </c>
      <c r="BB40" s="54">
        <v>48.84</v>
      </c>
      <c r="BC40" s="54">
        <v>0</v>
      </c>
      <c r="BD40" s="54">
        <v>0</v>
      </c>
      <c r="BE40" s="54">
        <v>0</v>
      </c>
      <c r="BF40" s="54">
        <v>1880.29</v>
      </c>
      <c r="BG40" s="21">
        <v>0</v>
      </c>
      <c r="BH40" s="21">
        <v>0</v>
      </c>
      <c r="BI40" s="21">
        <v>0</v>
      </c>
      <c r="BJ40" s="54">
        <v>0</v>
      </c>
      <c r="BK40" s="54">
        <v>1880.29</v>
      </c>
      <c r="BL40" s="54">
        <v>3000</v>
      </c>
      <c r="BM40" s="54">
        <v>1119.71</v>
      </c>
      <c r="BN40" s="21">
        <v>3000</v>
      </c>
      <c r="BO40" s="21" t="b">
        <v>1</v>
      </c>
      <c r="BP40">
        <v>0</v>
      </c>
      <c r="BQ40"/>
      <c r="BR40"/>
      <c r="BS40" t="e">
        <v>#N/A</v>
      </c>
      <c r="BT40" t="e">
        <v>#N/A</v>
      </c>
      <c r="BU40" s="51" t="e">
        <v>#N/A</v>
      </c>
      <c r="BV40" s="51" t="e">
        <v>#N/A</v>
      </c>
      <c r="BW40" s="51">
        <v>0</v>
      </c>
      <c r="BX40" s="51">
        <v>44</v>
      </c>
      <c r="BY40" s="51">
        <v>0</v>
      </c>
      <c r="BZ40" s="51" t="e">
        <v>#N/A</v>
      </c>
      <c r="CA40" s="51" t="e">
        <v>#N/A</v>
      </c>
      <c r="CB40" s="51" t="e">
        <v>#N/A</v>
      </c>
      <c r="CC40" s="51">
        <v>0</v>
      </c>
      <c r="CE40" s="57" t="e">
        <v>#N/A</v>
      </c>
      <c r="CF40" s="57" t="e">
        <v>#N/A</v>
      </c>
      <c r="CG40" s="57" t="e">
        <v>#N/A</v>
      </c>
      <c r="CH40" s="57" t="e">
        <v>#N/A</v>
      </c>
      <c r="CJ40" s="57" t="e">
        <v>#N/A</v>
      </c>
      <c r="CK40" s="57" t="e">
        <v>#N/A</v>
      </c>
      <c r="CL40" s="57" t="e">
        <v>#N/A</v>
      </c>
      <c r="CM40" s="57" t="e">
        <v>#N/A</v>
      </c>
      <c r="CN40" s="57" t="e">
        <v>#N/A</v>
      </c>
      <c r="CO40"/>
      <c r="CP40"/>
      <c r="CQ40"/>
      <c r="CR40" s="58">
        <v>0</v>
      </c>
      <c r="CT40" s="59">
        <v>3000</v>
      </c>
      <c r="CU40" s="59">
        <v>0</v>
      </c>
      <c r="CV40" s="59">
        <v>0</v>
      </c>
      <c r="CW40" s="59">
        <v>0</v>
      </c>
      <c r="CX40" s="59">
        <v>0</v>
      </c>
      <c r="CY40" s="59">
        <v>3000</v>
      </c>
      <c r="CZ40" s="59"/>
      <c r="DA40" s="59">
        <v>0</v>
      </c>
      <c r="DB40" s="59">
        <v>0</v>
      </c>
      <c r="DC40" s="59">
        <v>0</v>
      </c>
      <c r="DD40" s="59">
        <v>0</v>
      </c>
      <c r="DE40" s="59">
        <v>0</v>
      </c>
      <c r="DF40" s="59">
        <v>428.57142857142856</v>
      </c>
      <c r="DG40" s="59">
        <v>0</v>
      </c>
      <c r="DH40" s="59">
        <v>0</v>
      </c>
      <c r="DI40" s="59">
        <v>0</v>
      </c>
      <c r="DJ40" s="59">
        <v>0</v>
      </c>
      <c r="DK40" s="59">
        <v>0</v>
      </c>
      <c r="DL40" s="59">
        <v>0</v>
      </c>
      <c r="DN40" s="57">
        <f>+SUMIF('IAS INT.'!D:D,BS40,'IAS INT.'!J:J)</f>
        <v>0</v>
      </c>
      <c r="DO40" s="57">
        <f>+SUMIF(BAJIO!F:F,BS40,BAJIO!N:N)</f>
        <v>0</v>
      </c>
      <c r="DQ40" s="57">
        <f t="shared" si="0"/>
        <v>0</v>
      </c>
      <c r="DR40" s="21">
        <f>Tabla1[[#This Row],[TOTAL DISPERSION]]-DQ40</f>
        <v>3000</v>
      </c>
      <c r="DS40" s="57" t="s">
        <v>624</v>
      </c>
    </row>
    <row r="41" spans="1:123" s="70" customFormat="1" ht="15" customHeight="1">
      <c r="A41" s="62">
        <v>31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4"/>
      <c r="O41" s="63"/>
      <c r="P41" s="63"/>
      <c r="Q41" s="63"/>
      <c r="R41" s="65" t="str">
        <f>CONCATENATE(Tabla1[[#This Row],[PATERNO]]," ",Tabla1[[#This Row],[MATERNO]]," ",Tabla1[[#This Row],[NOMBRE]])</f>
        <v xml:space="preserve">  </v>
      </c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 s="66">
        <f>COUNTIF(Tabla1[[#This Row],[28]:[4]],"I")</f>
        <v>0</v>
      </c>
      <c r="AN41" s="66">
        <f t="shared" ref="AN41:AN74" si="1">ROUND(AH41/7*AM41,2)</f>
        <v>0</v>
      </c>
      <c r="AO41" s="66">
        <f t="shared" ref="AO41:AO74" si="2">ROUND(AM41*(AC41/7)*0.6,2)</f>
        <v>0</v>
      </c>
      <c r="AP41" s="66">
        <f t="shared" ref="AP41:AP74" si="3">ROUND(AX41*AM41*0.6,2)</f>
        <v>0</v>
      </c>
      <c r="AQ41" s="66">
        <f t="shared" ref="AQ41:AQ75" si="4">ROUND(AO41-AP41,2)</f>
        <v>0</v>
      </c>
      <c r="AR41" s="66" t="e">
        <f>+SUMIF([2]INFONAVIT!A:A,M41,[2]INFONAVIT!K:K)/2</f>
        <v>#VALUE!</v>
      </c>
      <c r="AS41" s="66" t="e">
        <f>+SUMIF([2]FONACOT!F:F,M41,[2]FONACOT!M:M)/2</f>
        <v>#VALUE!</v>
      </c>
      <c r="AT41" s="66">
        <v>0</v>
      </c>
      <c r="AU41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41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41" s="69">
        <v>280</v>
      </c>
      <c r="AX41" s="66">
        <f>Tabla1[[#This Row],[SD]]*$AX$8</f>
        <v>293.80399999999997</v>
      </c>
      <c r="AY41" s="66" t="e">
        <f>ROUND(Tabla1[[#This Row],[SD]]*Tabla1[[#This Row],[DIAS LABORADOS]],2)</f>
        <v>#VALUE!</v>
      </c>
      <c r="AZ41" s="66">
        <f>ROUND(IF('[2]ISR CONTPAQi'!AN32&gt;0,'[2]ISR CONTPAQi'!AN32,0),2)</f>
        <v>0</v>
      </c>
      <c r="BA41" s="66">
        <f>ROUND(IF('[2]ISR CONTPAQi'!AO32&gt;0,'[2]ISR CONTPAQi'!AO32,0),2)</f>
        <v>0</v>
      </c>
      <c r="BB41" s="66">
        <f>ROUND(IF(AX41&gt;$BB$8,'[2]CALCULO IMSS'!AH40,0),2)</f>
        <v>0</v>
      </c>
      <c r="BC41" s="66" t="e">
        <f t="shared" ref="BC41:BE75" si="5">AR41</f>
        <v>#VALUE!</v>
      </c>
      <c r="BD41" s="66" t="e">
        <f t="shared" si="5"/>
        <v>#VALUE!</v>
      </c>
      <c r="BE41" s="66">
        <f t="shared" si="5"/>
        <v>0</v>
      </c>
      <c r="BF41" s="66" t="e">
        <f t="shared" ref="BF41:BF75" si="6">ROUND(AY41-AZ41-BA41-BB41-BC41-BD41-BE41,2)</f>
        <v>#VALUE!</v>
      </c>
      <c r="BG41" s="69">
        <v>0</v>
      </c>
      <c r="BH41" s="69">
        <v>0</v>
      </c>
      <c r="BI41" s="69">
        <v>0</v>
      </c>
      <c r="BJ41" s="66">
        <v>0</v>
      </c>
      <c r="BK41" s="66" t="e">
        <f>ROUND(IF(Tabla1[[#This Row],[NETO FISCAL]]&gt;Tabla1[[#This Row],[SUELDO NETO PAGADO.]],Tabla1[[#This Row],[NETO FISCAL]],Tabla1[[#This Row],[NETO FISCAL]]+Tabla1[[#This Row],[NETO PREVISION]]),2)</f>
        <v>#VALUE!</v>
      </c>
      <c r="BL41" s="66" t="e">
        <f>Tabla1[[#This Row],[NETO A PAGAR]]</f>
        <v>#VALUE!</v>
      </c>
      <c r="BM41" s="66" t="e">
        <f>ROUND(Tabla1[[#This Row],[SUELDO NETO PAGADO.]]-Tabla1[[#This Row],[NOMINA]],2)</f>
        <v>#VALUE!</v>
      </c>
      <c r="BN41" s="69" t="e">
        <f>ROUND(Tabla1[[#This Row],[NOMINA]]+Tabla1[[#This Row],[IAS]],2)</f>
        <v>#VALUE!</v>
      </c>
      <c r="BO41" s="69" t="e">
        <f>Tabla1[[#This Row],[TOTAL DISPERSION]]=Tabla1[[#This Row],[NETO A PAGAR]]</f>
        <v>#VALUE!</v>
      </c>
      <c r="BP41" s="63">
        <f>+Tabla1[[#This Row],[COMENTARIOS]]</f>
        <v>0</v>
      </c>
      <c r="BQ41" s="63"/>
      <c r="BR41" s="63"/>
      <c r="BS41" s="63" t="e">
        <f t="shared" ref="BS41:BT83" si="7">+CF41</f>
        <v>#N/A</v>
      </c>
      <c r="BT41" s="63" t="e">
        <f t="shared" si="7"/>
        <v>#N/A</v>
      </c>
      <c r="BU41" s="65" t="e">
        <f>VLOOKUP(Tabla1[[#This Row],[INSTITUCION BANCARIA]],[2]CLAVES!E:G,3,FALSE)</f>
        <v>#N/A</v>
      </c>
      <c r="BV41" s="65" t="e">
        <f>+LEN(Tabla1[[#This Row],[NO. CLABE INTERBANCARIA]])</f>
        <v>#N/A</v>
      </c>
      <c r="BW41" s="65">
        <f>+COUNTIF(Tabla1[NO. DE CUENTA],BQ41)</f>
        <v>0</v>
      </c>
      <c r="BX41" s="65">
        <f>+COUNTIF(Tabla1[NO. CLABE INTERBANCARIA],BS41)</f>
        <v>44</v>
      </c>
      <c r="BY41" s="65">
        <f>LEN(Tabla1[[#This Row],[NO. DE CUENTA]])</f>
        <v>0</v>
      </c>
      <c r="BZ41" s="65" t="e">
        <f>VLOOKUP(Tabla1[[#This Row],[BANCO LAYOUT SANTANDER]],[2]CLAVES!L:M,2,FALSE)</f>
        <v>#N/A</v>
      </c>
      <c r="CA41" s="65" t="e">
        <f>VLOOKUP(Tabla1[[#This Row],[NO. CLABE INTERBANCARIA]],[2]BAJIO!G:I,3,FALSE)</f>
        <v>#N/A</v>
      </c>
      <c r="CB41" s="65" t="e">
        <f>VLOOKUP(Tabla1[[#This Row],[BANCO LAYOUT SANTANDER]],[2]CLAVES!R:S,2,FALSE)</f>
        <v>#N/A</v>
      </c>
      <c r="CC41" s="65">
        <f t="shared" ref="CC41:CC74" si="8">+CO41</f>
        <v>0</v>
      </c>
      <c r="CE41" s="70" t="e">
        <f>VLOOKUP(Tabla1[[#This Row],[NOMBRECOMPLETO]],[2]DATOS!B:K,7,FALSE)</f>
        <v>#N/A</v>
      </c>
      <c r="CF41" s="70" t="e">
        <f>VLOOKUP(Tabla1[[#This Row],[NOMBRECOMPLETO]],[2]DATOS!B:J,8,FALSE)</f>
        <v>#N/A</v>
      </c>
      <c r="CG41" s="70" t="e">
        <f>VLOOKUP(Tabla1[[#This Row],[NOMBRECOMPLETO]],[2]DATOS!B:K,9,FALSE)</f>
        <v>#N/A</v>
      </c>
      <c r="CH41" s="70" t="e">
        <f>VLOOKUP(Tabla1[[#This Row],[NOMBRECOMPLETO]],[2]DATOS!B:M,12,FALSE)</f>
        <v>#N/A</v>
      </c>
      <c r="CJ41" s="70" t="e">
        <f>VLOOKUP(Tabla1[[#This Row],[NSS]],[2]DATOS!D:I,5,FALSE)</f>
        <v>#N/A</v>
      </c>
      <c r="CK41" s="70" t="e">
        <f>VLOOKUP(Tabla1[[#This Row],[NOMBRECOMPLETO]],[2]DATOS!B:F,5,FALSE)</f>
        <v>#N/A</v>
      </c>
      <c r="CL41" s="70" t="e">
        <f>VLOOKUP(Tabla1[[#This Row],[NOMBRECOMPLETO]],[2]DATOS!B:E,4,FALSE)</f>
        <v>#N/A</v>
      </c>
      <c r="CM41" s="70" t="e">
        <f>VLOOKUP(Tabla1[[#This Row],[NOMBRECOMPLETO]],[2]DATOS!B:D,3,FALSE)</f>
        <v>#N/A</v>
      </c>
      <c r="CN41" s="70" t="e">
        <f>VLOOKUP(Tabla1[[#This Row],[NOMBRECOMPLETO]],[2]DATOS!B:C,2,FALSE)</f>
        <v>#N/A</v>
      </c>
      <c r="CO41" s="63"/>
      <c r="CP41" s="63"/>
      <c r="CQ41" s="63"/>
      <c r="CR41" s="71">
        <f>Tabla1[[#This Row],[TOTAL]]-CY41</f>
        <v>0</v>
      </c>
      <c r="CT41" s="72">
        <f>Tabla1[[#This Row],[SUELDO SEMANAL]]</f>
        <v>0</v>
      </c>
      <c r="CU41" s="72">
        <f t="shared" ref="CU41:CU75" si="9">+DC41</f>
        <v>0</v>
      </c>
      <c r="CV41" s="72">
        <f>+Tabla1[[#This Row],[ADICIONAL]]</f>
        <v>0</v>
      </c>
      <c r="CW41" s="72">
        <f t="shared" ref="CW41:CW75" si="10">+DE41</f>
        <v>0</v>
      </c>
      <c r="CX41" s="72">
        <f>+Tabla1[[#This Row],[OTROS DESCUENTOS]]</f>
        <v>0</v>
      </c>
      <c r="CY41" s="72">
        <f t="shared" ref="CY41:CY75" si="11">CT41+CU41+CV41-CW41-CX41-DH41-DI41-DJ41-DK41-DL41</f>
        <v>0</v>
      </c>
      <c r="CZ41" s="72"/>
      <c r="DA41" s="72">
        <f>COUNTIF(Tabla1[[#This Row],[28]:[4]], "12E")</f>
        <v>0</v>
      </c>
      <c r="DB41" s="72">
        <f>COUNTIF(Tabla1[[#This Row],[28]:[4]], "24E")</f>
        <v>0</v>
      </c>
      <c r="DC41" s="72">
        <f t="shared" ref="DC41:DC75" si="12">(((DA41)*(CT41/7))+(DB41*((CT41/7)*2)))</f>
        <v>0</v>
      </c>
      <c r="DD41" s="72">
        <f>COUNTIF(Tabla1[[#This Row],[28]:[4]], "F")</f>
        <v>0</v>
      </c>
      <c r="DE41" s="72">
        <f>IF(Tabla1[[#This Row],[TURNO]]=12,(((CT41/7)*2)*(DD41)),(((CT41/7)*4)*(DD41)))</f>
        <v>0</v>
      </c>
      <c r="DF41" s="72">
        <f t="shared" ref="DF41:DF75" si="13">CT41/7</f>
        <v>0</v>
      </c>
      <c r="DG41" s="72">
        <f>COUNTIF(Tabla1[[#This Row],[28]:[4]], "A")</f>
        <v>0</v>
      </c>
      <c r="DH41" s="72">
        <f t="shared" ref="DH41:DH75" si="14">DF41*DG41</f>
        <v>0</v>
      </c>
      <c r="DI41" s="72">
        <f>COUNTIF(Tabla1[[#This Row],[28]:[4]], "B")</f>
        <v>0</v>
      </c>
      <c r="DJ41" s="72">
        <f t="shared" ref="DJ41:DJ75" si="15">DF41*DI41</f>
        <v>0</v>
      </c>
      <c r="DK41" s="72">
        <f>COUNTIF(Tabla1[[#This Row],[28]:[4]], "PSS")</f>
        <v>0</v>
      </c>
      <c r="DL41" s="72">
        <f t="shared" ref="DL41:DL75" si="16">DF41*DK41</f>
        <v>0</v>
      </c>
      <c r="DN41" s="57">
        <f>+SUMIF('IAS INT.'!D:D,BS41,'IAS INT.'!J:J)</f>
        <v>0</v>
      </c>
      <c r="DO41" s="57">
        <f>+SUMIF(BAJIO!F:F,BS41,BAJIO!N:N)</f>
        <v>0</v>
      </c>
      <c r="DP41" s="57"/>
      <c r="DQ41" s="57">
        <f t="shared" si="0"/>
        <v>0</v>
      </c>
      <c r="DR41" s="21" t="e">
        <f>Tabla1[[#This Row],[TOTAL DISPERSION]]-DQ41</f>
        <v>#VALUE!</v>
      </c>
    </row>
    <row r="42" spans="1:123" s="70" customFormat="1" ht="15" customHeight="1">
      <c r="A42" s="62">
        <v>32</v>
      </c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4"/>
      <c r="O42" s="63"/>
      <c r="P42" s="63"/>
      <c r="Q42" s="63"/>
      <c r="R42" s="65" t="str">
        <f>CONCATENATE(Tabla1[[#This Row],[PATERNO]]," ",Tabla1[[#This Row],[MATERNO]]," ",Tabla1[[#This Row],[NOMBRE]])</f>
        <v xml:space="preserve">  </v>
      </c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 s="66">
        <f>COUNTIF(Tabla1[[#This Row],[28]:[4]],"I")</f>
        <v>0</v>
      </c>
      <c r="AN42" s="66">
        <f t="shared" si="1"/>
        <v>0</v>
      </c>
      <c r="AO42" s="66">
        <f t="shared" si="2"/>
        <v>0</v>
      </c>
      <c r="AP42" s="66">
        <f t="shared" si="3"/>
        <v>0</v>
      </c>
      <c r="AQ42" s="66">
        <f t="shared" si="4"/>
        <v>0</v>
      </c>
      <c r="AR42" s="66" t="e">
        <f>+SUMIF([2]INFONAVIT!A:A,M42,[2]INFONAVIT!K:K)/2</f>
        <v>#VALUE!</v>
      </c>
      <c r="AS42" s="66" t="e">
        <f>+SUMIF([2]FONACOT!F:F,M42,[2]FONACOT!M:M)/2</f>
        <v>#VALUE!</v>
      </c>
      <c r="AT42" s="66">
        <v>0</v>
      </c>
      <c r="AU42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42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42" s="69">
        <v>280</v>
      </c>
      <c r="AX42" s="66">
        <f>Tabla1[[#This Row],[SD]]*$AX$8</f>
        <v>293.80399999999997</v>
      </c>
      <c r="AY42" s="66" t="e">
        <f>ROUND(Tabla1[[#This Row],[SD]]*Tabla1[[#This Row],[DIAS LABORADOS]],2)</f>
        <v>#VALUE!</v>
      </c>
      <c r="AZ42" s="66">
        <f>ROUND(IF('[2]ISR CONTPAQi'!AN33&gt;0,'[2]ISR CONTPAQi'!AN33,0),2)</f>
        <v>0</v>
      </c>
      <c r="BA42" s="66">
        <f>ROUND(IF('[2]ISR CONTPAQi'!AO33&gt;0,'[2]ISR CONTPAQi'!AO33,0),2)</f>
        <v>0</v>
      </c>
      <c r="BB42" s="66">
        <f>ROUND(IF(AX42&gt;$BB$8,'[2]CALCULO IMSS'!AH41,0),2)</f>
        <v>0</v>
      </c>
      <c r="BC42" s="66" t="e">
        <f t="shared" si="5"/>
        <v>#VALUE!</v>
      </c>
      <c r="BD42" s="66" t="e">
        <f t="shared" si="5"/>
        <v>#VALUE!</v>
      </c>
      <c r="BE42" s="66">
        <f t="shared" si="5"/>
        <v>0</v>
      </c>
      <c r="BF42" s="66" t="e">
        <f t="shared" si="6"/>
        <v>#VALUE!</v>
      </c>
      <c r="BG42" s="69">
        <v>0</v>
      </c>
      <c r="BH42" s="69">
        <v>0</v>
      </c>
      <c r="BI42" s="69">
        <v>0</v>
      </c>
      <c r="BJ42" s="66">
        <v>0</v>
      </c>
      <c r="BK42" s="66" t="e">
        <f>ROUND(IF(Tabla1[[#This Row],[NETO FISCAL]]&gt;Tabla1[[#This Row],[SUELDO NETO PAGADO.]],Tabla1[[#This Row],[NETO FISCAL]],Tabla1[[#This Row],[NETO FISCAL]]+Tabla1[[#This Row],[NETO PREVISION]]),2)</f>
        <v>#VALUE!</v>
      </c>
      <c r="BL42" s="66" t="e">
        <f>Tabla1[[#This Row],[NETO A PAGAR]]</f>
        <v>#VALUE!</v>
      </c>
      <c r="BM42" s="66" t="e">
        <f>ROUND(Tabla1[[#This Row],[SUELDO NETO PAGADO.]]-Tabla1[[#This Row],[NOMINA]],2)</f>
        <v>#VALUE!</v>
      </c>
      <c r="BN42" s="69" t="e">
        <f>ROUND(Tabla1[[#This Row],[NOMINA]]+Tabla1[[#This Row],[IAS]],2)</f>
        <v>#VALUE!</v>
      </c>
      <c r="BO42" s="69" t="e">
        <f>Tabla1[[#This Row],[TOTAL DISPERSION]]=Tabla1[[#This Row],[NETO A PAGAR]]</f>
        <v>#VALUE!</v>
      </c>
      <c r="BP42" s="63">
        <f>+Tabla1[[#This Row],[COMENTARIOS]]</f>
        <v>0</v>
      </c>
      <c r="BQ42" s="63"/>
      <c r="BR42" s="63"/>
      <c r="BS42" s="63" t="e">
        <f t="shared" si="7"/>
        <v>#N/A</v>
      </c>
      <c r="BT42" s="63" t="e">
        <f t="shared" si="7"/>
        <v>#N/A</v>
      </c>
      <c r="BU42" s="65" t="e">
        <f>VLOOKUP(Tabla1[[#This Row],[INSTITUCION BANCARIA]],[2]CLAVES!E:G,3,FALSE)</f>
        <v>#N/A</v>
      </c>
      <c r="BV42" s="65" t="e">
        <f>+LEN(Tabla1[[#This Row],[NO. CLABE INTERBANCARIA]])</f>
        <v>#N/A</v>
      </c>
      <c r="BW42" s="65">
        <f>+COUNTIF(Tabla1[NO. DE CUENTA],BQ42)</f>
        <v>0</v>
      </c>
      <c r="BX42" s="65">
        <f>+COUNTIF(Tabla1[NO. CLABE INTERBANCARIA],BS42)</f>
        <v>44</v>
      </c>
      <c r="BY42" s="65">
        <f>LEN(Tabla1[[#This Row],[NO. DE CUENTA]])</f>
        <v>0</v>
      </c>
      <c r="BZ42" s="65" t="e">
        <f>VLOOKUP(Tabla1[[#This Row],[BANCO LAYOUT SANTANDER]],[2]CLAVES!L:M,2,FALSE)</f>
        <v>#N/A</v>
      </c>
      <c r="CA42" s="65" t="e">
        <f>VLOOKUP(Tabla1[[#This Row],[NO. CLABE INTERBANCARIA]],[2]BAJIO!G:I,3,FALSE)</f>
        <v>#N/A</v>
      </c>
      <c r="CB42" s="65" t="e">
        <f>VLOOKUP(Tabla1[[#This Row],[BANCO LAYOUT SANTANDER]],[2]CLAVES!R:S,2,FALSE)</f>
        <v>#N/A</v>
      </c>
      <c r="CC42" s="65">
        <f t="shared" si="8"/>
        <v>0</v>
      </c>
      <c r="CE42" s="70" t="e">
        <f>VLOOKUP(Tabla1[[#This Row],[NOMBRECOMPLETO]],[2]DATOS!B:K,7,FALSE)</f>
        <v>#N/A</v>
      </c>
      <c r="CF42" s="70" t="e">
        <f>VLOOKUP(Tabla1[[#This Row],[NOMBRECOMPLETO]],[2]DATOS!B:J,8,FALSE)</f>
        <v>#N/A</v>
      </c>
      <c r="CG42" s="70" t="e">
        <f>VLOOKUP(Tabla1[[#This Row],[NOMBRECOMPLETO]],[2]DATOS!B:K,9,FALSE)</f>
        <v>#N/A</v>
      </c>
      <c r="CH42" s="70" t="e">
        <f>VLOOKUP(Tabla1[[#This Row],[NOMBRECOMPLETO]],[2]DATOS!B:M,12,FALSE)</f>
        <v>#N/A</v>
      </c>
      <c r="CJ42" s="70" t="e">
        <f>VLOOKUP(Tabla1[[#This Row],[NSS]],[2]DATOS!D:I,5,FALSE)</f>
        <v>#N/A</v>
      </c>
      <c r="CK42" s="70" t="e">
        <f>VLOOKUP(Tabla1[[#This Row],[NOMBRECOMPLETO]],[2]DATOS!B:F,5,FALSE)</f>
        <v>#N/A</v>
      </c>
      <c r="CL42" s="70" t="e">
        <f>VLOOKUP(Tabla1[[#This Row],[NOMBRECOMPLETO]],[2]DATOS!B:E,4,FALSE)</f>
        <v>#N/A</v>
      </c>
      <c r="CM42" s="70" t="e">
        <f>VLOOKUP(Tabla1[[#This Row],[NOMBRECOMPLETO]],[2]DATOS!B:D,3,FALSE)</f>
        <v>#N/A</v>
      </c>
      <c r="CN42" s="70" t="e">
        <f>VLOOKUP(Tabla1[[#This Row],[NOMBRECOMPLETO]],[2]DATOS!B:C,2,FALSE)</f>
        <v>#N/A</v>
      </c>
      <c r="CO42" s="63"/>
      <c r="CP42" s="63"/>
      <c r="CQ42" s="63"/>
      <c r="CR42" s="71">
        <f>Tabla1[[#This Row],[TOTAL]]-CY42</f>
        <v>0</v>
      </c>
      <c r="CT42" s="72">
        <f>Tabla1[[#This Row],[SUELDO SEMANAL]]</f>
        <v>0</v>
      </c>
      <c r="CU42" s="72">
        <f t="shared" si="9"/>
        <v>0</v>
      </c>
      <c r="CV42" s="72">
        <f>+Tabla1[[#This Row],[ADICIONAL]]</f>
        <v>0</v>
      </c>
      <c r="CW42" s="72">
        <f t="shared" si="10"/>
        <v>0</v>
      </c>
      <c r="CX42" s="72">
        <f>+Tabla1[[#This Row],[OTROS DESCUENTOS]]</f>
        <v>0</v>
      </c>
      <c r="CY42" s="72">
        <f t="shared" si="11"/>
        <v>0</v>
      </c>
      <c r="CZ42" s="72"/>
      <c r="DA42" s="72">
        <f>COUNTIF(Tabla1[[#This Row],[28]:[4]], "12E")</f>
        <v>0</v>
      </c>
      <c r="DB42" s="72">
        <f>COUNTIF(Tabla1[[#This Row],[28]:[4]], "24E")</f>
        <v>0</v>
      </c>
      <c r="DC42" s="72">
        <f t="shared" si="12"/>
        <v>0</v>
      </c>
      <c r="DD42" s="72">
        <f>COUNTIF(Tabla1[[#This Row],[28]:[4]], "F")</f>
        <v>0</v>
      </c>
      <c r="DE42" s="72">
        <f>IF(Tabla1[[#This Row],[TURNO]]=12,(((CT42/7)*2)*(DD42)),(((CT42/7)*4)*(DD42)))</f>
        <v>0</v>
      </c>
      <c r="DF42" s="72">
        <f t="shared" si="13"/>
        <v>0</v>
      </c>
      <c r="DG42" s="72">
        <f>COUNTIF(Tabla1[[#This Row],[28]:[4]], "A")</f>
        <v>0</v>
      </c>
      <c r="DH42" s="72">
        <f t="shared" si="14"/>
        <v>0</v>
      </c>
      <c r="DI42" s="72">
        <f>COUNTIF(Tabla1[[#This Row],[28]:[4]], "B")</f>
        <v>0</v>
      </c>
      <c r="DJ42" s="72">
        <f t="shared" si="15"/>
        <v>0</v>
      </c>
      <c r="DK42" s="72">
        <f>COUNTIF(Tabla1[[#This Row],[28]:[4]], "PSS")</f>
        <v>0</v>
      </c>
      <c r="DL42" s="72">
        <f t="shared" si="16"/>
        <v>0</v>
      </c>
      <c r="DN42" s="57">
        <f>+SUMIF('IAS INT.'!D:D,BS42,'IAS INT.'!J:J)</f>
        <v>0</v>
      </c>
      <c r="DO42" s="57">
        <f>+SUMIF(BAJIO!F:F,BS42,BAJIO!N:N)</f>
        <v>0</v>
      </c>
      <c r="DP42" s="57"/>
      <c r="DQ42" s="57">
        <f t="shared" si="0"/>
        <v>0</v>
      </c>
      <c r="DR42" s="21" t="e">
        <f>Tabla1[[#This Row],[TOTAL DISPERSION]]-DQ42</f>
        <v>#VALUE!</v>
      </c>
    </row>
    <row r="43" spans="1:123" s="70" customFormat="1" ht="15" customHeight="1">
      <c r="A43" s="62">
        <v>33</v>
      </c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4"/>
      <c r="O43" s="63"/>
      <c r="P43" s="63"/>
      <c r="Q43" s="63"/>
      <c r="R43" s="65" t="str">
        <f>CONCATENATE(Tabla1[[#This Row],[PATERNO]]," ",Tabla1[[#This Row],[MATERNO]]," ",Tabla1[[#This Row],[NOMBRE]])</f>
        <v xml:space="preserve">  </v>
      </c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 s="66">
        <f>COUNTIF(Tabla1[[#This Row],[28]:[4]],"I")</f>
        <v>0</v>
      </c>
      <c r="AN43" s="66">
        <f t="shared" si="1"/>
        <v>0</v>
      </c>
      <c r="AO43" s="66">
        <f t="shared" si="2"/>
        <v>0</v>
      </c>
      <c r="AP43" s="66">
        <f t="shared" si="3"/>
        <v>0</v>
      </c>
      <c r="AQ43" s="66">
        <f t="shared" si="4"/>
        <v>0</v>
      </c>
      <c r="AR43" s="66" t="e">
        <f>+SUMIF([2]INFONAVIT!A:A,M43,[2]INFONAVIT!K:K)/2</f>
        <v>#VALUE!</v>
      </c>
      <c r="AS43" s="66" t="e">
        <f>+SUMIF([2]FONACOT!F:F,M43,[2]FONACOT!M:M)/2</f>
        <v>#VALUE!</v>
      </c>
      <c r="AT43" s="66">
        <v>0</v>
      </c>
      <c r="AU43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43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43" s="69">
        <v>280</v>
      </c>
      <c r="AX43" s="66">
        <f>Tabla1[[#This Row],[SD]]*$AX$8</f>
        <v>293.80399999999997</v>
      </c>
      <c r="AY43" s="66" t="e">
        <f>ROUND(Tabla1[[#This Row],[SD]]*Tabla1[[#This Row],[DIAS LABORADOS]],2)</f>
        <v>#VALUE!</v>
      </c>
      <c r="AZ43" s="66">
        <f>ROUND(IF('[2]ISR CONTPAQi'!AN34&gt;0,'[2]ISR CONTPAQi'!AN34,0),2)</f>
        <v>0</v>
      </c>
      <c r="BA43" s="66">
        <f>ROUND(IF('[2]ISR CONTPAQi'!AO34&gt;0,'[2]ISR CONTPAQi'!AO34,0),2)</f>
        <v>0</v>
      </c>
      <c r="BB43" s="66">
        <f>ROUND(IF(AX43&gt;$BB$8,'[2]CALCULO IMSS'!AH42,0),2)</f>
        <v>0</v>
      </c>
      <c r="BC43" s="66" t="e">
        <f t="shared" si="5"/>
        <v>#VALUE!</v>
      </c>
      <c r="BD43" s="66" t="e">
        <f t="shared" si="5"/>
        <v>#VALUE!</v>
      </c>
      <c r="BE43" s="66">
        <f t="shared" si="5"/>
        <v>0</v>
      </c>
      <c r="BF43" s="66" t="e">
        <f t="shared" si="6"/>
        <v>#VALUE!</v>
      </c>
      <c r="BG43" s="69">
        <v>0</v>
      </c>
      <c r="BH43" s="69">
        <v>0</v>
      </c>
      <c r="BI43" s="69">
        <v>0</v>
      </c>
      <c r="BJ43" s="66">
        <v>0</v>
      </c>
      <c r="BK43" s="66" t="e">
        <f>ROUND(IF(Tabla1[[#This Row],[NETO FISCAL]]&gt;Tabla1[[#This Row],[SUELDO NETO PAGADO.]],Tabla1[[#This Row],[NETO FISCAL]],Tabla1[[#This Row],[NETO FISCAL]]+Tabla1[[#This Row],[NETO PREVISION]]),2)</f>
        <v>#VALUE!</v>
      </c>
      <c r="BL43" s="66" t="e">
        <f>Tabla1[[#This Row],[NETO A PAGAR]]</f>
        <v>#VALUE!</v>
      </c>
      <c r="BM43" s="66" t="e">
        <f>ROUND(Tabla1[[#This Row],[SUELDO NETO PAGADO.]]-Tabla1[[#This Row],[NOMINA]],2)</f>
        <v>#VALUE!</v>
      </c>
      <c r="BN43" s="69" t="e">
        <f>ROUND(Tabla1[[#This Row],[NOMINA]]+Tabla1[[#This Row],[IAS]],2)</f>
        <v>#VALUE!</v>
      </c>
      <c r="BO43" s="69" t="e">
        <f>Tabla1[[#This Row],[TOTAL DISPERSION]]=Tabla1[[#This Row],[NETO A PAGAR]]</f>
        <v>#VALUE!</v>
      </c>
      <c r="BP43" s="63">
        <f>+Tabla1[[#This Row],[COMENTARIOS]]</f>
        <v>0</v>
      </c>
      <c r="BQ43" s="63"/>
      <c r="BR43" s="63"/>
      <c r="BS43" s="63" t="e">
        <f t="shared" si="7"/>
        <v>#N/A</v>
      </c>
      <c r="BT43" s="63" t="e">
        <f t="shared" si="7"/>
        <v>#N/A</v>
      </c>
      <c r="BU43" s="65" t="e">
        <f>VLOOKUP(Tabla1[[#This Row],[INSTITUCION BANCARIA]],[2]CLAVES!E:G,3,FALSE)</f>
        <v>#N/A</v>
      </c>
      <c r="BV43" s="65" t="e">
        <f>+LEN(Tabla1[[#This Row],[NO. CLABE INTERBANCARIA]])</f>
        <v>#N/A</v>
      </c>
      <c r="BW43" s="65">
        <f>+COUNTIF(Tabla1[NO. DE CUENTA],BQ43)</f>
        <v>0</v>
      </c>
      <c r="BX43" s="65">
        <f>+COUNTIF(Tabla1[NO. CLABE INTERBANCARIA],BS43)</f>
        <v>44</v>
      </c>
      <c r="BY43" s="65">
        <f>LEN(Tabla1[[#This Row],[NO. DE CUENTA]])</f>
        <v>0</v>
      </c>
      <c r="BZ43" s="65" t="e">
        <f>VLOOKUP(Tabla1[[#This Row],[BANCO LAYOUT SANTANDER]],[2]CLAVES!L:M,2,FALSE)</f>
        <v>#N/A</v>
      </c>
      <c r="CA43" s="65" t="e">
        <f>VLOOKUP(Tabla1[[#This Row],[NO. CLABE INTERBANCARIA]],[2]BAJIO!G:I,3,FALSE)</f>
        <v>#N/A</v>
      </c>
      <c r="CB43" s="65" t="e">
        <f>VLOOKUP(Tabla1[[#This Row],[BANCO LAYOUT SANTANDER]],[2]CLAVES!R:S,2,FALSE)</f>
        <v>#N/A</v>
      </c>
      <c r="CC43" s="65">
        <f t="shared" si="8"/>
        <v>0</v>
      </c>
      <c r="CE43" s="70" t="e">
        <f>VLOOKUP(Tabla1[[#This Row],[NOMBRECOMPLETO]],[2]DATOS!B:K,7,FALSE)</f>
        <v>#N/A</v>
      </c>
      <c r="CF43" s="70" t="e">
        <f>VLOOKUP(Tabla1[[#This Row],[NOMBRECOMPLETO]],[2]DATOS!B:J,8,FALSE)</f>
        <v>#N/A</v>
      </c>
      <c r="CG43" s="70" t="e">
        <f>VLOOKUP(Tabla1[[#This Row],[NOMBRECOMPLETO]],[2]DATOS!B:K,9,FALSE)</f>
        <v>#N/A</v>
      </c>
      <c r="CH43" s="70" t="e">
        <f>VLOOKUP(Tabla1[[#This Row],[NOMBRECOMPLETO]],[2]DATOS!B:M,12,FALSE)</f>
        <v>#N/A</v>
      </c>
      <c r="CJ43" s="70" t="e">
        <f>VLOOKUP(Tabla1[[#This Row],[NSS]],[2]DATOS!D:I,5,FALSE)</f>
        <v>#N/A</v>
      </c>
      <c r="CK43" s="70" t="e">
        <f>VLOOKUP(Tabla1[[#This Row],[NOMBRECOMPLETO]],[2]DATOS!B:F,5,FALSE)</f>
        <v>#N/A</v>
      </c>
      <c r="CL43" s="70" t="e">
        <f>VLOOKUP(Tabla1[[#This Row],[NOMBRECOMPLETO]],[2]DATOS!B:E,4,FALSE)</f>
        <v>#N/A</v>
      </c>
      <c r="CM43" s="70" t="e">
        <f>VLOOKUP(Tabla1[[#This Row],[NOMBRECOMPLETO]],[2]DATOS!B:D,3,FALSE)</f>
        <v>#N/A</v>
      </c>
      <c r="CN43" s="70" t="e">
        <f>VLOOKUP(Tabla1[[#This Row],[NOMBRECOMPLETO]],[2]DATOS!B:C,2,FALSE)</f>
        <v>#N/A</v>
      </c>
      <c r="CO43" s="63"/>
      <c r="CP43" s="63"/>
      <c r="CQ43" s="63"/>
      <c r="CR43" s="71">
        <f>Tabla1[[#This Row],[TOTAL]]-CY43</f>
        <v>0</v>
      </c>
      <c r="CT43" s="72">
        <f>Tabla1[[#This Row],[SUELDO SEMANAL]]</f>
        <v>0</v>
      </c>
      <c r="CU43" s="72">
        <f t="shared" si="9"/>
        <v>0</v>
      </c>
      <c r="CV43" s="72">
        <f>+Tabla1[[#This Row],[ADICIONAL]]</f>
        <v>0</v>
      </c>
      <c r="CW43" s="72">
        <f t="shared" si="10"/>
        <v>0</v>
      </c>
      <c r="CX43" s="72">
        <f>+Tabla1[[#This Row],[OTROS DESCUENTOS]]</f>
        <v>0</v>
      </c>
      <c r="CY43" s="72">
        <f t="shared" si="11"/>
        <v>0</v>
      </c>
      <c r="CZ43" s="72"/>
      <c r="DA43" s="72">
        <f>COUNTIF(Tabla1[[#This Row],[28]:[4]], "12E")</f>
        <v>0</v>
      </c>
      <c r="DB43" s="72">
        <f>COUNTIF(Tabla1[[#This Row],[28]:[4]], "24E")</f>
        <v>0</v>
      </c>
      <c r="DC43" s="72">
        <f t="shared" si="12"/>
        <v>0</v>
      </c>
      <c r="DD43" s="72">
        <f>COUNTIF(Tabla1[[#This Row],[28]:[4]], "F")</f>
        <v>0</v>
      </c>
      <c r="DE43" s="72">
        <f>IF(Tabla1[[#This Row],[TURNO]]=12,(((CT43/7)*2)*(DD43)),(((CT43/7)*4)*(DD43)))</f>
        <v>0</v>
      </c>
      <c r="DF43" s="72">
        <f t="shared" si="13"/>
        <v>0</v>
      </c>
      <c r="DG43" s="72">
        <f>COUNTIF(Tabla1[[#This Row],[28]:[4]], "A")</f>
        <v>0</v>
      </c>
      <c r="DH43" s="72">
        <f t="shared" si="14"/>
        <v>0</v>
      </c>
      <c r="DI43" s="72">
        <f>COUNTIF(Tabla1[[#This Row],[28]:[4]], "B")</f>
        <v>0</v>
      </c>
      <c r="DJ43" s="72">
        <f t="shared" si="15"/>
        <v>0</v>
      </c>
      <c r="DK43" s="72">
        <f>COUNTIF(Tabla1[[#This Row],[28]:[4]], "PSS")</f>
        <v>0</v>
      </c>
      <c r="DL43" s="72">
        <f t="shared" si="16"/>
        <v>0</v>
      </c>
      <c r="DN43" s="57">
        <f>+SUMIF('IAS INT.'!D:D,BS43,'IAS INT.'!J:J)</f>
        <v>0</v>
      </c>
      <c r="DO43" s="57">
        <f>+SUMIF(BAJIO!F:F,BS43,BAJIO!N:N)</f>
        <v>0</v>
      </c>
      <c r="DP43" s="57"/>
      <c r="DQ43" s="57">
        <f t="shared" si="0"/>
        <v>0</v>
      </c>
      <c r="DR43" s="21" t="e">
        <f>Tabla1[[#This Row],[TOTAL DISPERSION]]-DQ43</f>
        <v>#VALUE!</v>
      </c>
    </row>
    <row r="44" spans="1:123" s="70" customFormat="1" ht="15" customHeight="1">
      <c r="A44" s="62">
        <v>34</v>
      </c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4"/>
      <c r="O44" s="63"/>
      <c r="P44" s="63"/>
      <c r="Q44" s="63"/>
      <c r="R44" s="65" t="str">
        <f>CONCATENATE(Tabla1[[#This Row],[PATERNO]]," ",Tabla1[[#This Row],[MATERNO]]," ",Tabla1[[#This Row],[NOMBRE]])</f>
        <v xml:space="preserve">  </v>
      </c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 s="66">
        <f>COUNTIF(Tabla1[[#This Row],[28]:[4]],"I")</f>
        <v>0</v>
      </c>
      <c r="AN44" s="66">
        <f t="shared" si="1"/>
        <v>0</v>
      </c>
      <c r="AO44" s="66">
        <f t="shared" si="2"/>
        <v>0</v>
      </c>
      <c r="AP44" s="66">
        <f t="shared" si="3"/>
        <v>0</v>
      </c>
      <c r="AQ44" s="66">
        <f t="shared" si="4"/>
        <v>0</v>
      </c>
      <c r="AR44" s="66" t="e">
        <f>+SUMIF([2]INFONAVIT!A:A,M44,[2]INFONAVIT!K:K)/2</f>
        <v>#VALUE!</v>
      </c>
      <c r="AS44" s="66" t="e">
        <f>+SUMIF([2]FONACOT!F:F,M44,[2]FONACOT!M:M)/2</f>
        <v>#VALUE!</v>
      </c>
      <c r="AT44" s="66">
        <v>0</v>
      </c>
      <c r="AU44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44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44" s="69">
        <v>280</v>
      </c>
      <c r="AX44" s="66">
        <f>Tabla1[[#This Row],[SD]]*$AX$8</f>
        <v>293.80399999999997</v>
      </c>
      <c r="AY44" s="66" t="e">
        <f>ROUND(Tabla1[[#This Row],[SD]]*Tabla1[[#This Row],[DIAS LABORADOS]],2)</f>
        <v>#VALUE!</v>
      </c>
      <c r="AZ44" s="66">
        <f>ROUND(IF('[2]ISR CONTPAQi'!AN35&gt;0,'[2]ISR CONTPAQi'!AN35,0),2)</f>
        <v>0</v>
      </c>
      <c r="BA44" s="66">
        <f>ROUND(IF('[2]ISR CONTPAQi'!AO35&gt;0,'[2]ISR CONTPAQi'!AO35,0),2)</f>
        <v>0</v>
      </c>
      <c r="BB44" s="66">
        <f>ROUND(IF(AX44&gt;$BB$8,'[2]CALCULO IMSS'!AH43,0),2)</f>
        <v>0</v>
      </c>
      <c r="BC44" s="66" t="e">
        <f t="shared" si="5"/>
        <v>#VALUE!</v>
      </c>
      <c r="BD44" s="66" t="e">
        <f t="shared" si="5"/>
        <v>#VALUE!</v>
      </c>
      <c r="BE44" s="66">
        <f t="shared" si="5"/>
        <v>0</v>
      </c>
      <c r="BF44" s="66" t="e">
        <f t="shared" si="6"/>
        <v>#VALUE!</v>
      </c>
      <c r="BG44" s="69">
        <v>0</v>
      </c>
      <c r="BH44" s="69">
        <v>0</v>
      </c>
      <c r="BI44" s="69">
        <v>0</v>
      </c>
      <c r="BJ44" s="66">
        <v>0</v>
      </c>
      <c r="BK44" s="66" t="e">
        <f>ROUND(IF(Tabla1[[#This Row],[NETO FISCAL]]&gt;Tabla1[[#This Row],[SUELDO NETO PAGADO.]],Tabla1[[#This Row],[NETO FISCAL]],Tabla1[[#This Row],[NETO FISCAL]]+Tabla1[[#This Row],[NETO PREVISION]]),2)</f>
        <v>#VALUE!</v>
      </c>
      <c r="BL44" s="66" t="e">
        <f>Tabla1[[#This Row],[NETO A PAGAR]]</f>
        <v>#VALUE!</v>
      </c>
      <c r="BM44" s="66" t="e">
        <f>ROUND(Tabla1[[#This Row],[SUELDO NETO PAGADO.]]-Tabla1[[#This Row],[NOMINA]],2)</f>
        <v>#VALUE!</v>
      </c>
      <c r="BN44" s="69" t="e">
        <f>ROUND(Tabla1[[#This Row],[NOMINA]]+Tabla1[[#This Row],[IAS]],2)</f>
        <v>#VALUE!</v>
      </c>
      <c r="BO44" s="69" t="e">
        <f>Tabla1[[#This Row],[TOTAL DISPERSION]]=Tabla1[[#This Row],[NETO A PAGAR]]</f>
        <v>#VALUE!</v>
      </c>
      <c r="BP44" s="63">
        <f>+Tabla1[[#This Row],[COMENTARIOS]]</f>
        <v>0</v>
      </c>
      <c r="BQ44" s="63"/>
      <c r="BR44" s="63"/>
      <c r="BS44" s="63" t="e">
        <f t="shared" si="7"/>
        <v>#N/A</v>
      </c>
      <c r="BT44" s="63" t="e">
        <f t="shared" si="7"/>
        <v>#N/A</v>
      </c>
      <c r="BU44" s="65" t="e">
        <f>VLOOKUP(Tabla1[[#This Row],[INSTITUCION BANCARIA]],[2]CLAVES!E:G,3,FALSE)</f>
        <v>#N/A</v>
      </c>
      <c r="BV44" s="65" t="e">
        <f>+LEN(Tabla1[[#This Row],[NO. CLABE INTERBANCARIA]])</f>
        <v>#N/A</v>
      </c>
      <c r="BW44" s="65">
        <f>+COUNTIF(Tabla1[NO. DE CUENTA],BQ44)</f>
        <v>0</v>
      </c>
      <c r="BX44" s="65">
        <f>+COUNTIF(Tabla1[NO. CLABE INTERBANCARIA],BS44)</f>
        <v>44</v>
      </c>
      <c r="BY44" s="65">
        <f>LEN(Tabla1[[#This Row],[NO. DE CUENTA]])</f>
        <v>0</v>
      </c>
      <c r="BZ44" s="65" t="e">
        <f>VLOOKUP(Tabla1[[#This Row],[BANCO LAYOUT SANTANDER]],[2]CLAVES!L:M,2,FALSE)</f>
        <v>#N/A</v>
      </c>
      <c r="CA44" s="65" t="e">
        <f>VLOOKUP(Tabla1[[#This Row],[NO. CLABE INTERBANCARIA]],[2]BAJIO!G:I,3,FALSE)</f>
        <v>#N/A</v>
      </c>
      <c r="CB44" s="65" t="e">
        <f>VLOOKUP(Tabla1[[#This Row],[BANCO LAYOUT SANTANDER]],[2]CLAVES!R:S,2,FALSE)</f>
        <v>#N/A</v>
      </c>
      <c r="CC44" s="65">
        <f t="shared" si="8"/>
        <v>0</v>
      </c>
      <c r="CE44" s="70" t="e">
        <f>VLOOKUP(Tabla1[[#This Row],[NOMBRECOMPLETO]],[2]DATOS!B:K,7,FALSE)</f>
        <v>#N/A</v>
      </c>
      <c r="CF44" s="70" t="e">
        <f>VLOOKUP(Tabla1[[#This Row],[NOMBRECOMPLETO]],[2]DATOS!B:J,8,FALSE)</f>
        <v>#N/A</v>
      </c>
      <c r="CG44" s="70" t="e">
        <f>VLOOKUP(Tabla1[[#This Row],[NOMBRECOMPLETO]],[2]DATOS!B:K,9,FALSE)</f>
        <v>#N/A</v>
      </c>
      <c r="CH44" s="70" t="e">
        <f>VLOOKUP(Tabla1[[#This Row],[NOMBRECOMPLETO]],[2]DATOS!B:M,12,FALSE)</f>
        <v>#N/A</v>
      </c>
      <c r="CJ44" s="70" t="e">
        <f>VLOOKUP(Tabla1[[#This Row],[NSS]],[2]DATOS!D:I,5,FALSE)</f>
        <v>#N/A</v>
      </c>
      <c r="CK44" s="70" t="e">
        <f>VLOOKUP(Tabla1[[#This Row],[NOMBRECOMPLETO]],[2]DATOS!B:F,5,FALSE)</f>
        <v>#N/A</v>
      </c>
      <c r="CL44" s="70" t="e">
        <f>VLOOKUP(Tabla1[[#This Row],[NOMBRECOMPLETO]],[2]DATOS!B:E,4,FALSE)</f>
        <v>#N/A</v>
      </c>
      <c r="CM44" s="70" t="e">
        <f>VLOOKUP(Tabla1[[#This Row],[NOMBRECOMPLETO]],[2]DATOS!B:D,3,FALSE)</f>
        <v>#N/A</v>
      </c>
      <c r="CN44" s="70" t="e">
        <f>VLOOKUP(Tabla1[[#This Row],[NOMBRECOMPLETO]],[2]DATOS!B:C,2,FALSE)</f>
        <v>#N/A</v>
      </c>
      <c r="CO44" s="63"/>
      <c r="CP44" s="63"/>
      <c r="CQ44" s="63"/>
      <c r="CR44" s="71">
        <f>Tabla1[[#This Row],[TOTAL]]-CY44</f>
        <v>0</v>
      </c>
      <c r="CT44" s="72">
        <f>Tabla1[[#This Row],[SUELDO SEMANAL]]</f>
        <v>0</v>
      </c>
      <c r="CU44" s="72">
        <f t="shared" si="9"/>
        <v>0</v>
      </c>
      <c r="CV44" s="72">
        <f>+Tabla1[[#This Row],[ADICIONAL]]</f>
        <v>0</v>
      </c>
      <c r="CW44" s="72">
        <f t="shared" si="10"/>
        <v>0</v>
      </c>
      <c r="CX44" s="72">
        <f>+Tabla1[[#This Row],[OTROS DESCUENTOS]]</f>
        <v>0</v>
      </c>
      <c r="CY44" s="72">
        <f t="shared" si="11"/>
        <v>0</v>
      </c>
      <c r="CZ44" s="72"/>
      <c r="DA44" s="72">
        <f>COUNTIF(Tabla1[[#This Row],[28]:[4]], "12E")</f>
        <v>0</v>
      </c>
      <c r="DB44" s="72">
        <f>COUNTIF(Tabla1[[#This Row],[28]:[4]], "24E")</f>
        <v>0</v>
      </c>
      <c r="DC44" s="72">
        <f t="shared" si="12"/>
        <v>0</v>
      </c>
      <c r="DD44" s="72">
        <f>COUNTIF(Tabla1[[#This Row],[28]:[4]], "F")</f>
        <v>0</v>
      </c>
      <c r="DE44" s="72">
        <f>IF(Tabla1[[#This Row],[TURNO]]=12,(((CT44/7)*2)*(DD44)),(((CT44/7)*4)*(DD44)))</f>
        <v>0</v>
      </c>
      <c r="DF44" s="72">
        <f t="shared" si="13"/>
        <v>0</v>
      </c>
      <c r="DG44" s="72">
        <f>COUNTIF(Tabla1[[#This Row],[28]:[4]], "A")</f>
        <v>0</v>
      </c>
      <c r="DH44" s="72">
        <f t="shared" si="14"/>
        <v>0</v>
      </c>
      <c r="DI44" s="72">
        <f>COUNTIF(Tabla1[[#This Row],[28]:[4]], "B")</f>
        <v>0</v>
      </c>
      <c r="DJ44" s="72">
        <f t="shared" si="15"/>
        <v>0</v>
      </c>
      <c r="DK44" s="72">
        <f>COUNTIF(Tabla1[[#This Row],[28]:[4]], "PSS")</f>
        <v>0</v>
      </c>
      <c r="DL44" s="72">
        <f t="shared" si="16"/>
        <v>0</v>
      </c>
      <c r="DN44" s="57">
        <f>+SUMIF('IAS INT.'!D:D,BS44,'IAS INT.'!J:J)</f>
        <v>0</v>
      </c>
      <c r="DO44" s="57">
        <f>+SUMIF(BAJIO!F:F,BS44,BAJIO!N:N)</f>
        <v>0</v>
      </c>
      <c r="DP44" s="57"/>
      <c r="DQ44" s="57">
        <f t="shared" si="0"/>
        <v>0</v>
      </c>
      <c r="DR44" s="21" t="e">
        <f>Tabla1[[#This Row],[TOTAL DISPERSION]]-DQ44</f>
        <v>#VALUE!</v>
      </c>
    </row>
    <row r="45" spans="1:123" s="70" customFormat="1" ht="15" customHeight="1">
      <c r="A45" s="62">
        <v>35</v>
      </c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4"/>
      <c r="O45" s="63"/>
      <c r="P45" s="63"/>
      <c r="Q45" s="63"/>
      <c r="R45" s="65" t="str">
        <f>CONCATENATE(Tabla1[[#This Row],[PATERNO]]," ",Tabla1[[#This Row],[MATERNO]]," ",Tabla1[[#This Row],[NOMBRE]])</f>
        <v xml:space="preserve">  </v>
      </c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 s="66">
        <f>COUNTIF(Tabla1[[#This Row],[28]:[4]],"I")</f>
        <v>0</v>
      </c>
      <c r="AN45" s="66">
        <f t="shared" si="1"/>
        <v>0</v>
      </c>
      <c r="AO45" s="66">
        <f t="shared" si="2"/>
        <v>0</v>
      </c>
      <c r="AP45" s="66">
        <f t="shared" si="3"/>
        <v>0</v>
      </c>
      <c r="AQ45" s="66">
        <f t="shared" si="4"/>
        <v>0</v>
      </c>
      <c r="AR45" s="66" t="e">
        <f>+SUMIF([2]INFONAVIT!A:A,M45,[2]INFONAVIT!K:K)/2</f>
        <v>#VALUE!</v>
      </c>
      <c r="AS45" s="66" t="e">
        <f>+SUMIF([2]FONACOT!F:F,M45,[2]FONACOT!M:M)/2</f>
        <v>#VALUE!</v>
      </c>
      <c r="AT45" s="66">
        <v>0</v>
      </c>
      <c r="AU45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45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45" s="69">
        <v>280</v>
      </c>
      <c r="AX45" s="66">
        <f>Tabla1[[#This Row],[SD]]*$AX$8</f>
        <v>293.80399999999997</v>
      </c>
      <c r="AY45" s="66" t="e">
        <f>ROUND(Tabla1[[#This Row],[SD]]*Tabla1[[#This Row],[DIAS LABORADOS]],2)</f>
        <v>#VALUE!</v>
      </c>
      <c r="AZ45" s="66">
        <f>ROUND(IF('[2]ISR CONTPAQi'!AN36&gt;0,'[2]ISR CONTPAQi'!AN36,0),2)</f>
        <v>0</v>
      </c>
      <c r="BA45" s="66">
        <f>ROUND(IF('[2]ISR CONTPAQi'!AO36&gt;0,'[2]ISR CONTPAQi'!AO36,0),2)</f>
        <v>0</v>
      </c>
      <c r="BB45" s="66">
        <f>ROUND(IF(AX45&gt;$BB$8,'[2]CALCULO IMSS'!AH44,0),2)</f>
        <v>0</v>
      </c>
      <c r="BC45" s="66" t="e">
        <f t="shared" si="5"/>
        <v>#VALUE!</v>
      </c>
      <c r="BD45" s="66" t="e">
        <f t="shared" si="5"/>
        <v>#VALUE!</v>
      </c>
      <c r="BE45" s="66">
        <f t="shared" si="5"/>
        <v>0</v>
      </c>
      <c r="BF45" s="66" t="e">
        <f t="shared" si="6"/>
        <v>#VALUE!</v>
      </c>
      <c r="BG45" s="69">
        <v>0</v>
      </c>
      <c r="BH45" s="69">
        <v>0</v>
      </c>
      <c r="BI45" s="69">
        <v>0</v>
      </c>
      <c r="BJ45" s="66">
        <v>0</v>
      </c>
      <c r="BK45" s="66" t="e">
        <f>ROUND(IF(Tabla1[[#This Row],[NETO FISCAL]]&gt;Tabla1[[#This Row],[SUELDO NETO PAGADO.]],Tabla1[[#This Row],[NETO FISCAL]],Tabla1[[#This Row],[NETO FISCAL]]+Tabla1[[#This Row],[NETO PREVISION]]),2)</f>
        <v>#VALUE!</v>
      </c>
      <c r="BL45" s="66" t="e">
        <f>Tabla1[[#This Row],[NETO A PAGAR]]</f>
        <v>#VALUE!</v>
      </c>
      <c r="BM45" s="66" t="e">
        <f>ROUND(Tabla1[[#This Row],[SUELDO NETO PAGADO.]]-Tabla1[[#This Row],[NOMINA]],2)</f>
        <v>#VALUE!</v>
      </c>
      <c r="BN45" s="69" t="e">
        <f>ROUND(Tabla1[[#This Row],[NOMINA]]+Tabla1[[#This Row],[IAS]],2)</f>
        <v>#VALUE!</v>
      </c>
      <c r="BO45" s="69" t="e">
        <f>Tabla1[[#This Row],[TOTAL DISPERSION]]=Tabla1[[#This Row],[NETO A PAGAR]]</f>
        <v>#VALUE!</v>
      </c>
      <c r="BP45" s="63">
        <f>+Tabla1[[#This Row],[COMENTARIOS]]</f>
        <v>0</v>
      </c>
      <c r="BQ45" s="63"/>
      <c r="BR45" s="63"/>
      <c r="BS45" s="63" t="e">
        <f t="shared" si="7"/>
        <v>#N/A</v>
      </c>
      <c r="BT45" s="63" t="e">
        <f t="shared" si="7"/>
        <v>#N/A</v>
      </c>
      <c r="BU45" s="65" t="e">
        <f>VLOOKUP(Tabla1[[#This Row],[INSTITUCION BANCARIA]],[2]CLAVES!E:G,3,FALSE)</f>
        <v>#N/A</v>
      </c>
      <c r="BV45" s="65" t="e">
        <f>+LEN(Tabla1[[#This Row],[NO. CLABE INTERBANCARIA]])</f>
        <v>#N/A</v>
      </c>
      <c r="BW45" s="65">
        <f>+COUNTIF(Tabla1[NO. DE CUENTA],BQ45)</f>
        <v>0</v>
      </c>
      <c r="BX45" s="65">
        <f>+COUNTIF(Tabla1[NO. CLABE INTERBANCARIA],BS45)</f>
        <v>44</v>
      </c>
      <c r="BY45" s="65">
        <f>LEN(Tabla1[[#This Row],[NO. DE CUENTA]])</f>
        <v>0</v>
      </c>
      <c r="BZ45" s="65" t="e">
        <f>VLOOKUP(Tabla1[[#This Row],[BANCO LAYOUT SANTANDER]],[2]CLAVES!L:M,2,FALSE)</f>
        <v>#N/A</v>
      </c>
      <c r="CA45" s="65" t="e">
        <f>VLOOKUP(Tabla1[[#This Row],[NO. CLABE INTERBANCARIA]],[2]BAJIO!G:I,3,FALSE)</f>
        <v>#N/A</v>
      </c>
      <c r="CB45" s="65" t="e">
        <f>VLOOKUP(Tabla1[[#This Row],[BANCO LAYOUT SANTANDER]],[2]CLAVES!R:S,2,FALSE)</f>
        <v>#N/A</v>
      </c>
      <c r="CC45" s="65">
        <f t="shared" si="8"/>
        <v>0</v>
      </c>
      <c r="CE45" s="70" t="e">
        <f>VLOOKUP(Tabla1[[#This Row],[NOMBRECOMPLETO]],[2]DATOS!B:K,7,FALSE)</f>
        <v>#N/A</v>
      </c>
      <c r="CF45" s="70" t="e">
        <f>VLOOKUP(Tabla1[[#This Row],[NOMBRECOMPLETO]],[2]DATOS!B:J,8,FALSE)</f>
        <v>#N/A</v>
      </c>
      <c r="CG45" s="70" t="e">
        <f>VLOOKUP(Tabla1[[#This Row],[NOMBRECOMPLETO]],[2]DATOS!B:K,9,FALSE)</f>
        <v>#N/A</v>
      </c>
      <c r="CH45" s="70" t="e">
        <f>VLOOKUP(Tabla1[[#This Row],[NOMBRECOMPLETO]],[2]DATOS!B:M,12,FALSE)</f>
        <v>#N/A</v>
      </c>
      <c r="CJ45" s="70" t="e">
        <f>VLOOKUP(Tabla1[[#This Row],[NSS]],[2]DATOS!D:I,5,FALSE)</f>
        <v>#N/A</v>
      </c>
      <c r="CK45" s="70" t="e">
        <f>VLOOKUP(Tabla1[[#This Row],[NOMBRECOMPLETO]],[2]DATOS!B:F,5,FALSE)</f>
        <v>#N/A</v>
      </c>
      <c r="CL45" s="70" t="e">
        <f>VLOOKUP(Tabla1[[#This Row],[NOMBRECOMPLETO]],[2]DATOS!B:E,4,FALSE)</f>
        <v>#N/A</v>
      </c>
      <c r="CM45" s="70" t="e">
        <f>VLOOKUP(Tabla1[[#This Row],[NOMBRECOMPLETO]],[2]DATOS!B:D,3,FALSE)</f>
        <v>#N/A</v>
      </c>
      <c r="CN45" s="70" t="e">
        <f>VLOOKUP(Tabla1[[#This Row],[NOMBRECOMPLETO]],[2]DATOS!B:C,2,FALSE)</f>
        <v>#N/A</v>
      </c>
      <c r="CO45" s="63"/>
      <c r="CP45" s="63"/>
      <c r="CQ45" s="63"/>
      <c r="CR45" s="71">
        <f>Tabla1[[#This Row],[TOTAL]]-CY45</f>
        <v>0</v>
      </c>
      <c r="CT45" s="72">
        <f>Tabla1[[#This Row],[SUELDO SEMANAL]]</f>
        <v>0</v>
      </c>
      <c r="CU45" s="72">
        <f t="shared" si="9"/>
        <v>0</v>
      </c>
      <c r="CV45" s="72">
        <f>+Tabla1[[#This Row],[ADICIONAL]]</f>
        <v>0</v>
      </c>
      <c r="CW45" s="72">
        <f t="shared" si="10"/>
        <v>0</v>
      </c>
      <c r="CX45" s="72">
        <f>+Tabla1[[#This Row],[OTROS DESCUENTOS]]</f>
        <v>0</v>
      </c>
      <c r="CY45" s="72">
        <f t="shared" si="11"/>
        <v>0</v>
      </c>
      <c r="CZ45" s="72"/>
      <c r="DA45" s="72">
        <f>COUNTIF(Tabla1[[#This Row],[28]:[4]], "12E")</f>
        <v>0</v>
      </c>
      <c r="DB45" s="72">
        <f>COUNTIF(Tabla1[[#This Row],[28]:[4]], "24E")</f>
        <v>0</v>
      </c>
      <c r="DC45" s="72">
        <f t="shared" si="12"/>
        <v>0</v>
      </c>
      <c r="DD45" s="72">
        <f>COUNTIF(Tabla1[[#This Row],[28]:[4]], "F")</f>
        <v>0</v>
      </c>
      <c r="DE45" s="72">
        <f>IF(Tabla1[[#This Row],[TURNO]]=12,(((CT45/7)*2)*(DD45)),(((CT45/7)*4)*(DD45)))</f>
        <v>0</v>
      </c>
      <c r="DF45" s="72">
        <f t="shared" si="13"/>
        <v>0</v>
      </c>
      <c r="DG45" s="72">
        <f>COUNTIF(Tabla1[[#This Row],[28]:[4]], "A")</f>
        <v>0</v>
      </c>
      <c r="DH45" s="72">
        <f t="shared" si="14"/>
        <v>0</v>
      </c>
      <c r="DI45" s="72">
        <f>COUNTIF(Tabla1[[#This Row],[28]:[4]], "B")</f>
        <v>0</v>
      </c>
      <c r="DJ45" s="72">
        <f t="shared" si="15"/>
        <v>0</v>
      </c>
      <c r="DK45" s="72">
        <f>COUNTIF(Tabla1[[#This Row],[28]:[4]], "PSS")</f>
        <v>0</v>
      </c>
      <c r="DL45" s="72">
        <f t="shared" si="16"/>
        <v>0</v>
      </c>
      <c r="DN45" s="57">
        <f>+SUMIF('IAS INT.'!D:D,BS45,'IAS INT.'!J:J)</f>
        <v>0</v>
      </c>
      <c r="DO45" s="57">
        <f>+SUMIF(BAJIO!F:F,BS45,BAJIO!N:N)</f>
        <v>0</v>
      </c>
      <c r="DP45" s="57"/>
      <c r="DQ45" s="57">
        <f t="shared" si="0"/>
        <v>0</v>
      </c>
      <c r="DR45" s="21" t="e">
        <f>Tabla1[[#This Row],[TOTAL DISPERSION]]-DQ45</f>
        <v>#VALUE!</v>
      </c>
    </row>
    <row r="46" spans="1:123" s="70" customFormat="1" ht="15" customHeight="1">
      <c r="A46" s="62">
        <v>36</v>
      </c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4"/>
      <c r="O46" s="63"/>
      <c r="P46" s="63"/>
      <c r="Q46" s="63"/>
      <c r="R46" s="65" t="str">
        <f>CONCATENATE(Tabla1[[#This Row],[PATERNO]]," ",Tabla1[[#This Row],[MATERNO]]," ",Tabla1[[#This Row],[NOMBRE]])</f>
        <v xml:space="preserve">  </v>
      </c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 s="66">
        <f>COUNTIF(Tabla1[[#This Row],[28]:[4]],"I")</f>
        <v>0</v>
      </c>
      <c r="AN46" s="66">
        <f t="shared" si="1"/>
        <v>0</v>
      </c>
      <c r="AO46" s="66">
        <f t="shared" si="2"/>
        <v>0</v>
      </c>
      <c r="AP46" s="66">
        <f t="shared" si="3"/>
        <v>0</v>
      </c>
      <c r="AQ46" s="66">
        <f t="shared" si="4"/>
        <v>0</v>
      </c>
      <c r="AR46" s="66" t="e">
        <f>+SUMIF([2]INFONAVIT!A:A,M46,[2]INFONAVIT!K:K)/2</f>
        <v>#VALUE!</v>
      </c>
      <c r="AS46" s="66" t="e">
        <f>+SUMIF([2]FONACOT!F:F,M46,[2]FONACOT!M:M)/2</f>
        <v>#VALUE!</v>
      </c>
      <c r="AT46" s="66">
        <v>0</v>
      </c>
      <c r="AU46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46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46" s="69">
        <v>280</v>
      </c>
      <c r="AX46" s="66">
        <f>Tabla1[[#This Row],[SD]]*$AX$8</f>
        <v>293.80399999999997</v>
      </c>
      <c r="AY46" s="66" t="e">
        <f>ROUND(Tabla1[[#This Row],[SD]]*Tabla1[[#This Row],[DIAS LABORADOS]],2)</f>
        <v>#VALUE!</v>
      </c>
      <c r="AZ46" s="66">
        <f>ROUND(IF('[2]ISR CONTPAQi'!AN37&gt;0,'[2]ISR CONTPAQi'!AN37,0),2)</f>
        <v>0</v>
      </c>
      <c r="BA46" s="66">
        <f>ROUND(IF('[2]ISR CONTPAQi'!AO37&gt;0,'[2]ISR CONTPAQi'!AO37,0),2)</f>
        <v>0</v>
      </c>
      <c r="BB46" s="66">
        <f>ROUND(IF(AX46&gt;$BB$8,'[2]CALCULO IMSS'!AH45,0),2)</f>
        <v>0</v>
      </c>
      <c r="BC46" s="66" t="e">
        <f t="shared" si="5"/>
        <v>#VALUE!</v>
      </c>
      <c r="BD46" s="66" t="e">
        <f t="shared" si="5"/>
        <v>#VALUE!</v>
      </c>
      <c r="BE46" s="66">
        <f t="shared" si="5"/>
        <v>0</v>
      </c>
      <c r="BF46" s="66" t="e">
        <f t="shared" si="6"/>
        <v>#VALUE!</v>
      </c>
      <c r="BG46" s="69">
        <v>0</v>
      </c>
      <c r="BH46" s="69">
        <v>0</v>
      </c>
      <c r="BI46" s="69">
        <v>0</v>
      </c>
      <c r="BJ46" s="66">
        <v>0</v>
      </c>
      <c r="BK46" s="66" t="e">
        <f>ROUND(IF(Tabla1[[#This Row],[NETO FISCAL]]&gt;Tabla1[[#This Row],[SUELDO NETO PAGADO.]],Tabla1[[#This Row],[NETO FISCAL]],Tabla1[[#This Row],[NETO FISCAL]]+Tabla1[[#This Row],[NETO PREVISION]]),2)</f>
        <v>#VALUE!</v>
      </c>
      <c r="BL46" s="66" t="e">
        <f>Tabla1[[#This Row],[NETO A PAGAR]]</f>
        <v>#VALUE!</v>
      </c>
      <c r="BM46" s="66" t="e">
        <f>ROUND(Tabla1[[#This Row],[SUELDO NETO PAGADO.]]-Tabla1[[#This Row],[NOMINA]],2)</f>
        <v>#VALUE!</v>
      </c>
      <c r="BN46" s="69" t="e">
        <f>ROUND(Tabla1[[#This Row],[NOMINA]]+Tabla1[[#This Row],[IAS]],2)</f>
        <v>#VALUE!</v>
      </c>
      <c r="BO46" s="69" t="e">
        <f>Tabla1[[#This Row],[TOTAL DISPERSION]]=Tabla1[[#This Row],[NETO A PAGAR]]</f>
        <v>#VALUE!</v>
      </c>
      <c r="BP46" s="63">
        <f>+Tabla1[[#This Row],[COMENTARIOS]]</f>
        <v>0</v>
      </c>
      <c r="BQ46" s="63"/>
      <c r="BR46" s="63"/>
      <c r="BS46" s="63" t="e">
        <f t="shared" si="7"/>
        <v>#N/A</v>
      </c>
      <c r="BT46" s="63" t="e">
        <f t="shared" si="7"/>
        <v>#N/A</v>
      </c>
      <c r="BU46" s="65" t="e">
        <f>VLOOKUP(Tabla1[[#This Row],[INSTITUCION BANCARIA]],[2]CLAVES!E:G,3,FALSE)</f>
        <v>#N/A</v>
      </c>
      <c r="BV46" s="65" t="e">
        <f>+LEN(Tabla1[[#This Row],[NO. CLABE INTERBANCARIA]])</f>
        <v>#N/A</v>
      </c>
      <c r="BW46" s="65">
        <f>+COUNTIF(Tabla1[NO. DE CUENTA],BQ46)</f>
        <v>0</v>
      </c>
      <c r="BX46" s="65">
        <f>+COUNTIF(Tabla1[NO. CLABE INTERBANCARIA],BS46)</f>
        <v>44</v>
      </c>
      <c r="BY46" s="65">
        <f>LEN(Tabla1[[#This Row],[NO. DE CUENTA]])</f>
        <v>0</v>
      </c>
      <c r="BZ46" s="65" t="e">
        <f>VLOOKUP(Tabla1[[#This Row],[BANCO LAYOUT SANTANDER]],[2]CLAVES!L:M,2,FALSE)</f>
        <v>#N/A</v>
      </c>
      <c r="CA46" s="65" t="e">
        <f>VLOOKUP(Tabla1[[#This Row],[NO. CLABE INTERBANCARIA]],[2]BAJIO!G:I,3,FALSE)</f>
        <v>#N/A</v>
      </c>
      <c r="CB46" s="65" t="e">
        <f>VLOOKUP(Tabla1[[#This Row],[BANCO LAYOUT SANTANDER]],[2]CLAVES!R:S,2,FALSE)</f>
        <v>#N/A</v>
      </c>
      <c r="CC46" s="65">
        <f t="shared" si="8"/>
        <v>0</v>
      </c>
      <c r="CE46" s="70" t="e">
        <f>VLOOKUP(Tabla1[[#This Row],[NOMBRECOMPLETO]],[2]DATOS!B:K,7,FALSE)</f>
        <v>#N/A</v>
      </c>
      <c r="CF46" s="70" t="e">
        <f>VLOOKUP(Tabla1[[#This Row],[NOMBRECOMPLETO]],[2]DATOS!B:J,8,FALSE)</f>
        <v>#N/A</v>
      </c>
      <c r="CG46" s="70" t="e">
        <f>VLOOKUP(Tabla1[[#This Row],[NOMBRECOMPLETO]],[2]DATOS!B:K,9,FALSE)</f>
        <v>#N/A</v>
      </c>
      <c r="CH46" s="70" t="e">
        <f>VLOOKUP(Tabla1[[#This Row],[NOMBRECOMPLETO]],[2]DATOS!B:M,12,FALSE)</f>
        <v>#N/A</v>
      </c>
      <c r="CJ46" s="70" t="e">
        <f>VLOOKUP(Tabla1[[#This Row],[NSS]],[2]DATOS!D:I,5,FALSE)</f>
        <v>#N/A</v>
      </c>
      <c r="CK46" s="70" t="e">
        <f>VLOOKUP(Tabla1[[#This Row],[NOMBRECOMPLETO]],[2]DATOS!B:F,5,FALSE)</f>
        <v>#N/A</v>
      </c>
      <c r="CL46" s="70" t="e">
        <f>VLOOKUP(Tabla1[[#This Row],[NOMBRECOMPLETO]],[2]DATOS!B:E,4,FALSE)</f>
        <v>#N/A</v>
      </c>
      <c r="CM46" s="70" t="e">
        <f>VLOOKUP(Tabla1[[#This Row],[NOMBRECOMPLETO]],[2]DATOS!B:D,3,FALSE)</f>
        <v>#N/A</v>
      </c>
      <c r="CN46" s="70" t="e">
        <f>VLOOKUP(Tabla1[[#This Row],[NOMBRECOMPLETO]],[2]DATOS!B:C,2,FALSE)</f>
        <v>#N/A</v>
      </c>
      <c r="CO46" s="63"/>
      <c r="CP46" s="63"/>
      <c r="CQ46" s="63"/>
      <c r="CR46" s="71">
        <f>Tabla1[[#This Row],[TOTAL]]-CY46</f>
        <v>0</v>
      </c>
      <c r="CT46" s="72">
        <f>Tabla1[[#This Row],[SUELDO SEMANAL]]</f>
        <v>0</v>
      </c>
      <c r="CU46" s="72">
        <f t="shared" si="9"/>
        <v>0</v>
      </c>
      <c r="CV46" s="72">
        <f>+Tabla1[[#This Row],[ADICIONAL]]</f>
        <v>0</v>
      </c>
      <c r="CW46" s="72">
        <f t="shared" si="10"/>
        <v>0</v>
      </c>
      <c r="CX46" s="72">
        <f>+Tabla1[[#This Row],[OTROS DESCUENTOS]]</f>
        <v>0</v>
      </c>
      <c r="CY46" s="72">
        <f t="shared" si="11"/>
        <v>0</v>
      </c>
      <c r="CZ46" s="72"/>
      <c r="DA46" s="72">
        <f>COUNTIF(Tabla1[[#This Row],[28]:[4]], "12E")</f>
        <v>0</v>
      </c>
      <c r="DB46" s="72">
        <f>COUNTIF(Tabla1[[#This Row],[28]:[4]], "24E")</f>
        <v>0</v>
      </c>
      <c r="DC46" s="72">
        <f t="shared" si="12"/>
        <v>0</v>
      </c>
      <c r="DD46" s="72">
        <f>COUNTIF(Tabla1[[#This Row],[28]:[4]], "F")</f>
        <v>0</v>
      </c>
      <c r="DE46" s="72">
        <f>IF(Tabla1[[#This Row],[TURNO]]=12,(((CT46/7)*2)*(DD46)),(((CT46/7)*4)*(DD46)))</f>
        <v>0</v>
      </c>
      <c r="DF46" s="72">
        <f t="shared" si="13"/>
        <v>0</v>
      </c>
      <c r="DG46" s="72">
        <f>COUNTIF(Tabla1[[#This Row],[28]:[4]], "A")</f>
        <v>0</v>
      </c>
      <c r="DH46" s="72">
        <f t="shared" si="14"/>
        <v>0</v>
      </c>
      <c r="DI46" s="72">
        <f>COUNTIF(Tabla1[[#This Row],[28]:[4]], "B")</f>
        <v>0</v>
      </c>
      <c r="DJ46" s="72">
        <f t="shared" si="15"/>
        <v>0</v>
      </c>
      <c r="DK46" s="72">
        <f>COUNTIF(Tabla1[[#This Row],[28]:[4]], "PSS")</f>
        <v>0</v>
      </c>
      <c r="DL46" s="72">
        <f t="shared" si="16"/>
        <v>0</v>
      </c>
      <c r="DN46" s="57">
        <f>+SUMIF('IAS INT.'!D:D,BS46,'IAS INT.'!J:J)</f>
        <v>0</v>
      </c>
      <c r="DO46" s="57">
        <f>+SUMIF(BAJIO!F:F,BS46,BAJIO!N:N)</f>
        <v>0</v>
      </c>
      <c r="DP46" s="57"/>
      <c r="DQ46" s="57">
        <f t="shared" si="0"/>
        <v>0</v>
      </c>
      <c r="DR46" s="21" t="e">
        <f>Tabla1[[#This Row],[TOTAL DISPERSION]]-DQ46</f>
        <v>#VALUE!</v>
      </c>
    </row>
    <row r="47" spans="1:123" s="70" customFormat="1" ht="15" customHeight="1">
      <c r="A47" s="62">
        <v>37</v>
      </c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4"/>
      <c r="O47" s="63"/>
      <c r="P47" s="63"/>
      <c r="Q47" s="63"/>
      <c r="R47" s="65" t="str">
        <f>CONCATENATE(Tabla1[[#This Row],[PATERNO]]," ",Tabla1[[#This Row],[MATERNO]]," ",Tabla1[[#This Row],[NOMBRE]])</f>
        <v xml:space="preserve">  </v>
      </c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 s="66">
        <f>COUNTIF(Tabla1[[#This Row],[28]:[4]],"I")</f>
        <v>0</v>
      </c>
      <c r="AN47" s="66">
        <f t="shared" si="1"/>
        <v>0</v>
      </c>
      <c r="AO47" s="66">
        <f t="shared" si="2"/>
        <v>0</v>
      </c>
      <c r="AP47" s="66">
        <f t="shared" si="3"/>
        <v>0</v>
      </c>
      <c r="AQ47" s="66">
        <f t="shared" si="4"/>
        <v>0</v>
      </c>
      <c r="AR47" s="66" t="e">
        <f>+SUMIF([2]INFONAVIT!A:A,M47,[2]INFONAVIT!K:K)/2</f>
        <v>#VALUE!</v>
      </c>
      <c r="AS47" s="66" t="e">
        <f>+SUMIF([2]FONACOT!F:F,M47,[2]FONACOT!M:M)/2</f>
        <v>#VALUE!</v>
      </c>
      <c r="AT47" s="66">
        <v>0</v>
      </c>
      <c r="AU47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47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47" s="69">
        <v>280</v>
      </c>
      <c r="AX47" s="66">
        <f>Tabla1[[#This Row],[SD]]*$AX$8</f>
        <v>293.80399999999997</v>
      </c>
      <c r="AY47" s="66" t="e">
        <f>ROUND(Tabla1[[#This Row],[SD]]*Tabla1[[#This Row],[DIAS LABORADOS]],2)</f>
        <v>#VALUE!</v>
      </c>
      <c r="AZ47" s="66">
        <f>ROUND(IF('[2]ISR CONTPAQi'!AN38&gt;0,'[2]ISR CONTPAQi'!AN38,0),2)</f>
        <v>0</v>
      </c>
      <c r="BA47" s="66">
        <f>ROUND(IF('[2]ISR CONTPAQi'!AO38&gt;0,'[2]ISR CONTPAQi'!AO38,0),2)</f>
        <v>0</v>
      </c>
      <c r="BB47" s="66">
        <f>ROUND(IF(AX47&gt;$BB$8,'[2]CALCULO IMSS'!AH46,0),2)</f>
        <v>0</v>
      </c>
      <c r="BC47" s="66" t="e">
        <f t="shared" si="5"/>
        <v>#VALUE!</v>
      </c>
      <c r="BD47" s="66" t="e">
        <f t="shared" si="5"/>
        <v>#VALUE!</v>
      </c>
      <c r="BE47" s="66">
        <f t="shared" si="5"/>
        <v>0</v>
      </c>
      <c r="BF47" s="66" t="e">
        <f t="shared" si="6"/>
        <v>#VALUE!</v>
      </c>
      <c r="BG47" s="69">
        <v>0</v>
      </c>
      <c r="BH47" s="69">
        <v>0</v>
      </c>
      <c r="BI47" s="69">
        <v>0</v>
      </c>
      <c r="BJ47" s="66">
        <v>0</v>
      </c>
      <c r="BK47" s="66" t="e">
        <f>ROUND(IF(Tabla1[[#This Row],[NETO FISCAL]]&gt;Tabla1[[#This Row],[SUELDO NETO PAGADO.]],Tabla1[[#This Row],[NETO FISCAL]],Tabla1[[#This Row],[NETO FISCAL]]+Tabla1[[#This Row],[NETO PREVISION]]),2)</f>
        <v>#VALUE!</v>
      </c>
      <c r="BL47" s="66" t="e">
        <f>Tabla1[[#This Row],[NETO A PAGAR]]</f>
        <v>#VALUE!</v>
      </c>
      <c r="BM47" s="66" t="e">
        <f>ROUND(Tabla1[[#This Row],[SUELDO NETO PAGADO.]]-Tabla1[[#This Row],[NOMINA]],2)</f>
        <v>#VALUE!</v>
      </c>
      <c r="BN47" s="69" t="e">
        <f>ROUND(Tabla1[[#This Row],[NOMINA]]+Tabla1[[#This Row],[IAS]],2)</f>
        <v>#VALUE!</v>
      </c>
      <c r="BO47" s="69" t="e">
        <f>Tabla1[[#This Row],[TOTAL DISPERSION]]=Tabla1[[#This Row],[NETO A PAGAR]]</f>
        <v>#VALUE!</v>
      </c>
      <c r="BP47" s="63">
        <f>+Tabla1[[#This Row],[COMENTARIOS]]</f>
        <v>0</v>
      </c>
      <c r="BQ47" s="63"/>
      <c r="BR47" s="63"/>
      <c r="BS47" s="63" t="e">
        <f t="shared" si="7"/>
        <v>#N/A</v>
      </c>
      <c r="BT47" s="63" t="e">
        <f t="shared" si="7"/>
        <v>#N/A</v>
      </c>
      <c r="BU47" s="65" t="e">
        <f>VLOOKUP(Tabla1[[#This Row],[INSTITUCION BANCARIA]],[2]CLAVES!E:G,3,FALSE)</f>
        <v>#N/A</v>
      </c>
      <c r="BV47" s="65" t="e">
        <f>+LEN(Tabla1[[#This Row],[NO. CLABE INTERBANCARIA]])</f>
        <v>#N/A</v>
      </c>
      <c r="BW47" s="65">
        <f>+COUNTIF(Tabla1[NO. DE CUENTA],BQ47)</f>
        <v>0</v>
      </c>
      <c r="BX47" s="65">
        <f>+COUNTIF(Tabla1[NO. CLABE INTERBANCARIA],BS47)</f>
        <v>44</v>
      </c>
      <c r="BY47" s="65">
        <f>LEN(Tabla1[[#This Row],[NO. DE CUENTA]])</f>
        <v>0</v>
      </c>
      <c r="BZ47" s="65" t="e">
        <f>VLOOKUP(Tabla1[[#This Row],[BANCO LAYOUT SANTANDER]],[2]CLAVES!L:M,2,FALSE)</f>
        <v>#N/A</v>
      </c>
      <c r="CA47" s="65" t="e">
        <f>VLOOKUP(Tabla1[[#This Row],[NO. CLABE INTERBANCARIA]],[2]BAJIO!G:I,3,FALSE)</f>
        <v>#N/A</v>
      </c>
      <c r="CB47" s="65" t="e">
        <f>VLOOKUP(Tabla1[[#This Row],[BANCO LAYOUT SANTANDER]],[2]CLAVES!R:S,2,FALSE)</f>
        <v>#N/A</v>
      </c>
      <c r="CC47" s="65">
        <f t="shared" si="8"/>
        <v>0</v>
      </c>
      <c r="CE47" s="70" t="e">
        <f>VLOOKUP(Tabla1[[#This Row],[NOMBRECOMPLETO]],[2]DATOS!B:K,7,FALSE)</f>
        <v>#N/A</v>
      </c>
      <c r="CF47" s="70" t="e">
        <f>VLOOKUP(Tabla1[[#This Row],[NOMBRECOMPLETO]],[2]DATOS!B:J,8,FALSE)</f>
        <v>#N/A</v>
      </c>
      <c r="CG47" s="70" t="e">
        <f>VLOOKUP(Tabla1[[#This Row],[NOMBRECOMPLETO]],[2]DATOS!B:K,9,FALSE)</f>
        <v>#N/A</v>
      </c>
      <c r="CH47" s="70" t="e">
        <f>VLOOKUP(Tabla1[[#This Row],[NOMBRECOMPLETO]],[2]DATOS!B:M,12,FALSE)</f>
        <v>#N/A</v>
      </c>
      <c r="CJ47" s="70" t="e">
        <f>VLOOKUP(Tabla1[[#This Row],[NSS]],[2]DATOS!D:I,5,FALSE)</f>
        <v>#N/A</v>
      </c>
      <c r="CK47" s="70" t="e">
        <f>VLOOKUP(Tabla1[[#This Row],[NOMBRECOMPLETO]],[2]DATOS!B:F,5,FALSE)</f>
        <v>#N/A</v>
      </c>
      <c r="CL47" s="70" t="e">
        <f>VLOOKUP(Tabla1[[#This Row],[NOMBRECOMPLETO]],[2]DATOS!B:E,4,FALSE)</f>
        <v>#N/A</v>
      </c>
      <c r="CM47" s="70" t="e">
        <f>VLOOKUP(Tabla1[[#This Row],[NOMBRECOMPLETO]],[2]DATOS!B:D,3,FALSE)</f>
        <v>#N/A</v>
      </c>
      <c r="CN47" s="70" t="e">
        <f>VLOOKUP(Tabla1[[#This Row],[NOMBRECOMPLETO]],[2]DATOS!B:C,2,FALSE)</f>
        <v>#N/A</v>
      </c>
      <c r="CO47" s="63"/>
      <c r="CP47" s="63"/>
      <c r="CQ47" s="63"/>
      <c r="CR47" s="71">
        <f>Tabla1[[#This Row],[TOTAL]]-CY47</f>
        <v>0</v>
      </c>
      <c r="CT47" s="72">
        <f>Tabla1[[#This Row],[SUELDO SEMANAL]]</f>
        <v>0</v>
      </c>
      <c r="CU47" s="72">
        <f t="shared" si="9"/>
        <v>0</v>
      </c>
      <c r="CV47" s="72">
        <f>+Tabla1[[#This Row],[ADICIONAL]]</f>
        <v>0</v>
      </c>
      <c r="CW47" s="72">
        <f t="shared" si="10"/>
        <v>0</v>
      </c>
      <c r="CX47" s="72">
        <f>+Tabla1[[#This Row],[OTROS DESCUENTOS]]</f>
        <v>0</v>
      </c>
      <c r="CY47" s="72">
        <f t="shared" si="11"/>
        <v>0</v>
      </c>
      <c r="CZ47" s="72"/>
      <c r="DA47" s="72">
        <f>COUNTIF(Tabla1[[#This Row],[28]:[4]], "12E")</f>
        <v>0</v>
      </c>
      <c r="DB47" s="72">
        <f>COUNTIF(Tabla1[[#This Row],[28]:[4]], "24E")</f>
        <v>0</v>
      </c>
      <c r="DC47" s="72">
        <f t="shared" si="12"/>
        <v>0</v>
      </c>
      <c r="DD47" s="72">
        <f>COUNTIF(Tabla1[[#This Row],[28]:[4]], "F")</f>
        <v>0</v>
      </c>
      <c r="DE47" s="72">
        <f>IF(Tabla1[[#This Row],[TURNO]]=12,(((CT47/7)*2)*(DD47)),(((CT47/7)*4)*(DD47)))</f>
        <v>0</v>
      </c>
      <c r="DF47" s="72">
        <f t="shared" si="13"/>
        <v>0</v>
      </c>
      <c r="DG47" s="72">
        <f>COUNTIF(Tabla1[[#This Row],[28]:[4]], "A")</f>
        <v>0</v>
      </c>
      <c r="DH47" s="72">
        <f t="shared" si="14"/>
        <v>0</v>
      </c>
      <c r="DI47" s="72">
        <f>COUNTIF(Tabla1[[#This Row],[28]:[4]], "B")</f>
        <v>0</v>
      </c>
      <c r="DJ47" s="72">
        <f t="shared" si="15"/>
        <v>0</v>
      </c>
      <c r="DK47" s="72">
        <f>COUNTIF(Tabla1[[#This Row],[28]:[4]], "PSS")</f>
        <v>0</v>
      </c>
      <c r="DL47" s="72">
        <f t="shared" si="16"/>
        <v>0</v>
      </c>
      <c r="DN47" s="57">
        <f>+SUMIF('IAS INT.'!D:D,BS47,'IAS INT.'!J:J)</f>
        <v>0</v>
      </c>
      <c r="DO47" s="57">
        <f>+SUMIF(BAJIO!F:F,BS47,BAJIO!N:N)</f>
        <v>0</v>
      </c>
      <c r="DP47" s="57"/>
      <c r="DQ47" s="57">
        <f t="shared" si="0"/>
        <v>0</v>
      </c>
      <c r="DR47" s="21" t="e">
        <f>Tabla1[[#This Row],[TOTAL DISPERSION]]-DQ47</f>
        <v>#VALUE!</v>
      </c>
    </row>
    <row r="48" spans="1:123" s="70" customFormat="1" ht="15" customHeight="1">
      <c r="A48" s="62">
        <v>38</v>
      </c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4"/>
      <c r="O48" s="63"/>
      <c r="P48" s="63"/>
      <c r="Q48" s="63"/>
      <c r="R48" s="65" t="str">
        <f>CONCATENATE(Tabla1[[#This Row],[PATERNO]]," ",Tabla1[[#This Row],[MATERNO]]," ",Tabla1[[#This Row],[NOMBRE]])</f>
        <v xml:space="preserve">  </v>
      </c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 s="66">
        <f>COUNTIF(Tabla1[[#This Row],[28]:[4]],"I")</f>
        <v>0</v>
      </c>
      <c r="AN48" s="66">
        <f t="shared" si="1"/>
        <v>0</v>
      </c>
      <c r="AO48" s="66">
        <f t="shared" si="2"/>
        <v>0</v>
      </c>
      <c r="AP48" s="66">
        <f t="shared" si="3"/>
        <v>0</v>
      </c>
      <c r="AQ48" s="66">
        <f t="shared" si="4"/>
        <v>0</v>
      </c>
      <c r="AR48" s="66" t="e">
        <f>+SUMIF([2]INFONAVIT!A:A,M48,[2]INFONAVIT!K:K)/2</f>
        <v>#VALUE!</v>
      </c>
      <c r="AS48" s="66" t="e">
        <f>+SUMIF([2]FONACOT!F:F,M48,[2]FONACOT!M:M)/2</f>
        <v>#VALUE!</v>
      </c>
      <c r="AT48" s="66">
        <v>0</v>
      </c>
      <c r="AU48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48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48" s="69">
        <v>280</v>
      </c>
      <c r="AX48" s="66">
        <f>Tabla1[[#This Row],[SD]]*$AX$8</f>
        <v>293.80399999999997</v>
      </c>
      <c r="AY48" s="66" t="e">
        <f>ROUND(Tabla1[[#This Row],[SD]]*Tabla1[[#This Row],[DIAS LABORADOS]],2)</f>
        <v>#VALUE!</v>
      </c>
      <c r="AZ48" s="66">
        <f>ROUND(IF('[2]ISR CONTPAQi'!AN39&gt;0,'[2]ISR CONTPAQi'!AN39,0),2)</f>
        <v>0</v>
      </c>
      <c r="BA48" s="66">
        <f>ROUND(IF('[2]ISR CONTPAQi'!AO39&gt;0,'[2]ISR CONTPAQi'!AO39,0),2)</f>
        <v>0</v>
      </c>
      <c r="BB48" s="66">
        <f>ROUND(IF(AX48&gt;$BB$8,'[2]CALCULO IMSS'!AH47,0),2)</f>
        <v>0</v>
      </c>
      <c r="BC48" s="66" t="e">
        <f t="shared" si="5"/>
        <v>#VALUE!</v>
      </c>
      <c r="BD48" s="66" t="e">
        <f t="shared" si="5"/>
        <v>#VALUE!</v>
      </c>
      <c r="BE48" s="66">
        <f t="shared" si="5"/>
        <v>0</v>
      </c>
      <c r="BF48" s="66" t="e">
        <f t="shared" si="6"/>
        <v>#VALUE!</v>
      </c>
      <c r="BG48" s="69">
        <v>0</v>
      </c>
      <c r="BH48" s="69">
        <v>0</v>
      </c>
      <c r="BI48" s="69">
        <v>0</v>
      </c>
      <c r="BJ48" s="66">
        <v>0</v>
      </c>
      <c r="BK48" s="66" t="e">
        <f>ROUND(IF(Tabla1[[#This Row],[NETO FISCAL]]&gt;Tabla1[[#This Row],[SUELDO NETO PAGADO.]],Tabla1[[#This Row],[NETO FISCAL]],Tabla1[[#This Row],[NETO FISCAL]]+Tabla1[[#This Row],[NETO PREVISION]]),2)</f>
        <v>#VALUE!</v>
      </c>
      <c r="BL48" s="66" t="e">
        <f>Tabla1[[#This Row],[NETO A PAGAR]]</f>
        <v>#VALUE!</v>
      </c>
      <c r="BM48" s="66" t="e">
        <f>ROUND(Tabla1[[#This Row],[SUELDO NETO PAGADO.]]-Tabla1[[#This Row],[NOMINA]],2)</f>
        <v>#VALUE!</v>
      </c>
      <c r="BN48" s="69" t="e">
        <f>ROUND(Tabla1[[#This Row],[NOMINA]]+Tabla1[[#This Row],[IAS]],2)</f>
        <v>#VALUE!</v>
      </c>
      <c r="BO48" s="69" t="e">
        <f>Tabla1[[#This Row],[TOTAL DISPERSION]]=Tabla1[[#This Row],[NETO A PAGAR]]</f>
        <v>#VALUE!</v>
      </c>
      <c r="BP48" s="63">
        <f>+Tabla1[[#This Row],[COMENTARIOS]]</f>
        <v>0</v>
      </c>
      <c r="BQ48" s="63"/>
      <c r="BR48" s="63"/>
      <c r="BS48" s="63" t="e">
        <f t="shared" si="7"/>
        <v>#N/A</v>
      </c>
      <c r="BT48" s="63" t="e">
        <f t="shared" si="7"/>
        <v>#N/A</v>
      </c>
      <c r="BU48" s="65" t="e">
        <f>VLOOKUP(Tabla1[[#This Row],[INSTITUCION BANCARIA]],[2]CLAVES!E:G,3,FALSE)</f>
        <v>#N/A</v>
      </c>
      <c r="BV48" s="65" t="e">
        <f>+LEN(Tabla1[[#This Row],[NO. CLABE INTERBANCARIA]])</f>
        <v>#N/A</v>
      </c>
      <c r="BW48" s="65">
        <f>+COUNTIF(Tabla1[NO. DE CUENTA],BQ48)</f>
        <v>0</v>
      </c>
      <c r="BX48" s="65">
        <f>+COUNTIF(Tabla1[NO. CLABE INTERBANCARIA],BS48)</f>
        <v>44</v>
      </c>
      <c r="BY48" s="65">
        <f>LEN(Tabla1[[#This Row],[NO. DE CUENTA]])</f>
        <v>0</v>
      </c>
      <c r="BZ48" s="65" t="e">
        <f>VLOOKUP(Tabla1[[#This Row],[BANCO LAYOUT SANTANDER]],[2]CLAVES!L:M,2,FALSE)</f>
        <v>#N/A</v>
      </c>
      <c r="CA48" s="65" t="e">
        <f>VLOOKUP(Tabla1[[#This Row],[NO. CLABE INTERBANCARIA]],[2]BAJIO!G:I,3,FALSE)</f>
        <v>#N/A</v>
      </c>
      <c r="CB48" s="65" t="e">
        <f>VLOOKUP(Tabla1[[#This Row],[BANCO LAYOUT SANTANDER]],[2]CLAVES!R:S,2,FALSE)</f>
        <v>#N/A</v>
      </c>
      <c r="CC48" s="65">
        <f t="shared" si="8"/>
        <v>0</v>
      </c>
      <c r="CE48" s="70" t="e">
        <f>VLOOKUP(Tabla1[[#This Row],[NOMBRECOMPLETO]],[2]DATOS!B:K,7,FALSE)</f>
        <v>#N/A</v>
      </c>
      <c r="CF48" s="70" t="e">
        <f>VLOOKUP(Tabla1[[#This Row],[NOMBRECOMPLETO]],[2]DATOS!B:J,8,FALSE)</f>
        <v>#N/A</v>
      </c>
      <c r="CG48" s="70" t="e">
        <f>VLOOKUP(Tabla1[[#This Row],[NOMBRECOMPLETO]],[2]DATOS!B:K,9,FALSE)</f>
        <v>#N/A</v>
      </c>
      <c r="CH48" s="70" t="e">
        <f>VLOOKUP(Tabla1[[#This Row],[NOMBRECOMPLETO]],[2]DATOS!B:M,12,FALSE)</f>
        <v>#N/A</v>
      </c>
      <c r="CJ48" s="70" t="e">
        <f>VLOOKUP(Tabla1[[#This Row],[NSS]],[2]DATOS!D:I,5,FALSE)</f>
        <v>#N/A</v>
      </c>
      <c r="CK48" s="70" t="e">
        <f>VLOOKUP(Tabla1[[#This Row],[NOMBRECOMPLETO]],[2]DATOS!B:F,5,FALSE)</f>
        <v>#N/A</v>
      </c>
      <c r="CL48" s="70" t="e">
        <f>VLOOKUP(Tabla1[[#This Row],[NOMBRECOMPLETO]],[2]DATOS!B:E,4,FALSE)</f>
        <v>#N/A</v>
      </c>
      <c r="CM48" s="70" t="e">
        <f>VLOOKUP(Tabla1[[#This Row],[NOMBRECOMPLETO]],[2]DATOS!B:D,3,FALSE)</f>
        <v>#N/A</v>
      </c>
      <c r="CN48" s="70" t="e">
        <f>VLOOKUP(Tabla1[[#This Row],[NOMBRECOMPLETO]],[2]DATOS!B:C,2,FALSE)</f>
        <v>#N/A</v>
      </c>
      <c r="CO48" s="63"/>
      <c r="CP48" s="63"/>
      <c r="CQ48" s="63"/>
      <c r="CR48" s="71">
        <f>Tabla1[[#This Row],[TOTAL]]-CY48</f>
        <v>0</v>
      </c>
      <c r="CT48" s="72">
        <f>Tabla1[[#This Row],[SUELDO SEMANAL]]</f>
        <v>0</v>
      </c>
      <c r="CU48" s="72">
        <f t="shared" si="9"/>
        <v>0</v>
      </c>
      <c r="CV48" s="72">
        <f>+Tabla1[[#This Row],[ADICIONAL]]</f>
        <v>0</v>
      </c>
      <c r="CW48" s="72">
        <f t="shared" si="10"/>
        <v>0</v>
      </c>
      <c r="CX48" s="72">
        <f>+Tabla1[[#This Row],[OTROS DESCUENTOS]]</f>
        <v>0</v>
      </c>
      <c r="CY48" s="72">
        <f t="shared" si="11"/>
        <v>0</v>
      </c>
      <c r="CZ48" s="72"/>
      <c r="DA48" s="72">
        <f>COUNTIF(Tabla1[[#This Row],[28]:[4]], "12E")</f>
        <v>0</v>
      </c>
      <c r="DB48" s="72">
        <f>COUNTIF(Tabla1[[#This Row],[28]:[4]], "24E")</f>
        <v>0</v>
      </c>
      <c r="DC48" s="72">
        <f t="shared" si="12"/>
        <v>0</v>
      </c>
      <c r="DD48" s="72">
        <f>COUNTIF(Tabla1[[#This Row],[28]:[4]], "F")</f>
        <v>0</v>
      </c>
      <c r="DE48" s="72">
        <f>IF(Tabla1[[#This Row],[TURNO]]=12,(((CT48/7)*2)*(DD48)),(((CT48/7)*4)*(DD48)))</f>
        <v>0</v>
      </c>
      <c r="DF48" s="72">
        <f t="shared" si="13"/>
        <v>0</v>
      </c>
      <c r="DG48" s="72">
        <f>COUNTIF(Tabla1[[#This Row],[28]:[4]], "A")</f>
        <v>0</v>
      </c>
      <c r="DH48" s="72">
        <f t="shared" si="14"/>
        <v>0</v>
      </c>
      <c r="DI48" s="72">
        <f>COUNTIF(Tabla1[[#This Row],[28]:[4]], "B")</f>
        <v>0</v>
      </c>
      <c r="DJ48" s="72">
        <f t="shared" si="15"/>
        <v>0</v>
      </c>
      <c r="DK48" s="72">
        <f>COUNTIF(Tabla1[[#This Row],[28]:[4]], "PSS")</f>
        <v>0</v>
      </c>
      <c r="DL48" s="72">
        <f t="shared" si="16"/>
        <v>0</v>
      </c>
      <c r="DN48" s="57">
        <f>+SUMIF('IAS INT.'!D:D,BS48,'IAS INT.'!J:J)</f>
        <v>0</v>
      </c>
      <c r="DO48" s="57">
        <f>+SUMIF(BAJIO!F:F,BS48,BAJIO!N:N)</f>
        <v>0</v>
      </c>
      <c r="DP48" s="57"/>
      <c r="DQ48" s="57">
        <f t="shared" si="0"/>
        <v>0</v>
      </c>
      <c r="DR48" s="21" t="e">
        <f>Tabla1[[#This Row],[TOTAL DISPERSION]]-DQ48</f>
        <v>#VALUE!</v>
      </c>
    </row>
    <row r="49" spans="1:122" s="70" customFormat="1" ht="15" customHeight="1">
      <c r="A49" s="62">
        <v>39</v>
      </c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4"/>
      <c r="O49" s="63"/>
      <c r="P49" s="63"/>
      <c r="Q49" s="63"/>
      <c r="R49" s="65" t="str">
        <f>CONCATENATE(Tabla1[[#This Row],[PATERNO]]," ",Tabla1[[#This Row],[MATERNO]]," ",Tabla1[[#This Row],[NOMBRE]])</f>
        <v xml:space="preserve">  </v>
      </c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 s="66">
        <f>COUNTIF(Tabla1[[#This Row],[28]:[4]],"I")</f>
        <v>0</v>
      </c>
      <c r="AN49" s="66">
        <f t="shared" si="1"/>
        <v>0</v>
      </c>
      <c r="AO49" s="66">
        <f t="shared" si="2"/>
        <v>0</v>
      </c>
      <c r="AP49" s="66">
        <f t="shared" si="3"/>
        <v>0</v>
      </c>
      <c r="AQ49" s="66">
        <f t="shared" si="4"/>
        <v>0</v>
      </c>
      <c r="AR49" s="66" t="e">
        <f>+SUMIF([2]INFONAVIT!A:A,M49,[2]INFONAVIT!K:K)/2</f>
        <v>#VALUE!</v>
      </c>
      <c r="AS49" s="66" t="e">
        <f>+SUMIF([2]FONACOT!F:F,M49,[2]FONACOT!M:M)/2</f>
        <v>#VALUE!</v>
      </c>
      <c r="AT49" s="66">
        <v>0</v>
      </c>
      <c r="AU49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49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49" s="69">
        <v>280</v>
      </c>
      <c r="AX49" s="66">
        <f>Tabla1[[#This Row],[SD]]*$AX$8</f>
        <v>293.80399999999997</v>
      </c>
      <c r="AY49" s="66" t="e">
        <f>ROUND(Tabla1[[#This Row],[SD]]*Tabla1[[#This Row],[DIAS LABORADOS]],2)</f>
        <v>#VALUE!</v>
      </c>
      <c r="AZ49" s="66">
        <f>ROUND(IF('[2]ISR CONTPAQi'!AN40&gt;0,'[2]ISR CONTPAQi'!AN40,0),2)</f>
        <v>0</v>
      </c>
      <c r="BA49" s="66">
        <f>ROUND(IF('[2]ISR CONTPAQi'!AO40&gt;0,'[2]ISR CONTPAQi'!AO40,0),2)</f>
        <v>0</v>
      </c>
      <c r="BB49" s="66">
        <f>ROUND(IF(AX49&gt;$BB$8,'[2]CALCULO IMSS'!AH48,0),2)</f>
        <v>0</v>
      </c>
      <c r="BC49" s="66" t="e">
        <f t="shared" si="5"/>
        <v>#VALUE!</v>
      </c>
      <c r="BD49" s="66" t="e">
        <f t="shared" si="5"/>
        <v>#VALUE!</v>
      </c>
      <c r="BE49" s="66">
        <f t="shared" si="5"/>
        <v>0</v>
      </c>
      <c r="BF49" s="66" t="e">
        <f t="shared" si="6"/>
        <v>#VALUE!</v>
      </c>
      <c r="BG49" s="69">
        <v>0</v>
      </c>
      <c r="BH49" s="69">
        <v>0</v>
      </c>
      <c r="BI49" s="69">
        <v>0</v>
      </c>
      <c r="BJ49" s="66">
        <v>0</v>
      </c>
      <c r="BK49" s="66" t="e">
        <f>ROUND(IF(Tabla1[[#This Row],[NETO FISCAL]]&gt;Tabla1[[#This Row],[SUELDO NETO PAGADO.]],Tabla1[[#This Row],[NETO FISCAL]],Tabla1[[#This Row],[NETO FISCAL]]+Tabla1[[#This Row],[NETO PREVISION]]),2)</f>
        <v>#VALUE!</v>
      </c>
      <c r="BL49" s="66" t="e">
        <f>Tabla1[[#This Row],[NETO A PAGAR]]</f>
        <v>#VALUE!</v>
      </c>
      <c r="BM49" s="66" t="e">
        <f>ROUND(Tabla1[[#This Row],[SUELDO NETO PAGADO.]]-Tabla1[[#This Row],[NOMINA]],2)</f>
        <v>#VALUE!</v>
      </c>
      <c r="BN49" s="69" t="e">
        <f>ROUND(Tabla1[[#This Row],[NOMINA]]+Tabla1[[#This Row],[IAS]],2)</f>
        <v>#VALUE!</v>
      </c>
      <c r="BO49" s="69" t="e">
        <f>Tabla1[[#This Row],[TOTAL DISPERSION]]=Tabla1[[#This Row],[NETO A PAGAR]]</f>
        <v>#VALUE!</v>
      </c>
      <c r="BP49" s="63">
        <f>+Tabla1[[#This Row],[COMENTARIOS]]</f>
        <v>0</v>
      </c>
      <c r="BQ49" s="63"/>
      <c r="BR49" s="63"/>
      <c r="BS49" s="63" t="e">
        <f t="shared" si="7"/>
        <v>#N/A</v>
      </c>
      <c r="BT49" s="63" t="e">
        <f t="shared" si="7"/>
        <v>#N/A</v>
      </c>
      <c r="BU49" s="65" t="e">
        <f>VLOOKUP(Tabla1[[#This Row],[INSTITUCION BANCARIA]],[2]CLAVES!E:G,3,FALSE)</f>
        <v>#N/A</v>
      </c>
      <c r="BV49" s="65" t="e">
        <f>+LEN(Tabla1[[#This Row],[NO. CLABE INTERBANCARIA]])</f>
        <v>#N/A</v>
      </c>
      <c r="BW49" s="65">
        <f>+COUNTIF(Tabla1[NO. DE CUENTA],BQ49)</f>
        <v>0</v>
      </c>
      <c r="BX49" s="65">
        <f>+COUNTIF(Tabla1[NO. CLABE INTERBANCARIA],BS49)</f>
        <v>44</v>
      </c>
      <c r="BY49" s="65">
        <f>LEN(Tabla1[[#This Row],[NO. DE CUENTA]])</f>
        <v>0</v>
      </c>
      <c r="BZ49" s="65" t="e">
        <f>VLOOKUP(Tabla1[[#This Row],[BANCO LAYOUT SANTANDER]],[2]CLAVES!L:M,2,FALSE)</f>
        <v>#N/A</v>
      </c>
      <c r="CA49" s="65" t="e">
        <f>VLOOKUP(Tabla1[[#This Row],[NO. CLABE INTERBANCARIA]],[2]BAJIO!G:I,3,FALSE)</f>
        <v>#N/A</v>
      </c>
      <c r="CB49" s="65" t="e">
        <f>VLOOKUP(Tabla1[[#This Row],[BANCO LAYOUT SANTANDER]],[2]CLAVES!R:S,2,FALSE)</f>
        <v>#N/A</v>
      </c>
      <c r="CC49" s="65">
        <f t="shared" si="8"/>
        <v>0</v>
      </c>
      <c r="CE49" s="70" t="e">
        <f>VLOOKUP(Tabla1[[#This Row],[NOMBRECOMPLETO]],[2]DATOS!B:K,7,FALSE)</f>
        <v>#N/A</v>
      </c>
      <c r="CF49" s="70" t="e">
        <f>VLOOKUP(Tabla1[[#This Row],[NOMBRECOMPLETO]],[2]DATOS!B:J,8,FALSE)</f>
        <v>#N/A</v>
      </c>
      <c r="CG49" s="70" t="e">
        <f>VLOOKUP(Tabla1[[#This Row],[NOMBRECOMPLETO]],[2]DATOS!B:K,9,FALSE)</f>
        <v>#N/A</v>
      </c>
      <c r="CH49" s="70" t="e">
        <f>VLOOKUP(Tabla1[[#This Row],[NOMBRECOMPLETO]],[2]DATOS!B:M,12,FALSE)</f>
        <v>#N/A</v>
      </c>
      <c r="CJ49" s="70" t="e">
        <f>VLOOKUP(Tabla1[[#This Row],[NSS]],[2]DATOS!D:I,5,FALSE)</f>
        <v>#N/A</v>
      </c>
      <c r="CK49" s="70" t="e">
        <f>VLOOKUP(Tabla1[[#This Row],[NOMBRECOMPLETO]],[2]DATOS!B:F,5,FALSE)</f>
        <v>#N/A</v>
      </c>
      <c r="CL49" s="70" t="e">
        <f>VLOOKUP(Tabla1[[#This Row],[NOMBRECOMPLETO]],[2]DATOS!B:E,4,FALSE)</f>
        <v>#N/A</v>
      </c>
      <c r="CM49" s="70" t="e">
        <f>VLOOKUP(Tabla1[[#This Row],[NOMBRECOMPLETO]],[2]DATOS!B:D,3,FALSE)</f>
        <v>#N/A</v>
      </c>
      <c r="CN49" s="70" t="e">
        <f>VLOOKUP(Tabla1[[#This Row],[NOMBRECOMPLETO]],[2]DATOS!B:C,2,FALSE)</f>
        <v>#N/A</v>
      </c>
      <c r="CO49" s="63"/>
      <c r="CP49" s="63"/>
      <c r="CQ49" s="63"/>
      <c r="CR49" s="71">
        <f>Tabla1[[#This Row],[TOTAL]]-CY49</f>
        <v>0</v>
      </c>
      <c r="CT49" s="72">
        <f>Tabla1[[#This Row],[SUELDO SEMANAL]]</f>
        <v>0</v>
      </c>
      <c r="CU49" s="72">
        <f t="shared" si="9"/>
        <v>0</v>
      </c>
      <c r="CV49" s="72">
        <f>+Tabla1[[#This Row],[ADICIONAL]]</f>
        <v>0</v>
      </c>
      <c r="CW49" s="72">
        <f t="shared" si="10"/>
        <v>0</v>
      </c>
      <c r="CX49" s="72">
        <f>+Tabla1[[#This Row],[OTROS DESCUENTOS]]</f>
        <v>0</v>
      </c>
      <c r="CY49" s="72">
        <f t="shared" si="11"/>
        <v>0</v>
      </c>
      <c r="CZ49" s="72"/>
      <c r="DA49" s="72">
        <f>COUNTIF(Tabla1[[#This Row],[28]:[4]], "12E")</f>
        <v>0</v>
      </c>
      <c r="DB49" s="72">
        <f>COUNTIF(Tabla1[[#This Row],[28]:[4]], "24E")</f>
        <v>0</v>
      </c>
      <c r="DC49" s="72">
        <f t="shared" si="12"/>
        <v>0</v>
      </c>
      <c r="DD49" s="72">
        <f>COUNTIF(Tabla1[[#This Row],[28]:[4]], "F")</f>
        <v>0</v>
      </c>
      <c r="DE49" s="72">
        <f>IF(Tabla1[[#This Row],[TURNO]]=12,(((CT49/7)*2)*(DD49)),(((CT49/7)*4)*(DD49)))</f>
        <v>0</v>
      </c>
      <c r="DF49" s="72">
        <f t="shared" si="13"/>
        <v>0</v>
      </c>
      <c r="DG49" s="72">
        <f>COUNTIF(Tabla1[[#This Row],[28]:[4]], "A")</f>
        <v>0</v>
      </c>
      <c r="DH49" s="72">
        <f t="shared" si="14"/>
        <v>0</v>
      </c>
      <c r="DI49" s="72">
        <f>COUNTIF(Tabla1[[#This Row],[28]:[4]], "B")</f>
        <v>0</v>
      </c>
      <c r="DJ49" s="72">
        <f t="shared" si="15"/>
        <v>0</v>
      </c>
      <c r="DK49" s="72">
        <f>COUNTIF(Tabla1[[#This Row],[28]:[4]], "PSS")</f>
        <v>0</v>
      </c>
      <c r="DL49" s="72">
        <f t="shared" si="16"/>
        <v>0</v>
      </c>
      <c r="DN49" s="57">
        <f>+SUMIF('IAS INT.'!D:D,BS49,'IAS INT.'!J:J)</f>
        <v>0</v>
      </c>
      <c r="DO49" s="57">
        <f>+SUMIF(BAJIO!F:F,BS49,BAJIO!N:N)</f>
        <v>0</v>
      </c>
      <c r="DP49" s="57"/>
      <c r="DQ49" s="57">
        <f t="shared" si="0"/>
        <v>0</v>
      </c>
      <c r="DR49" s="21" t="e">
        <f>Tabla1[[#This Row],[TOTAL DISPERSION]]-DQ49</f>
        <v>#VALUE!</v>
      </c>
    </row>
    <row r="50" spans="1:122" s="70" customFormat="1" ht="15" customHeight="1">
      <c r="A50" s="62">
        <v>40</v>
      </c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4"/>
      <c r="O50" s="63"/>
      <c r="P50" s="63"/>
      <c r="Q50" s="63"/>
      <c r="R50" s="65" t="str">
        <f>CONCATENATE(Tabla1[[#This Row],[PATERNO]]," ",Tabla1[[#This Row],[MATERNO]]," ",Tabla1[[#This Row],[NOMBRE]])</f>
        <v xml:space="preserve">  </v>
      </c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 s="66">
        <f>COUNTIF(Tabla1[[#This Row],[28]:[4]],"I")</f>
        <v>0</v>
      </c>
      <c r="AN50" s="66">
        <f t="shared" si="1"/>
        <v>0</v>
      </c>
      <c r="AO50" s="66">
        <f t="shared" si="2"/>
        <v>0</v>
      </c>
      <c r="AP50" s="66">
        <f t="shared" si="3"/>
        <v>0</v>
      </c>
      <c r="AQ50" s="66">
        <f t="shared" si="4"/>
        <v>0</v>
      </c>
      <c r="AR50" s="66" t="e">
        <f>+SUMIF([2]INFONAVIT!A:A,M50,[2]INFONAVIT!K:K)/2</f>
        <v>#VALUE!</v>
      </c>
      <c r="AS50" s="66" t="e">
        <f>+SUMIF([2]FONACOT!F:F,M50,[2]FONACOT!M:M)/2</f>
        <v>#VALUE!</v>
      </c>
      <c r="AT50" s="66">
        <v>0</v>
      </c>
      <c r="AU50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50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50" s="69">
        <v>280</v>
      </c>
      <c r="AX50" s="66">
        <f>Tabla1[[#This Row],[SD]]*$AX$8</f>
        <v>293.80399999999997</v>
      </c>
      <c r="AY50" s="66" t="e">
        <f>ROUND(Tabla1[[#This Row],[SD]]*Tabla1[[#This Row],[DIAS LABORADOS]],2)</f>
        <v>#VALUE!</v>
      </c>
      <c r="AZ50" s="66">
        <f>ROUND(IF('[2]ISR CONTPAQi'!AN41&gt;0,'[2]ISR CONTPAQi'!AN41,0),2)</f>
        <v>0</v>
      </c>
      <c r="BA50" s="66">
        <f>ROUND(IF('[2]ISR CONTPAQi'!AO41&gt;0,'[2]ISR CONTPAQi'!AO41,0),2)</f>
        <v>0</v>
      </c>
      <c r="BB50" s="66">
        <f>ROUND(IF(AX50&gt;$BB$8,'[2]CALCULO IMSS'!AH49,0),2)</f>
        <v>0</v>
      </c>
      <c r="BC50" s="66" t="e">
        <f t="shared" si="5"/>
        <v>#VALUE!</v>
      </c>
      <c r="BD50" s="66" t="e">
        <f t="shared" si="5"/>
        <v>#VALUE!</v>
      </c>
      <c r="BE50" s="66">
        <f t="shared" si="5"/>
        <v>0</v>
      </c>
      <c r="BF50" s="66" t="e">
        <f t="shared" si="6"/>
        <v>#VALUE!</v>
      </c>
      <c r="BG50" s="69">
        <v>0</v>
      </c>
      <c r="BH50" s="69">
        <v>0</v>
      </c>
      <c r="BI50" s="69">
        <v>0</v>
      </c>
      <c r="BJ50" s="66">
        <v>0</v>
      </c>
      <c r="BK50" s="66" t="e">
        <f>ROUND(IF(Tabla1[[#This Row],[NETO FISCAL]]&gt;Tabla1[[#This Row],[SUELDO NETO PAGADO.]],Tabla1[[#This Row],[NETO FISCAL]],Tabla1[[#This Row],[NETO FISCAL]]+Tabla1[[#This Row],[NETO PREVISION]]),2)</f>
        <v>#VALUE!</v>
      </c>
      <c r="BL50" s="66" t="e">
        <f>Tabla1[[#This Row],[NETO A PAGAR]]</f>
        <v>#VALUE!</v>
      </c>
      <c r="BM50" s="66" t="e">
        <f>ROUND(Tabla1[[#This Row],[SUELDO NETO PAGADO.]]-Tabla1[[#This Row],[NOMINA]],2)</f>
        <v>#VALUE!</v>
      </c>
      <c r="BN50" s="69" t="e">
        <f>ROUND(Tabla1[[#This Row],[NOMINA]]+Tabla1[[#This Row],[IAS]],2)</f>
        <v>#VALUE!</v>
      </c>
      <c r="BO50" s="69" t="e">
        <f>Tabla1[[#This Row],[TOTAL DISPERSION]]=Tabla1[[#This Row],[NETO A PAGAR]]</f>
        <v>#VALUE!</v>
      </c>
      <c r="BP50" s="63">
        <f>+Tabla1[[#This Row],[COMENTARIOS]]</f>
        <v>0</v>
      </c>
      <c r="BQ50" s="63"/>
      <c r="BR50" s="63"/>
      <c r="BS50" s="63" t="e">
        <f t="shared" si="7"/>
        <v>#N/A</v>
      </c>
      <c r="BT50" s="63" t="e">
        <f t="shared" si="7"/>
        <v>#N/A</v>
      </c>
      <c r="BU50" s="65" t="e">
        <f>VLOOKUP(Tabla1[[#This Row],[INSTITUCION BANCARIA]],[2]CLAVES!E:G,3,FALSE)</f>
        <v>#N/A</v>
      </c>
      <c r="BV50" s="65" t="e">
        <f>+LEN(Tabla1[[#This Row],[NO. CLABE INTERBANCARIA]])</f>
        <v>#N/A</v>
      </c>
      <c r="BW50" s="65">
        <f>+COUNTIF(Tabla1[NO. DE CUENTA],BQ50)</f>
        <v>0</v>
      </c>
      <c r="BX50" s="65">
        <f>+COUNTIF(Tabla1[NO. CLABE INTERBANCARIA],BS50)</f>
        <v>44</v>
      </c>
      <c r="BY50" s="65">
        <f>LEN(Tabla1[[#This Row],[NO. DE CUENTA]])</f>
        <v>0</v>
      </c>
      <c r="BZ50" s="65" t="e">
        <f>VLOOKUP(Tabla1[[#This Row],[BANCO LAYOUT SANTANDER]],[2]CLAVES!L:M,2,FALSE)</f>
        <v>#N/A</v>
      </c>
      <c r="CA50" s="65" t="e">
        <f>VLOOKUP(Tabla1[[#This Row],[NO. CLABE INTERBANCARIA]],[2]BAJIO!G:I,3,FALSE)</f>
        <v>#N/A</v>
      </c>
      <c r="CB50" s="65" t="e">
        <f>VLOOKUP(Tabla1[[#This Row],[BANCO LAYOUT SANTANDER]],[2]CLAVES!R:S,2,FALSE)</f>
        <v>#N/A</v>
      </c>
      <c r="CC50" s="65">
        <f t="shared" si="8"/>
        <v>0</v>
      </c>
      <c r="CE50" s="70" t="e">
        <f>VLOOKUP(Tabla1[[#This Row],[NOMBRECOMPLETO]],[2]DATOS!B:K,7,FALSE)</f>
        <v>#N/A</v>
      </c>
      <c r="CF50" s="70" t="e">
        <f>VLOOKUP(Tabla1[[#This Row],[NOMBRECOMPLETO]],[2]DATOS!B:J,8,FALSE)</f>
        <v>#N/A</v>
      </c>
      <c r="CG50" s="70" t="e">
        <f>VLOOKUP(Tabla1[[#This Row],[NOMBRECOMPLETO]],[2]DATOS!B:K,9,FALSE)</f>
        <v>#N/A</v>
      </c>
      <c r="CH50" s="70" t="e">
        <f>VLOOKUP(Tabla1[[#This Row],[NOMBRECOMPLETO]],[2]DATOS!B:M,12,FALSE)</f>
        <v>#N/A</v>
      </c>
      <c r="CJ50" s="70" t="e">
        <f>VLOOKUP(Tabla1[[#This Row],[NSS]],[2]DATOS!D:I,5,FALSE)</f>
        <v>#N/A</v>
      </c>
      <c r="CK50" s="70" t="e">
        <f>VLOOKUP(Tabla1[[#This Row],[NOMBRECOMPLETO]],[2]DATOS!B:F,5,FALSE)</f>
        <v>#N/A</v>
      </c>
      <c r="CL50" s="70" t="e">
        <f>VLOOKUP(Tabla1[[#This Row],[NOMBRECOMPLETO]],[2]DATOS!B:E,4,FALSE)</f>
        <v>#N/A</v>
      </c>
      <c r="CM50" s="70" t="e">
        <f>VLOOKUP(Tabla1[[#This Row],[NOMBRECOMPLETO]],[2]DATOS!B:D,3,FALSE)</f>
        <v>#N/A</v>
      </c>
      <c r="CN50" s="70" t="e">
        <f>VLOOKUP(Tabla1[[#This Row],[NOMBRECOMPLETO]],[2]DATOS!B:C,2,FALSE)</f>
        <v>#N/A</v>
      </c>
      <c r="CO50" s="63"/>
      <c r="CP50" s="63"/>
      <c r="CQ50" s="63"/>
      <c r="CR50" s="71">
        <f>Tabla1[[#This Row],[TOTAL]]-CY50</f>
        <v>0</v>
      </c>
      <c r="CT50" s="72">
        <f>Tabla1[[#This Row],[SUELDO SEMANAL]]</f>
        <v>0</v>
      </c>
      <c r="CU50" s="72">
        <f t="shared" si="9"/>
        <v>0</v>
      </c>
      <c r="CV50" s="72">
        <f>+Tabla1[[#This Row],[ADICIONAL]]</f>
        <v>0</v>
      </c>
      <c r="CW50" s="72">
        <f t="shared" si="10"/>
        <v>0</v>
      </c>
      <c r="CX50" s="72">
        <f>+Tabla1[[#This Row],[OTROS DESCUENTOS]]</f>
        <v>0</v>
      </c>
      <c r="CY50" s="72">
        <f t="shared" si="11"/>
        <v>0</v>
      </c>
      <c r="CZ50" s="72"/>
      <c r="DA50" s="72">
        <f>COUNTIF(Tabla1[[#This Row],[28]:[4]], "12E")</f>
        <v>0</v>
      </c>
      <c r="DB50" s="72">
        <f>COUNTIF(Tabla1[[#This Row],[28]:[4]], "24E")</f>
        <v>0</v>
      </c>
      <c r="DC50" s="72">
        <f t="shared" si="12"/>
        <v>0</v>
      </c>
      <c r="DD50" s="72">
        <f>COUNTIF(Tabla1[[#This Row],[28]:[4]], "F")</f>
        <v>0</v>
      </c>
      <c r="DE50" s="72">
        <f>IF(Tabla1[[#This Row],[TURNO]]=12,(((CT50/7)*2)*(DD50)),(((CT50/7)*4)*(DD50)))</f>
        <v>0</v>
      </c>
      <c r="DF50" s="72">
        <f t="shared" si="13"/>
        <v>0</v>
      </c>
      <c r="DG50" s="72">
        <f>COUNTIF(Tabla1[[#This Row],[28]:[4]], "A")</f>
        <v>0</v>
      </c>
      <c r="DH50" s="72">
        <f t="shared" si="14"/>
        <v>0</v>
      </c>
      <c r="DI50" s="72">
        <f>COUNTIF(Tabla1[[#This Row],[28]:[4]], "B")</f>
        <v>0</v>
      </c>
      <c r="DJ50" s="72">
        <f t="shared" si="15"/>
        <v>0</v>
      </c>
      <c r="DK50" s="72">
        <f>COUNTIF(Tabla1[[#This Row],[28]:[4]], "PSS")</f>
        <v>0</v>
      </c>
      <c r="DL50" s="72">
        <f t="shared" si="16"/>
        <v>0</v>
      </c>
      <c r="DN50" s="57">
        <f>+SUMIF('IAS INT.'!D:D,BS50,'IAS INT.'!J:J)</f>
        <v>0</v>
      </c>
      <c r="DO50" s="57">
        <f>+SUMIF(BAJIO!F:F,BS50,BAJIO!N:N)</f>
        <v>0</v>
      </c>
      <c r="DP50" s="57"/>
      <c r="DQ50" s="57">
        <f t="shared" si="0"/>
        <v>0</v>
      </c>
      <c r="DR50" s="21" t="e">
        <f>Tabla1[[#This Row],[TOTAL DISPERSION]]-DQ50</f>
        <v>#VALUE!</v>
      </c>
    </row>
    <row r="51" spans="1:122" s="70" customFormat="1" ht="15" customHeight="1">
      <c r="A51" s="62">
        <v>41</v>
      </c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4"/>
      <c r="O51" s="63"/>
      <c r="P51" s="63"/>
      <c r="Q51" s="63"/>
      <c r="R51" s="65" t="str">
        <f>CONCATENATE(Tabla1[[#This Row],[PATERNO]]," ",Tabla1[[#This Row],[MATERNO]]," ",Tabla1[[#This Row],[NOMBRE]])</f>
        <v xml:space="preserve">  </v>
      </c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 s="66">
        <f>COUNTIF(Tabla1[[#This Row],[28]:[4]],"I")</f>
        <v>0</v>
      </c>
      <c r="AN51" s="66">
        <f t="shared" si="1"/>
        <v>0</v>
      </c>
      <c r="AO51" s="66">
        <f t="shared" si="2"/>
        <v>0</v>
      </c>
      <c r="AP51" s="66">
        <f t="shared" si="3"/>
        <v>0</v>
      </c>
      <c r="AQ51" s="66">
        <f t="shared" si="4"/>
        <v>0</v>
      </c>
      <c r="AR51" s="66" t="e">
        <f>+SUMIF([2]INFONAVIT!A:A,M51,[2]INFONAVIT!K:K)/2</f>
        <v>#VALUE!</v>
      </c>
      <c r="AS51" s="66" t="e">
        <f>+SUMIF([2]FONACOT!F:F,M51,[2]FONACOT!M:M)/2</f>
        <v>#VALUE!</v>
      </c>
      <c r="AT51" s="66">
        <v>0</v>
      </c>
      <c r="AU51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51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51" s="69">
        <v>280</v>
      </c>
      <c r="AX51" s="66">
        <f>Tabla1[[#This Row],[SD]]*$AX$8</f>
        <v>293.80399999999997</v>
      </c>
      <c r="AY51" s="66" t="e">
        <f>ROUND(Tabla1[[#This Row],[SD]]*Tabla1[[#This Row],[DIAS LABORADOS]],2)</f>
        <v>#VALUE!</v>
      </c>
      <c r="AZ51" s="66">
        <f>ROUND(IF('[2]ISR CONTPAQi'!AN42&gt;0,'[2]ISR CONTPAQi'!AN42,0),2)</f>
        <v>0</v>
      </c>
      <c r="BA51" s="66">
        <f>ROUND(IF('[2]ISR CONTPAQi'!AO42&gt;0,'[2]ISR CONTPAQi'!AO42,0),2)</f>
        <v>0</v>
      </c>
      <c r="BB51" s="66">
        <f>ROUND(IF(AX51&gt;$BB$8,'[2]CALCULO IMSS'!AH50,0),2)</f>
        <v>0</v>
      </c>
      <c r="BC51" s="66" t="e">
        <f t="shared" si="5"/>
        <v>#VALUE!</v>
      </c>
      <c r="BD51" s="66" t="e">
        <f t="shared" si="5"/>
        <v>#VALUE!</v>
      </c>
      <c r="BE51" s="66">
        <f t="shared" si="5"/>
        <v>0</v>
      </c>
      <c r="BF51" s="66" t="e">
        <f t="shared" si="6"/>
        <v>#VALUE!</v>
      </c>
      <c r="BG51" s="69">
        <v>0</v>
      </c>
      <c r="BH51" s="69">
        <v>0</v>
      </c>
      <c r="BI51" s="69">
        <v>0</v>
      </c>
      <c r="BJ51" s="66">
        <v>0</v>
      </c>
      <c r="BK51" s="66" t="e">
        <f>ROUND(IF(Tabla1[[#This Row],[NETO FISCAL]]&gt;Tabla1[[#This Row],[SUELDO NETO PAGADO.]],Tabla1[[#This Row],[NETO FISCAL]],Tabla1[[#This Row],[NETO FISCAL]]+Tabla1[[#This Row],[NETO PREVISION]]),2)</f>
        <v>#VALUE!</v>
      </c>
      <c r="BL51" s="66" t="e">
        <f>Tabla1[[#This Row],[NETO A PAGAR]]</f>
        <v>#VALUE!</v>
      </c>
      <c r="BM51" s="66" t="e">
        <f>ROUND(Tabla1[[#This Row],[SUELDO NETO PAGADO.]]-Tabla1[[#This Row],[NOMINA]],2)</f>
        <v>#VALUE!</v>
      </c>
      <c r="BN51" s="69" t="e">
        <f>ROUND(Tabla1[[#This Row],[NOMINA]]+Tabla1[[#This Row],[IAS]],2)</f>
        <v>#VALUE!</v>
      </c>
      <c r="BO51" s="69" t="e">
        <f>Tabla1[[#This Row],[TOTAL DISPERSION]]=Tabla1[[#This Row],[NETO A PAGAR]]</f>
        <v>#VALUE!</v>
      </c>
      <c r="BP51" s="63">
        <f>+Tabla1[[#This Row],[COMENTARIOS]]</f>
        <v>0</v>
      </c>
      <c r="BQ51" s="63"/>
      <c r="BR51" s="63"/>
      <c r="BS51" s="63" t="e">
        <f t="shared" si="7"/>
        <v>#N/A</v>
      </c>
      <c r="BT51" s="63" t="e">
        <f t="shared" si="7"/>
        <v>#N/A</v>
      </c>
      <c r="BU51" s="65" t="e">
        <f>VLOOKUP(Tabla1[[#This Row],[INSTITUCION BANCARIA]],[2]CLAVES!E:G,3,FALSE)</f>
        <v>#N/A</v>
      </c>
      <c r="BV51" s="65" t="e">
        <f>+LEN(Tabla1[[#This Row],[NO. CLABE INTERBANCARIA]])</f>
        <v>#N/A</v>
      </c>
      <c r="BW51" s="65">
        <f>+COUNTIF(Tabla1[NO. DE CUENTA],BQ51)</f>
        <v>0</v>
      </c>
      <c r="BX51" s="65">
        <f>+COUNTIF(Tabla1[NO. CLABE INTERBANCARIA],BS51)</f>
        <v>44</v>
      </c>
      <c r="BY51" s="65">
        <f>LEN(Tabla1[[#This Row],[NO. DE CUENTA]])</f>
        <v>0</v>
      </c>
      <c r="BZ51" s="65" t="e">
        <f>VLOOKUP(Tabla1[[#This Row],[BANCO LAYOUT SANTANDER]],[2]CLAVES!L:M,2,FALSE)</f>
        <v>#N/A</v>
      </c>
      <c r="CA51" s="65" t="e">
        <f>VLOOKUP(Tabla1[[#This Row],[NO. CLABE INTERBANCARIA]],[2]BAJIO!G:I,3,FALSE)</f>
        <v>#N/A</v>
      </c>
      <c r="CB51" s="65" t="e">
        <f>VLOOKUP(Tabla1[[#This Row],[BANCO LAYOUT SANTANDER]],[2]CLAVES!R:S,2,FALSE)</f>
        <v>#N/A</v>
      </c>
      <c r="CC51" s="65">
        <f t="shared" si="8"/>
        <v>0</v>
      </c>
      <c r="CE51" s="70" t="e">
        <f>VLOOKUP(Tabla1[[#This Row],[NOMBRECOMPLETO]],[2]DATOS!B:K,7,FALSE)</f>
        <v>#N/A</v>
      </c>
      <c r="CF51" s="70" t="e">
        <f>VLOOKUP(Tabla1[[#This Row],[NOMBRECOMPLETO]],[2]DATOS!B:J,8,FALSE)</f>
        <v>#N/A</v>
      </c>
      <c r="CG51" s="70" t="e">
        <f>VLOOKUP(Tabla1[[#This Row],[NOMBRECOMPLETO]],[2]DATOS!B:K,9,FALSE)</f>
        <v>#N/A</v>
      </c>
      <c r="CH51" s="70" t="e">
        <f>VLOOKUP(Tabla1[[#This Row],[NOMBRECOMPLETO]],[2]DATOS!B:M,12,FALSE)</f>
        <v>#N/A</v>
      </c>
      <c r="CJ51" s="70" t="e">
        <f>VLOOKUP(Tabla1[[#This Row],[NSS]],[2]DATOS!D:I,5,FALSE)</f>
        <v>#N/A</v>
      </c>
      <c r="CK51" s="70" t="e">
        <f>VLOOKUP(Tabla1[[#This Row],[NOMBRECOMPLETO]],[2]DATOS!B:F,5,FALSE)</f>
        <v>#N/A</v>
      </c>
      <c r="CL51" s="70" t="e">
        <f>VLOOKUP(Tabla1[[#This Row],[NOMBRECOMPLETO]],[2]DATOS!B:E,4,FALSE)</f>
        <v>#N/A</v>
      </c>
      <c r="CM51" s="70" t="e">
        <f>VLOOKUP(Tabla1[[#This Row],[NOMBRECOMPLETO]],[2]DATOS!B:D,3,FALSE)</f>
        <v>#N/A</v>
      </c>
      <c r="CN51" s="70" t="e">
        <f>VLOOKUP(Tabla1[[#This Row],[NOMBRECOMPLETO]],[2]DATOS!B:C,2,FALSE)</f>
        <v>#N/A</v>
      </c>
      <c r="CO51" s="63"/>
      <c r="CP51" s="63"/>
      <c r="CQ51" s="63"/>
      <c r="CR51" s="71">
        <f>Tabla1[[#This Row],[TOTAL]]-CY51</f>
        <v>0</v>
      </c>
      <c r="CT51" s="72">
        <f>Tabla1[[#This Row],[SUELDO SEMANAL]]</f>
        <v>0</v>
      </c>
      <c r="CU51" s="72">
        <f t="shared" si="9"/>
        <v>0</v>
      </c>
      <c r="CV51" s="72">
        <f>+Tabla1[[#This Row],[ADICIONAL]]</f>
        <v>0</v>
      </c>
      <c r="CW51" s="72">
        <f t="shared" si="10"/>
        <v>0</v>
      </c>
      <c r="CX51" s="72">
        <f>+Tabla1[[#This Row],[OTROS DESCUENTOS]]</f>
        <v>0</v>
      </c>
      <c r="CY51" s="72">
        <f t="shared" si="11"/>
        <v>0</v>
      </c>
      <c r="CZ51" s="72"/>
      <c r="DA51" s="72">
        <f>COUNTIF(Tabla1[[#This Row],[28]:[4]], "12E")</f>
        <v>0</v>
      </c>
      <c r="DB51" s="72">
        <f>COUNTIF(Tabla1[[#This Row],[28]:[4]], "24E")</f>
        <v>0</v>
      </c>
      <c r="DC51" s="72">
        <f t="shared" si="12"/>
        <v>0</v>
      </c>
      <c r="DD51" s="72">
        <f>COUNTIF(Tabla1[[#This Row],[28]:[4]], "F")</f>
        <v>0</v>
      </c>
      <c r="DE51" s="72">
        <f>IF(Tabla1[[#This Row],[TURNO]]=12,(((CT51/7)*2)*(DD51)),(((CT51/7)*4)*(DD51)))</f>
        <v>0</v>
      </c>
      <c r="DF51" s="72">
        <f t="shared" si="13"/>
        <v>0</v>
      </c>
      <c r="DG51" s="72">
        <f>COUNTIF(Tabla1[[#This Row],[28]:[4]], "A")</f>
        <v>0</v>
      </c>
      <c r="DH51" s="72">
        <f t="shared" si="14"/>
        <v>0</v>
      </c>
      <c r="DI51" s="72">
        <f>COUNTIF(Tabla1[[#This Row],[28]:[4]], "B")</f>
        <v>0</v>
      </c>
      <c r="DJ51" s="72">
        <f t="shared" si="15"/>
        <v>0</v>
      </c>
      <c r="DK51" s="72">
        <f>COUNTIF(Tabla1[[#This Row],[28]:[4]], "PSS")</f>
        <v>0</v>
      </c>
      <c r="DL51" s="72">
        <f t="shared" si="16"/>
        <v>0</v>
      </c>
      <c r="DN51" s="57">
        <f>+SUMIF('IAS INT.'!D:D,BS51,'IAS INT.'!J:J)</f>
        <v>0</v>
      </c>
      <c r="DO51" s="57">
        <f>+SUMIF(BAJIO!F:F,BS51,BAJIO!N:N)</f>
        <v>0</v>
      </c>
      <c r="DP51" s="57"/>
      <c r="DQ51" s="57">
        <f t="shared" si="0"/>
        <v>0</v>
      </c>
      <c r="DR51" s="21" t="e">
        <f>Tabla1[[#This Row],[TOTAL DISPERSION]]-DQ51</f>
        <v>#VALUE!</v>
      </c>
    </row>
    <row r="52" spans="1:122" s="70" customFormat="1" ht="15" customHeight="1">
      <c r="A52" s="62">
        <v>42</v>
      </c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4"/>
      <c r="O52" s="63"/>
      <c r="P52" s="63"/>
      <c r="Q52" s="63"/>
      <c r="R52" s="65" t="str">
        <f>CONCATENATE(Tabla1[[#This Row],[PATERNO]]," ",Tabla1[[#This Row],[MATERNO]]," ",Tabla1[[#This Row],[NOMBRE]])</f>
        <v xml:space="preserve">  </v>
      </c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 s="66">
        <f>COUNTIF(Tabla1[[#This Row],[28]:[4]],"I")</f>
        <v>0</v>
      </c>
      <c r="AN52" s="66">
        <f t="shared" si="1"/>
        <v>0</v>
      </c>
      <c r="AO52" s="66">
        <f t="shared" si="2"/>
        <v>0</v>
      </c>
      <c r="AP52" s="66">
        <f t="shared" si="3"/>
        <v>0</v>
      </c>
      <c r="AQ52" s="66">
        <f t="shared" si="4"/>
        <v>0</v>
      </c>
      <c r="AR52" s="66" t="e">
        <f>+SUMIF([2]INFONAVIT!A:A,M52,[2]INFONAVIT!K:K)/2</f>
        <v>#VALUE!</v>
      </c>
      <c r="AS52" s="66" t="e">
        <f>+SUMIF([2]FONACOT!F:F,M52,[2]FONACOT!M:M)/2</f>
        <v>#VALUE!</v>
      </c>
      <c r="AT52" s="66">
        <v>0</v>
      </c>
      <c r="AU52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52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52" s="69">
        <v>280</v>
      </c>
      <c r="AX52" s="66">
        <f>Tabla1[[#This Row],[SD]]*$AX$8</f>
        <v>293.80399999999997</v>
      </c>
      <c r="AY52" s="66" t="e">
        <f>ROUND(Tabla1[[#This Row],[SD]]*Tabla1[[#This Row],[DIAS LABORADOS]],2)</f>
        <v>#VALUE!</v>
      </c>
      <c r="AZ52" s="66">
        <f>ROUND(IF('[2]ISR CONTPAQi'!AN43&gt;0,'[2]ISR CONTPAQi'!AN43,0),2)</f>
        <v>0</v>
      </c>
      <c r="BA52" s="66">
        <f>ROUND(IF('[2]ISR CONTPAQi'!AO43&gt;0,'[2]ISR CONTPAQi'!AO43,0),2)</f>
        <v>0</v>
      </c>
      <c r="BB52" s="66">
        <f>ROUND(IF(AX52&gt;$BB$8,'[2]CALCULO IMSS'!AH51,0),2)</f>
        <v>0</v>
      </c>
      <c r="BC52" s="66" t="e">
        <f t="shared" si="5"/>
        <v>#VALUE!</v>
      </c>
      <c r="BD52" s="66" t="e">
        <f t="shared" si="5"/>
        <v>#VALUE!</v>
      </c>
      <c r="BE52" s="66">
        <f t="shared" si="5"/>
        <v>0</v>
      </c>
      <c r="BF52" s="66" t="e">
        <f t="shared" si="6"/>
        <v>#VALUE!</v>
      </c>
      <c r="BG52" s="69">
        <v>0</v>
      </c>
      <c r="BH52" s="69">
        <v>0</v>
      </c>
      <c r="BI52" s="69">
        <v>0</v>
      </c>
      <c r="BJ52" s="66">
        <v>0</v>
      </c>
      <c r="BK52" s="66" t="e">
        <f>ROUND(IF(Tabla1[[#This Row],[NETO FISCAL]]&gt;Tabla1[[#This Row],[SUELDO NETO PAGADO.]],Tabla1[[#This Row],[NETO FISCAL]],Tabla1[[#This Row],[NETO FISCAL]]+Tabla1[[#This Row],[NETO PREVISION]]),2)</f>
        <v>#VALUE!</v>
      </c>
      <c r="BL52" s="66" t="e">
        <f>Tabla1[[#This Row],[NETO A PAGAR]]</f>
        <v>#VALUE!</v>
      </c>
      <c r="BM52" s="66" t="e">
        <f>ROUND(Tabla1[[#This Row],[SUELDO NETO PAGADO.]]-Tabla1[[#This Row],[NOMINA]],2)</f>
        <v>#VALUE!</v>
      </c>
      <c r="BN52" s="69" t="e">
        <f>ROUND(Tabla1[[#This Row],[NOMINA]]+Tabla1[[#This Row],[IAS]],2)</f>
        <v>#VALUE!</v>
      </c>
      <c r="BO52" s="69" t="e">
        <f>Tabla1[[#This Row],[TOTAL DISPERSION]]=Tabla1[[#This Row],[NETO A PAGAR]]</f>
        <v>#VALUE!</v>
      </c>
      <c r="BP52" s="63">
        <f>+Tabla1[[#This Row],[COMENTARIOS]]</f>
        <v>0</v>
      </c>
      <c r="BQ52" s="63"/>
      <c r="BR52" s="63"/>
      <c r="BS52" s="63" t="e">
        <f t="shared" si="7"/>
        <v>#N/A</v>
      </c>
      <c r="BT52" s="63" t="e">
        <f t="shared" si="7"/>
        <v>#N/A</v>
      </c>
      <c r="BU52" s="65" t="e">
        <f>VLOOKUP(Tabla1[[#This Row],[INSTITUCION BANCARIA]],[2]CLAVES!E:G,3,FALSE)</f>
        <v>#N/A</v>
      </c>
      <c r="BV52" s="65" t="e">
        <f>+LEN(Tabla1[[#This Row],[NO. CLABE INTERBANCARIA]])</f>
        <v>#N/A</v>
      </c>
      <c r="BW52" s="65">
        <f>+COUNTIF(Tabla1[NO. DE CUENTA],BQ52)</f>
        <v>0</v>
      </c>
      <c r="BX52" s="65">
        <f>+COUNTIF(Tabla1[NO. CLABE INTERBANCARIA],BS52)</f>
        <v>44</v>
      </c>
      <c r="BY52" s="65">
        <f>LEN(Tabla1[[#This Row],[NO. DE CUENTA]])</f>
        <v>0</v>
      </c>
      <c r="BZ52" s="65" t="e">
        <f>VLOOKUP(Tabla1[[#This Row],[BANCO LAYOUT SANTANDER]],[2]CLAVES!L:M,2,FALSE)</f>
        <v>#N/A</v>
      </c>
      <c r="CA52" s="65" t="e">
        <f>VLOOKUP(Tabla1[[#This Row],[NO. CLABE INTERBANCARIA]],[2]BAJIO!G:I,3,FALSE)</f>
        <v>#N/A</v>
      </c>
      <c r="CB52" s="65" t="e">
        <f>VLOOKUP(Tabla1[[#This Row],[BANCO LAYOUT SANTANDER]],[2]CLAVES!R:S,2,FALSE)</f>
        <v>#N/A</v>
      </c>
      <c r="CC52" s="65">
        <f t="shared" si="8"/>
        <v>0</v>
      </c>
      <c r="CE52" s="70" t="e">
        <f>VLOOKUP(Tabla1[[#This Row],[NOMBRECOMPLETO]],[2]DATOS!B:K,7,FALSE)</f>
        <v>#N/A</v>
      </c>
      <c r="CF52" s="70" t="e">
        <f>VLOOKUP(Tabla1[[#This Row],[NOMBRECOMPLETO]],[2]DATOS!B:J,8,FALSE)</f>
        <v>#N/A</v>
      </c>
      <c r="CG52" s="70" t="e">
        <f>VLOOKUP(Tabla1[[#This Row],[NOMBRECOMPLETO]],[2]DATOS!B:K,9,FALSE)</f>
        <v>#N/A</v>
      </c>
      <c r="CH52" s="70" t="e">
        <f>VLOOKUP(Tabla1[[#This Row],[NOMBRECOMPLETO]],[2]DATOS!B:M,12,FALSE)</f>
        <v>#N/A</v>
      </c>
      <c r="CJ52" s="70" t="e">
        <f>VLOOKUP(Tabla1[[#This Row],[NSS]],[2]DATOS!D:I,5,FALSE)</f>
        <v>#N/A</v>
      </c>
      <c r="CK52" s="70" t="e">
        <f>VLOOKUP(Tabla1[[#This Row],[NOMBRECOMPLETO]],[2]DATOS!B:F,5,FALSE)</f>
        <v>#N/A</v>
      </c>
      <c r="CL52" s="70" t="e">
        <f>VLOOKUP(Tabla1[[#This Row],[NOMBRECOMPLETO]],[2]DATOS!B:E,4,FALSE)</f>
        <v>#N/A</v>
      </c>
      <c r="CM52" s="70" t="e">
        <f>VLOOKUP(Tabla1[[#This Row],[NOMBRECOMPLETO]],[2]DATOS!B:D,3,FALSE)</f>
        <v>#N/A</v>
      </c>
      <c r="CN52" s="70" t="e">
        <f>VLOOKUP(Tabla1[[#This Row],[NOMBRECOMPLETO]],[2]DATOS!B:C,2,FALSE)</f>
        <v>#N/A</v>
      </c>
      <c r="CO52" s="63"/>
      <c r="CP52" s="63"/>
      <c r="CQ52" s="63"/>
      <c r="CR52" s="71">
        <f>Tabla1[[#This Row],[TOTAL]]-CY52</f>
        <v>0</v>
      </c>
      <c r="CT52" s="72">
        <f>Tabla1[[#This Row],[SUELDO SEMANAL]]</f>
        <v>0</v>
      </c>
      <c r="CU52" s="72">
        <f t="shared" si="9"/>
        <v>0</v>
      </c>
      <c r="CV52" s="72">
        <f>+Tabla1[[#This Row],[ADICIONAL]]</f>
        <v>0</v>
      </c>
      <c r="CW52" s="72">
        <f t="shared" si="10"/>
        <v>0</v>
      </c>
      <c r="CX52" s="72">
        <f>+Tabla1[[#This Row],[OTROS DESCUENTOS]]</f>
        <v>0</v>
      </c>
      <c r="CY52" s="72">
        <f t="shared" si="11"/>
        <v>0</v>
      </c>
      <c r="CZ52" s="72"/>
      <c r="DA52" s="72">
        <f>COUNTIF(Tabla1[[#This Row],[28]:[4]], "12E")</f>
        <v>0</v>
      </c>
      <c r="DB52" s="72">
        <f>COUNTIF(Tabla1[[#This Row],[28]:[4]], "24E")</f>
        <v>0</v>
      </c>
      <c r="DC52" s="72">
        <f t="shared" si="12"/>
        <v>0</v>
      </c>
      <c r="DD52" s="72">
        <f>COUNTIF(Tabla1[[#This Row],[28]:[4]], "F")</f>
        <v>0</v>
      </c>
      <c r="DE52" s="72">
        <f>IF(Tabla1[[#This Row],[TURNO]]=12,(((CT52/7)*2)*(DD52)),(((CT52/7)*4)*(DD52)))</f>
        <v>0</v>
      </c>
      <c r="DF52" s="72">
        <f t="shared" si="13"/>
        <v>0</v>
      </c>
      <c r="DG52" s="72">
        <f>COUNTIF(Tabla1[[#This Row],[28]:[4]], "A")</f>
        <v>0</v>
      </c>
      <c r="DH52" s="72">
        <f t="shared" si="14"/>
        <v>0</v>
      </c>
      <c r="DI52" s="72">
        <f>COUNTIF(Tabla1[[#This Row],[28]:[4]], "B")</f>
        <v>0</v>
      </c>
      <c r="DJ52" s="72">
        <f t="shared" si="15"/>
        <v>0</v>
      </c>
      <c r="DK52" s="72">
        <f>COUNTIF(Tabla1[[#This Row],[28]:[4]], "PSS")</f>
        <v>0</v>
      </c>
      <c r="DL52" s="72">
        <f t="shared" si="16"/>
        <v>0</v>
      </c>
      <c r="DN52" s="57">
        <f>+SUMIF('IAS INT.'!D:D,BS52,'IAS INT.'!J:J)</f>
        <v>0</v>
      </c>
      <c r="DO52" s="57">
        <f>+SUMIF(BAJIO!F:F,BS52,BAJIO!N:N)</f>
        <v>0</v>
      </c>
      <c r="DP52" s="57"/>
      <c r="DQ52" s="57">
        <f t="shared" si="0"/>
        <v>0</v>
      </c>
      <c r="DR52" s="21" t="e">
        <f>Tabla1[[#This Row],[TOTAL DISPERSION]]-DQ52</f>
        <v>#VALUE!</v>
      </c>
    </row>
    <row r="53" spans="1:122" s="70" customFormat="1" ht="15" customHeight="1">
      <c r="A53" s="62">
        <v>43</v>
      </c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4"/>
      <c r="O53" s="63"/>
      <c r="P53" s="63"/>
      <c r="Q53" s="63"/>
      <c r="R53" s="65" t="str">
        <f>CONCATENATE(Tabla1[[#This Row],[PATERNO]]," ",Tabla1[[#This Row],[MATERNO]]," ",Tabla1[[#This Row],[NOMBRE]])</f>
        <v xml:space="preserve">  </v>
      </c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 s="66">
        <f>COUNTIF(Tabla1[[#This Row],[28]:[4]],"I")</f>
        <v>0</v>
      </c>
      <c r="AN53" s="66">
        <f t="shared" si="1"/>
        <v>0</v>
      </c>
      <c r="AO53" s="66">
        <f t="shared" si="2"/>
        <v>0</v>
      </c>
      <c r="AP53" s="66">
        <f t="shared" si="3"/>
        <v>0</v>
      </c>
      <c r="AQ53" s="66">
        <f t="shared" si="4"/>
        <v>0</v>
      </c>
      <c r="AR53" s="66" t="e">
        <f>+SUMIF([2]INFONAVIT!A:A,M53,[2]INFONAVIT!K:K)/2</f>
        <v>#VALUE!</v>
      </c>
      <c r="AS53" s="66" t="e">
        <f>+SUMIF([2]FONACOT!F:F,M53,[2]FONACOT!M:M)/2</f>
        <v>#VALUE!</v>
      </c>
      <c r="AT53" s="66">
        <v>0</v>
      </c>
      <c r="AU53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53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53" s="69">
        <v>280</v>
      </c>
      <c r="AX53" s="66">
        <f>Tabla1[[#This Row],[SD]]*$AX$8</f>
        <v>293.80399999999997</v>
      </c>
      <c r="AY53" s="66" t="e">
        <f>ROUND(Tabla1[[#This Row],[SD]]*Tabla1[[#This Row],[DIAS LABORADOS]],2)</f>
        <v>#VALUE!</v>
      </c>
      <c r="AZ53" s="66">
        <f>ROUND(IF('[2]ISR CONTPAQi'!AN44&gt;0,'[2]ISR CONTPAQi'!AN44,0),2)</f>
        <v>0</v>
      </c>
      <c r="BA53" s="66">
        <f>ROUND(IF('[2]ISR CONTPAQi'!AO44&gt;0,'[2]ISR CONTPAQi'!AO44,0),2)</f>
        <v>0</v>
      </c>
      <c r="BB53" s="66">
        <f>ROUND(IF(AX53&gt;$BB$8,'[2]CALCULO IMSS'!AH52,0),2)</f>
        <v>0</v>
      </c>
      <c r="BC53" s="66" t="e">
        <f t="shared" si="5"/>
        <v>#VALUE!</v>
      </c>
      <c r="BD53" s="66" t="e">
        <f t="shared" si="5"/>
        <v>#VALUE!</v>
      </c>
      <c r="BE53" s="66">
        <f t="shared" si="5"/>
        <v>0</v>
      </c>
      <c r="BF53" s="66" t="e">
        <f t="shared" si="6"/>
        <v>#VALUE!</v>
      </c>
      <c r="BG53" s="69">
        <v>0</v>
      </c>
      <c r="BH53" s="69">
        <v>0</v>
      </c>
      <c r="BI53" s="69">
        <v>0</v>
      </c>
      <c r="BJ53" s="66">
        <v>0</v>
      </c>
      <c r="BK53" s="66" t="e">
        <f>ROUND(IF(Tabla1[[#This Row],[NETO FISCAL]]&gt;Tabla1[[#This Row],[SUELDO NETO PAGADO.]],Tabla1[[#This Row],[NETO FISCAL]],Tabla1[[#This Row],[NETO FISCAL]]+Tabla1[[#This Row],[NETO PREVISION]]),2)</f>
        <v>#VALUE!</v>
      </c>
      <c r="BL53" s="66" t="e">
        <f>Tabla1[[#This Row],[NETO A PAGAR]]</f>
        <v>#VALUE!</v>
      </c>
      <c r="BM53" s="66" t="e">
        <f>ROUND(Tabla1[[#This Row],[SUELDO NETO PAGADO.]]-Tabla1[[#This Row],[NOMINA]],2)</f>
        <v>#VALUE!</v>
      </c>
      <c r="BN53" s="69" t="e">
        <f>ROUND(Tabla1[[#This Row],[NOMINA]]+Tabla1[[#This Row],[IAS]],2)</f>
        <v>#VALUE!</v>
      </c>
      <c r="BO53" s="69" t="e">
        <f>Tabla1[[#This Row],[TOTAL DISPERSION]]=Tabla1[[#This Row],[NETO A PAGAR]]</f>
        <v>#VALUE!</v>
      </c>
      <c r="BP53" s="63">
        <f>+Tabla1[[#This Row],[COMENTARIOS]]</f>
        <v>0</v>
      </c>
      <c r="BQ53" s="63"/>
      <c r="BR53" s="63"/>
      <c r="BS53" s="63" t="e">
        <f t="shared" si="7"/>
        <v>#N/A</v>
      </c>
      <c r="BT53" s="63" t="e">
        <f t="shared" si="7"/>
        <v>#N/A</v>
      </c>
      <c r="BU53" s="65" t="e">
        <f>VLOOKUP(Tabla1[[#This Row],[INSTITUCION BANCARIA]],[2]CLAVES!E:G,3,FALSE)</f>
        <v>#N/A</v>
      </c>
      <c r="BV53" s="65" t="e">
        <f>+LEN(Tabla1[[#This Row],[NO. CLABE INTERBANCARIA]])</f>
        <v>#N/A</v>
      </c>
      <c r="BW53" s="65">
        <f>+COUNTIF(Tabla1[NO. DE CUENTA],BQ53)</f>
        <v>0</v>
      </c>
      <c r="BX53" s="65">
        <f>+COUNTIF(Tabla1[NO. CLABE INTERBANCARIA],BS53)</f>
        <v>44</v>
      </c>
      <c r="BY53" s="65">
        <f>LEN(Tabla1[[#This Row],[NO. DE CUENTA]])</f>
        <v>0</v>
      </c>
      <c r="BZ53" s="65" t="e">
        <f>VLOOKUP(Tabla1[[#This Row],[BANCO LAYOUT SANTANDER]],[2]CLAVES!L:M,2,FALSE)</f>
        <v>#N/A</v>
      </c>
      <c r="CA53" s="65" t="e">
        <f>VLOOKUP(Tabla1[[#This Row],[NO. CLABE INTERBANCARIA]],[2]BAJIO!G:I,3,FALSE)</f>
        <v>#N/A</v>
      </c>
      <c r="CB53" s="65" t="e">
        <f>VLOOKUP(Tabla1[[#This Row],[BANCO LAYOUT SANTANDER]],[2]CLAVES!R:S,2,FALSE)</f>
        <v>#N/A</v>
      </c>
      <c r="CC53" s="65">
        <f t="shared" si="8"/>
        <v>0</v>
      </c>
      <c r="CE53" s="70" t="e">
        <f>VLOOKUP(Tabla1[[#This Row],[NOMBRECOMPLETO]],[2]DATOS!B:K,7,FALSE)</f>
        <v>#N/A</v>
      </c>
      <c r="CF53" s="70" t="e">
        <f>VLOOKUP(Tabla1[[#This Row],[NOMBRECOMPLETO]],[2]DATOS!B:J,8,FALSE)</f>
        <v>#N/A</v>
      </c>
      <c r="CG53" s="70" t="e">
        <f>VLOOKUP(Tabla1[[#This Row],[NOMBRECOMPLETO]],[2]DATOS!B:K,9,FALSE)</f>
        <v>#N/A</v>
      </c>
      <c r="CH53" s="70" t="e">
        <f>VLOOKUP(Tabla1[[#This Row],[NOMBRECOMPLETO]],[2]DATOS!B:M,12,FALSE)</f>
        <v>#N/A</v>
      </c>
      <c r="CJ53" s="70" t="e">
        <f>VLOOKUP(Tabla1[[#This Row],[NSS]],[2]DATOS!D:I,5,FALSE)</f>
        <v>#N/A</v>
      </c>
      <c r="CK53" s="70" t="e">
        <f>VLOOKUP(Tabla1[[#This Row],[NOMBRECOMPLETO]],[2]DATOS!B:F,5,FALSE)</f>
        <v>#N/A</v>
      </c>
      <c r="CL53" s="70" t="e">
        <f>VLOOKUP(Tabla1[[#This Row],[NOMBRECOMPLETO]],[2]DATOS!B:E,4,FALSE)</f>
        <v>#N/A</v>
      </c>
      <c r="CM53" s="70" t="e">
        <f>VLOOKUP(Tabla1[[#This Row],[NOMBRECOMPLETO]],[2]DATOS!B:D,3,FALSE)</f>
        <v>#N/A</v>
      </c>
      <c r="CN53" s="70" t="e">
        <f>VLOOKUP(Tabla1[[#This Row],[NOMBRECOMPLETO]],[2]DATOS!B:C,2,FALSE)</f>
        <v>#N/A</v>
      </c>
      <c r="CO53" s="63"/>
      <c r="CP53" s="63"/>
      <c r="CQ53" s="63"/>
      <c r="CR53" s="71">
        <f>Tabla1[[#This Row],[TOTAL]]-CY53</f>
        <v>0</v>
      </c>
      <c r="CT53" s="72">
        <f>Tabla1[[#This Row],[SUELDO SEMANAL]]</f>
        <v>0</v>
      </c>
      <c r="CU53" s="72">
        <f t="shared" si="9"/>
        <v>0</v>
      </c>
      <c r="CV53" s="72">
        <f>+Tabla1[[#This Row],[ADICIONAL]]</f>
        <v>0</v>
      </c>
      <c r="CW53" s="72">
        <f t="shared" si="10"/>
        <v>0</v>
      </c>
      <c r="CX53" s="72">
        <f>+Tabla1[[#This Row],[OTROS DESCUENTOS]]</f>
        <v>0</v>
      </c>
      <c r="CY53" s="72">
        <f t="shared" si="11"/>
        <v>0</v>
      </c>
      <c r="CZ53" s="72"/>
      <c r="DA53" s="72">
        <f>COUNTIF(Tabla1[[#This Row],[28]:[4]], "12E")</f>
        <v>0</v>
      </c>
      <c r="DB53" s="72">
        <f>COUNTIF(Tabla1[[#This Row],[28]:[4]], "24E")</f>
        <v>0</v>
      </c>
      <c r="DC53" s="72">
        <f t="shared" si="12"/>
        <v>0</v>
      </c>
      <c r="DD53" s="72">
        <f>COUNTIF(Tabla1[[#This Row],[28]:[4]], "F")</f>
        <v>0</v>
      </c>
      <c r="DE53" s="72">
        <f>IF(Tabla1[[#This Row],[TURNO]]=12,(((CT53/7)*2)*(DD53)),(((CT53/7)*4)*(DD53)))</f>
        <v>0</v>
      </c>
      <c r="DF53" s="72">
        <f t="shared" si="13"/>
        <v>0</v>
      </c>
      <c r="DG53" s="72">
        <f>COUNTIF(Tabla1[[#This Row],[28]:[4]], "A")</f>
        <v>0</v>
      </c>
      <c r="DH53" s="72">
        <f t="shared" si="14"/>
        <v>0</v>
      </c>
      <c r="DI53" s="72">
        <f>COUNTIF(Tabla1[[#This Row],[28]:[4]], "B")</f>
        <v>0</v>
      </c>
      <c r="DJ53" s="72">
        <f t="shared" si="15"/>
        <v>0</v>
      </c>
      <c r="DK53" s="72">
        <f>COUNTIF(Tabla1[[#This Row],[28]:[4]], "PSS")</f>
        <v>0</v>
      </c>
      <c r="DL53" s="72">
        <f t="shared" si="16"/>
        <v>0</v>
      </c>
      <c r="DN53" s="57">
        <f>+SUMIF('IAS INT.'!D:D,BS53,'IAS INT.'!J:J)</f>
        <v>0</v>
      </c>
      <c r="DO53" s="57">
        <f>+SUMIF(BAJIO!F:F,BS53,BAJIO!N:N)</f>
        <v>0</v>
      </c>
      <c r="DP53" s="57"/>
      <c r="DQ53" s="57">
        <f t="shared" si="0"/>
        <v>0</v>
      </c>
      <c r="DR53" s="21" t="e">
        <f>Tabla1[[#This Row],[TOTAL DISPERSION]]-DQ53</f>
        <v>#VALUE!</v>
      </c>
    </row>
    <row r="54" spans="1:122" s="70" customFormat="1" ht="15" customHeight="1">
      <c r="A54" s="62">
        <v>44</v>
      </c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4"/>
      <c r="O54" s="63"/>
      <c r="P54" s="63"/>
      <c r="Q54" s="63"/>
      <c r="R54" s="65" t="str">
        <f>CONCATENATE(Tabla1[[#This Row],[PATERNO]]," ",Tabla1[[#This Row],[MATERNO]]," ",Tabla1[[#This Row],[NOMBRE]])</f>
        <v xml:space="preserve">  </v>
      </c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 s="66">
        <f>COUNTIF(Tabla1[[#This Row],[28]:[4]],"I")</f>
        <v>0</v>
      </c>
      <c r="AN54" s="66">
        <f t="shared" si="1"/>
        <v>0</v>
      </c>
      <c r="AO54" s="66">
        <f t="shared" si="2"/>
        <v>0</v>
      </c>
      <c r="AP54" s="66">
        <f t="shared" si="3"/>
        <v>0</v>
      </c>
      <c r="AQ54" s="66">
        <f t="shared" si="4"/>
        <v>0</v>
      </c>
      <c r="AR54" s="66" t="e">
        <f>+SUMIF([2]INFONAVIT!A:A,M54,[2]INFONAVIT!K:K)/2</f>
        <v>#VALUE!</v>
      </c>
      <c r="AS54" s="66" t="e">
        <f>+SUMIF([2]FONACOT!F:F,M54,[2]FONACOT!M:M)/2</f>
        <v>#VALUE!</v>
      </c>
      <c r="AT54" s="66">
        <v>0</v>
      </c>
      <c r="AU54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54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54" s="69">
        <v>280</v>
      </c>
      <c r="AX54" s="66">
        <f>Tabla1[[#This Row],[SD]]*$AX$8</f>
        <v>293.80399999999997</v>
      </c>
      <c r="AY54" s="66" t="e">
        <f>ROUND(Tabla1[[#This Row],[SD]]*Tabla1[[#This Row],[DIAS LABORADOS]],2)</f>
        <v>#VALUE!</v>
      </c>
      <c r="AZ54" s="66">
        <f>ROUND(IF('[2]ISR CONTPAQi'!AN45&gt;0,'[2]ISR CONTPAQi'!AN45,0),2)</f>
        <v>0</v>
      </c>
      <c r="BA54" s="66">
        <f>ROUND(IF('[2]ISR CONTPAQi'!AO45&gt;0,'[2]ISR CONTPAQi'!AO45,0),2)</f>
        <v>0</v>
      </c>
      <c r="BB54" s="66">
        <f>ROUND(IF(AX54&gt;$BB$8,'[2]CALCULO IMSS'!AH53,0),2)</f>
        <v>0</v>
      </c>
      <c r="BC54" s="66" t="e">
        <f t="shared" si="5"/>
        <v>#VALUE!</v>
      </c>
      <c r="BD54" s="66" t="e">
        <f t="shared" si="5"/>
        <v>#VALUE!</v>
      </c>
      <c r="BE54" s="66">
        <f t="shared" si="5"/>
        <v>0</v>
      </c>
      <c r="BF54" s="66" t="e">
        <f t="shared" si="6"/>
        <v>#VALUE!</v>
      </c>
      <c r="BG54" s="69">
        <v>0</v>
      </c>
      <c r="BH54" s="69">
        <v>0</v>
      </c>
      <c r="BI54" s="69">
        <v>0</v>
      </c>
      <c r="BJ54" s="66">
        <v>0</v>
      </c>
      <c r="BK54" s="66" t="e">
        <f>ROUND(IF(Tabla1[[#This Row],[NETO FISCAL]]&gt;Tabla1[[#This Row],[SUELDO NETO PAGADO.]],Tabla1[[#This Row],[NETO FISCAL]],Tabla1[[#This Row],[NETO FISCAL]]+Tabla1[[#This Row],[NETO PREVISION]]),2)</f>
        <v>#VALUE!</v>
      </c>
      <c r="BL54" s="66" t="e">
        <f>Tabla1[[#This Row],[NETO A PAGAR]]</f>
        <v>#VALUE!</v>
      </c>
      <c r="BM54" s="66" t="e">
        <f>ROUND(Tabla1[[#This Row],[SUELDO NETO PAGADO.]]-Tabla1[[#This Row],[NOMINA]],2)</f>
        <v>#VALUE!</v>
      </c>
      <c r="BN54" s="69" t="e">
        <f>ROUND(Tabla1[[#This Row],[NOMINA]]+Tabla1[[#This Row],[IAS]],2)</f>
        <v>#VALUE!</v>
      </c>
      <c r="BO54" s="69" t="e">
        <f>Tabla1[[#This Row],[TOTAL DISPERSION]]=Tabla1[[#This Row],[NETO A PAGAR]]</f>
        <v>#VALUE!</v>
      </c>
      <c r="BP54" s="63">
        <f>+Tabla1[[#This Row],[COMENTARIOS]]</f>
        <v>0</v>
      </c>
      <c r="BQ54" s="63"/>
      <c r="BR54" s="63"/>
      <c r="BS54" s="63" t="e">
        <f t="shared" si="7"/>
        <v>#N/A</v>
      </c>
      <c r="BT54" s="63" t="e">
        <f t="shared" si="7"/>
        <v>#N/A</v>
      </c>
      <c r="BU54" s="65" t="e">
        <f>VLOOKUP(Tabla1[[#This Row],[INSTITUCION BANCARIA]],[2]CLAVES!E:G,3,FALSE)</f>
        <v>#N/A</v>
      </c>
      <c r="BV54" s="65" t="e">
        <f>+LEN(Tabla1[[#This Row],[NO. CLABE INTERBANCARIA]])</f>
        <v>#N/A</v>
      </c>
      <c r="BW54" s="65">
        <f>+COUNTIF(Tabla1[NO. DE CUENTA],BQ54)</f>
        <v>0</v>
      </c>
      <c r="BX54" s="65">
        <f>+COUNTIF(Tabla1[NO. CLABE INTERBANCARIA],BS54)</f>
        <v>44</v>
      </c>
      <c r="BY54" s="65">
        <f>LEN(Tabla1[[#This Row],[NO. DE CUENTA]])</f>
        <v>0</v>
      </c>
      <c r="BZ54" s="65" t="e">
        <f>VLOOKUP(Tabla1[[#This Row],[BANCO LAYOUT SANTANDER]],[2]CLAVES!L:M,2,FALSE)</f>
        <v>#N/A</v>
      </c>
      <c r="CA54" s="65" t="e">
        <f>VLOOKUP(Tabla1[[#This Row],[NO. CLABE INTERBANCARIA]],[2]BAJIO!G:I,3,FALSE)</f>
        <v>#N/A</v>
      </c>
      <c r="CB54" s="65" t="e">
        <f>VLOOKUP(Tabla1[[#This Row],[BANCO LAYOUT SANTANDER]],[2]CLAVES!R:S,2,FALSE)</f>
        <v>#N/A</v>
      </c>
      <c r="CC54" s="65">
        <f t="shared" si="8"/>
        <v>0</v>
      </c>
      <c r="CE54" s="70" t="e">
        <f>VLOOKUP(Tabla1[[#This Row],[NOMBRECOMPLETO]],[2]DATOS!B:K,7,FALSE)</f>
        <v>#N/A</v>
      </c>
      <c r="CF54" s="70" t="e">
        <f>VLOOKUP(Tabla1[[#This Row],[NOMBRECOMPLETO]],[2]DATOS!B:J,8,FALSE)</f>
        <v>#N/A</v>
      </c>
      <c r="CG54" s="70" t="e">
        <f>VLOOKUP(Tabla1[[#This Row],[NOMBRECOMPLETO]],[2]DATOS!B:K,9,FALSE)</f>
        <v>#N/A</v>
      </c>
      <c r="CH54" s="70" t="e">
        <f>VLOOKUP(Tabla1[[#This Row],[NOMBRECOMPLETO]],[2]DATOS!B:M,12,FALSE)</f>
        <v>#N/A</v>
      </c>
      <c r="CJ54" s="70" t="e">
        <f>VLOOKUP(Tabla1[[#This Row],[NSS]],[2]DATOS!D:I,5,FALSE)</f>
        <v>#N/A</v>
      </c>
      <c r="CK54" s="70" t="e">
        <f>VLOOKUP(Tabla1[[#This Row],[NOMBRECOMPLETO]],[2]DATOS!B:F,5,FALSE)</f>
        <v>#N/A</v>
      </c>
      <c r="CL54" s="70" t="e">
        <f>VLOOKUP(Tabla1[[#This Row],[NOMBRECOMPLETO]],[2]DATOS!B:E,4,FALSE)</f>
        <v>#N/A</v>
      </c>
      <c r="CM54" s="70" t="e">
        <f>VLOOKUP(Tabla1[[#This Row],[NOMBRECOMPLETO]],[2]DATOS!B:D,3,FALSE)</f>
        <v>#N/A</v>
      </c>
      <c r="CN54" s="70" t="e">
        <f>VLOOKUP(Tabla1[[#This Row],[NOMBRECOMPLETO]],[2]DATOS!B:C,2,FALSE)</f>
        <v>#N/A</v>
      </c>
      <c r="CO54" s="63"/>
      <c r="CP54" s="63"/>
      <c r="CQ54" s="63"/>
      <c r="CR54" s="71">
        <f>Tabla1[[#This Row],[TOTAL]]-CY54</f>
        <v>0</v>
      </c>
      <c r="CT54" s="72">
        <f>Tabla1[[#This Row],[SUELDO SEMANAL]]</f>
        <v>0</v>
      </c>
      <c r="CU54" s="72">
        <f t="shared" si="9"/>
        <v>0</v>
      </c>
      <c r="CV54" s="72">
        <f>+Tabla1[[#This Row],[ADICIONAL]]</f>
        <v>0</v>
      </c>
      <c r="CW54" s="72">
        <f t="shared" si="10"/>
        <v>0</v>
      </c>
      <c r="CX54" s="72">
        <f>+Tabla1[[#This Row],[OTROS DESCUENTOS]]</f>
        <v>0</v>
      </c>
      <c r="CY54" s="72">
        <f t="shared" si="11"/>
        <v>0</v>
      </c>
      <c r="CZ54" s="72"/>
      <c r="DA54" s="72">
        <f>COUNTIF(Tabla1[[#This Row],[28]:[4]], "12E")</f>
        <v>0</v>
      </c>
      <c r="DB54" s="72">
        <f>COUNTIF(Tabla1[[#This Row],[28]:[4]], "24E")</f>
        <v>0</v>
      </c>
      <c r="DC54" s="72">
        <f t="shared" si="12"/>
        <v>0</v>
      </c>
      <c r="DD54" s="72">
        <f>COUNTIF(Tabla1[[#This Row],[28]:[4]], "F")</f>
        <v>0</v>
      </c>
      <c r="DE54" s="72">
        <f>IF(Tabla1[[#This Row],[TURNO]]=12,(((CT54/7)*2)*(DD54)),(((CT54/7)*4)*(DD54)))</f>
        <v>0</v>
      </c>
      <c r="DF54" s="72">
        <f t="shared" si="13"/>
        <v>0</v>
      </c>
      <c r="DG54" s="72">
        <f>COUNTIF(Tabla1[[#This Row],[28]:[4]], "A")</f>
        <v>0</v>
      </c>
      <c r="DH54" s="72">
        <f t="shared" si="14"/>
        <v>0</v>
      </c>
      <c r="DI54" s="72">
        <f>COUNTIF(Tabla1[[#This Row],[28]:[4]], "B")</f>
        <v>0</v>
      </c>
      <c r="DJ54" s="72">
        <f t="shared" si="15"/>
        <v>0</v>
      </c>
      <c r="DK54" s="72">
        <f>COUNTIF(Tabla1[[#This Row],[28]:[4]], "PSS")</f>
        <v>0</v>
      </c>
      <c r="DL54" s="72">
        <f t="shared" si="16"/>
        <v>0</v>
      </c>
      <c r="DN54" s="57">
        <f>+SUMIF('IAS INT.'!D:D,BS54,'IAS INT.'!J:J)</f>
        <v>0</v>
      </c>
      <c r="DO54" s="57">
        <f>+SUMIF(BAJIO!F:F,BS54,BAJIO!N:N)</f>
        <v>0</v>
      </c>
      <c r="DP54" s="57"/>
      <c r="DQ54" s="57">
        <f t="shared" si="0"/>
        <v>0</v>
      </c>
      <c r="DR54" s="21" t="e">
        <f>Tabla1[[#This Row],[TOTAL DISPERSION]]-DQ54</f>
        <v>#VALUE!</v>
      </c>
    </row>
    <row r="55" spans="1:122" s="70" customFormat="1" ht="15" customHeight="1">
      <c r="A55" s="62">
        <v>45</v>
      </c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4"/>
      <c r="O55" s="63"/>
      <c r="P55" s="63"/>
      <c r="Q55" s="63"/>
      <c r="R55" s="65" t="str">
        <f>CONCATENATE(Tabla1[[#This Row],[PATERNO]]," ",Tabla1[[#This Row],[MATERNO]]," ",Tabla1[[#This Row],[NOMBRE]])</f>
        <v xml:space="preserve">  </v>
      </c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 s="66">
        <f>COUNTIF(Tabla1[[#This Row],[28]:[4]],"I")</f>
        <v>0</v>
      </c>
      <c r="AN55" s="66">
        <f t="shared" si="1"/>
        <v>0</v>
      </c>
      <c r="AO55" s="66">
        <f t="shared" si="2"/>
        <v>0</v>
      </c>
      <c r="AP55" s="66">
        <f t="shared" si="3"/>
        <v>0</v>
      </c>
      <c r="AQ55" s="66">
        <f t="shared" si="4"/>
        <v>0</v>
      </c>
      <c r="AR55" s="66" t="e">
        <f>+SUMIF([2]INFONAVIT!A:A,M55,[2]INFONAVIT!K:K)/2</f>
        <v>#VALUE!</v>
      </c>
      <c r="AS55" s="66" t="e">
        <f>+SUMIF([2]FONACOT!F:F,M55,[2]FONACOT!M:M)/2</f>
        <v>#VALUE!</v>
      </c>
      <c r="AT55" s="66">
        <v>0</v>
      </c>
      <c r="AU55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55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55" s="69">
        <v>280</v>
      </c>
      <c r="AX55" s="66">
        <f>Tabla1[[#This Row],[SD]]*$AX$8</f>
        <v>293.80399999999997</v>
      </c>
      <c r="AY55" s="66" t="e">
        <f>ROUND(Tabla1[[#This Row],[SD]]*Tabla1[[#This Row],[DIAS LABORADOS]],2)</f>
        <v>#VALUE!</v>
      </c>
      <c r="AZ55" s="66">
        <f>ROUND(IF('[2]ISR CONTPAQi'!AN46&gt;0,'[2]ISR CONTPAQi'!AN46,0),2)</f>
        <v>0</v>
      </c>
      <c r="BA55" s="66">
        <f>ROUND(IF('[2]ISR CONTPAQi'!AO46&gt;0,'[2]ISR CONTPAQi'!AO46,0),2)</f>
        <v>0</v>
      </c>
      <c r="BB55" s="66">
        <f>ROUND(IF(AX55&gt;$BB$8,'[2]CALCULO IMSS'!AH54,0),2)</f>
        <v>0</v>
      </c>
      <c r="BC55" s="66" t="e">
        <f t="shared" si="5"/>
        <v>#VALUE!</v>
      </c>
      <c r="BD55" s="66" t="e">
        <f t="shared" si="5"/>
        <v>#VALUE!</v>
      </c>
      <c r="BE55" s="66">
        <f t="shared" si="5"/>
        <v>0</v>
      </c>
      <c r="BF55" s="66" t="e">
        <f t="shared" si="6"/>
        <v>#VALUE!</v>
      </c>
      <c r="BG55" s="69">
        <v>0</v>
      </c>
      <c r="BH55" s="69">
        <v>0</v>
      </c>
      <c r="BI55" s="69">
        <v>0</v>
      </c>
      <c r="BJ55" s="66">
        <v>0</v>
      </c>
      <c r="BK55" s="66" t="e">
        <f>ROUND(IF(Tabla1[[#This Row],[NETO FISCAL]]&gt;Tabla1[[#This Row],[SUELDO NETO PAGADO.]],Tabla1[[#This Row],[NETO FISCAL]],Tabla1[[#This Row],[NETO FISCAL]]+Tabla1[[#This Row],[NETO PREVISION]]),2)</f>
        <v>#VALUE!</v>
      </c>
      <c r="BL55" s="66" t="e">
        <f>Tabla1[[#This Row],[NETO A PAGAR]]</f>
        <v>#VALUE!</v>
      </c>
      <c r="BM55" s="66" t="e">
        <f>ROUND(Tabla1[[#This Row],[SUELDO NETO PAGADO.]]-Tabla1[[#This Row],[NOMINA]],2)</f>
        <v>#VALUE!</v>
      </c>
      <c r="BN55" s="69" t="e">
        <f>ROUND(Tabla1[[#This Row],[NOMINA]]+Tabla1[[#This Row],[IAS]],2)</f>
        <v>#VALUE!</v>
      </c>
      <c r="BO55" s="69" t="e">
        <f>Tabla1[[#This Row],[TOTAL DISPERSION]]=Tabla1[[#This Row],[NETO A PAGAR]]</f>
        <v>#VALUE!</v>
      </c>
      <c r="BP55" s="63">
        <f>+Tabla1[[#This Row],[COMENTARIOS]]</f>
        <v>0</v>
      </c>
      <c r="BQ55" s="63"/>
      <c r="BR55" s="63"/>
      <c r="BS55" s="63" t="e">
        <f t="shared" si="7"/>
        <v>#N/A</v>
      </c>
      <c r="BT55" s="63" t="e">
        <f t="shared" si="7"/>
        <v>#N/A</v>
      </c>
      <c r="BU55" s="65" t="e">
        <f>VLOOKUP(Tabla1[[#This Row],[INSTITUCION BANCARIA]],[2]CLAVES!E:G,3,FALSE)</f>
        <v>#N/A</v>
      </c>
      <c r="BV55" s="65" t="e">
        <f>+LEN(Tabla1[[#This Row],[NO. CLABE INTERBANCARIA]])</f>
        <v>#N/A</v>
      </c>
      <c r="BW55" s="65">
        <f>+COUNTIF(Tabla1[NO. DE CUENTA],BQ55)</f>
        <v>0</v>
      </c>
      <c r="BX55" s="65">
        <f>+COUNTIF(Tabla1[NO. CLABE INTERBANCARIA],BS55)</f>
        <v>44</v>
      </c>
      <c r="BY55" s="65">
        <f>LEN(Tabla1[[#This Row],[NO. DE CUENTA]])</f>
        <v>0</v>
      </c>
      <c r="BZ55" s="65" t="e">
        <f>VLOOKUP(Tabla1[[#This Row],[BANCO LAYOUT SANTANDER]],[2]CLAVES!L:M,2,FALSE)</f>
        <v>#N/A</v>
      </c>
      <c r="CA55" s="65" t="e">
        <f>VLOOKUP(Tabla1[[#This Row],[NO. CLABE INTERBANCARIA]],[2]BAJIO!G:I,3,FALSE)</f>
        <v>#N/A</v>
      </c>
      <c r="CB55" s="65" t="e">
        <f>VLOOKUP(Tabla1[[#This Row],[BANCO LAYOUT SANTANDER]],[2]CLAVES!R:S,2,FALSE)</f>
        <v>#N/A</v>
      </c>
      <c r="CC55" s="65">
        <f t="shared" si="8"/>
        <v>0</v>
      </c>
      <c r="CE55" s="70" t="e">
        <f>VLOOKUP(Tabla1[[#This Row],[NOMBRECOMPLETO]],[2]DATOS!B:K,7,FALSE)</f>
        <v>#N/A</v>
      </c>
      <c r="CF55" s="70" t="e">
        <f>VLOOKUP(Tabla1[[#This Row],[NOMBRECOMPLETO]],[2]DATOS!B:J,8,FALSE)</f>
        <v>#N/A</v>
      </c>
      <c r="CG55" s="70" t="e">
        <f>VLOOKUP(Tabla1[[#This Row],[NOMBRECOMPLETO]],[2]DATOS!B:K,9,FALSE)</f>
        <v>#N/A</v>
      </c>
      <c r="CH55" s="70" t="e">
        <f>VLOOKUP(Tabla1[[#This Row],[NOMBRECOMPLETO]],[2]DATOS!B:M,12,FALSE)</f>
        <v>#N/A</v>
      </c>
      <c r="CJ55" s="70" t="e">
        <f>VLOOKUP(Tabla1[[#This Row],[NSS]],[2]DATOS!D:I,5,FALSE)</f>
        <v>#N/A</v>
      </c>
      <c r="CK55" s="70" t="e">
        <f>VLOOKUP(Tabla1[[#This Row],[NOMBRECOMPLETO]],[2]DATOS!B:F,5,FALSE)</f>
        <v>#N/A</v>
      </c>
      <c r="CL55" s="70" t="e">
        <f>VLOOKUP(Tabla1[[#This Row],[NOMBRECOMPLETO]],[2]DATOS!B:E,4,FALSE)</f>
        <v>#N/A</v>
      </c>
      <c r="CM55" s="70" t="e">
        <f>VLOOKUP(Tabla1[[#This Row],[NOMBRECOMPLETO]],[2]DATOS!B:D,3,FALSE)</f>
        <v>#N/A</v>
      </c>
      <c r="CN55" s="70" t="e">
        <f>VLOOKUP(Tabla1[[#This Row],[NOMBRECOMPLETO]],[2]DATOS!B:C,2,FALSE)</f>
        <v>#N/A</v>
      </c>
      <c r="CO55" s="63"/>
      <c r="CP55" s="63"/>
      <c r="CQ55" s="63"/>
      <c r="CR55" s="71">
        <f>Tabla1[[#This Row],[TOTAL]]-CY55</f>
        <v>0</v>
      </c>
      <c r="CT55" s="72">
        <f>Tabla1[[#This Row],[SUELDO SEMANAL]]</f>
        <v>0</v>
      </c>
      <c r="CU55" s="72">
        <f t="shared" si="9"/>
        <v>0</v>
      </c>
      <c r="CV55" s="72">
        <f>+Tabla1[[#This Row],[ADICIONAL]]</f>
        <v>0</v>
      </c>
      <c r="CW55" s="72">
        <f t="shared" si="10"/>
        <v>0</v>
      </c>
      <c r="CX55" s="72">
        <f>+Tabla1[[#This Row],[OTROS DESCUENTOS]]</f>
        <v>0</v>
      </c>
      <c r="CY55" s="72">
        <f t="shared" si="11"/>
        <v>0</v>
      </c>
      <c r="CZ55" s="72"/>
      <c r="DA55" s="72">
        <f>COUNTIF(Tabla1[[#This Row],[28]:[4]], "12E")</f>
        <v>0</v>
      </c>
      <c r="DB55" s="72">
        <f>COUNTIF(Tabla1[[#This Row],[28]:[4]], "24E")</f>
        <v>0</v>
      </c>
      <c r="DC55" s="72">
        <f t="shared" si="12"/>
        <v>0</v>
      </c>
      <c r="DD55" s="72">
        <f>COUNTIF(Tabla1[[#This Row],[28]:[4]], "F")</f>
        <v>0</v>
      </c>
      <c r="DE55" s="72">
        <f>IF(Tabla1[[#This Row],[TURNO]]=12,(((CT55/7)*2)*(DD55)),(((CT55/7)*4)*(DD55)))</f>
        <v>0</v>
      </c>
      <c r="DF55" s="72">
        <f t="shared" si="13"/>
        <v>0</v>
      </c>
      <c r="DG55" s="72">
        <f>COUNTIF(Tabla1[[#This Row],[28]:[4]], "A")</f>
        <v>0</v>
      </c>
      <c r="DH55" s="72">
        <f t="shared" si="14"/>
        <v>0</v>
      </c>
      <c r="DI55" s="72">
        <f>COUNTIF(Tabla1[[#This Row],[28]:[4]], "B")</f>
        <v>0</v>
      </c>
      <c r="DJ55" s="72">
        <f t="shared" si="15"/>
        <v>0</v>
      </c>
      <c r="DK55" s="72">
        <f>COUNTIF(Tabla1[[#This Row],[28]:[4]], "PSS")</f>
        <v>0</v>
      </c>
      <c r="DL55" s="72">
        <f t="shared" si="16"/>
        <v>0</v>
      </c>
      <c r="DN55" s="57">
        <f>+SUMIF('IAS INT.'!D:D,BS55,'IAS INT.'!J:J)</f>
        <v>0</v>
      </c>
      <c r="DO55" s="57">
        <f>+SUMIF(BAJIO!F:F,BS55,BAJIO!N:N)</f>
        <v>0</v>
      </c>
      <c r="DP55" s="57"/>
      <c r="DQ55" s="57">
        <f t="shared" si="0"/>
        <v>0</v>
      </c>
      <c r="DR55" s="21" t="e">
        <f>Tabla1[[#This Row],[TOTAL DISPERSION]]-DQ55</f>
        <v>#VALUE!</v>
      </c>
    </row>
    <row r="56" spans="1:122" s="70" customFormat="1" ht="15" customHeight="1">
      <c r="A56" s="62">
        <v>46</v>
      </c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4"/>
      <c r="O56" s="63"/>
      <c r="P56" s="63"/>
      <c r="Q56" s="63"/>
      <c r="R56" s="65" t="str">
        <f>CONCATENATE(Tabla1[[#This Row],[PATERNO]]," ",Tabla1[[#This Row],[MATERNO]]," ",Tabla1[[#This Row],[NOMBRE]])</f>
        <v xml:space="preserve">  </v>
      </c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 s="66">
        <f>COUNTIF(Tabla1[[#This Row],[28]:[4]],"I")</f>
        <v>0</v>
      </c>
      <c r="AN56" s="66">
        <f t="shared" si="1"/>
        <v>0</v>
      </c>
      <c r="AO56" s="66">
        <f t="shared" si="2"/>
        <v>0</v>
      </c>
      <c r="AP56" s="66">
        <f t="shared" si="3"/>
        <v>0</v>
      </c>
      <c r="AQ56" s="66">
        <f t="shared" si="4"/>
        <v>0</v>
      </c>
      <c r="AR56" s="66" t="e">
        <f>+SUMIF([2]INFONAVIT!A:A,M56,[2]INFONAVIT!K:K)/2</f>
        <v>#VALUE!</v>
      </c>
      <c r="AS56" s="66" t="e">
        <f>+SUMIF([2]FONACOT!F:F,M56,[2]FONACOT!M:M)/2</f>
        <v>#VALUE!</v>
      </c>
      <c r="AT56" s="66">
        <v>0</v>
      </c>
      <c r="AU56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56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56" s="69">
        <v>280</v>
      </c>
      <c r="AX56" s="66">
        <f>Tabla1[[#This Row],[SD]]*$AX$8</f>
        <v>293.80399999999997</v>
      </c>
      <c r="AY56" s="66" t="e">
        <f>ROUND(Tabla1[[#This Row],[SD]]*Tabla1[[#This Row],[DIAS LABORADOS]],2)</f>
        <v>#VALUE!</v>
      </c>
      <c r="AZ56" s="66">
        <f>ROUND(IF('[2]ISR CONTPAQi'!AN47&gt;0,'[2]ISR CONTPAQi'!AN47,0),2)</f>
        <v>0</v>
      </c>
      <c r="BA56" s="66">
        <f>ROUND(IF('[2]ISR CONTPAQi'!AO47&gt;0,'[2]ISR CONTPAQi'!AO47,0),2)</f>
        <v>0</v>
      </c>
      <c r="BB56" s="66">
        <f>ROUND(IF(AX56&gt;$BB$8,'[2]CALCULO IMSS'!AH55,0),2)</f>
        <v>0</v>
      </c>
      <c r="BC56" s="66" t="e">
        <f t="shared" si="5"/>
        <v>#VALUE!</v>
      </c>
      <c r="BD56" s="66" t="e">
        <f t="shared" si="5"/>
        <v>#VALUE!</v>
      </c>
      <c r="BE56" s="66">
        <f t="shared" si="5"/>
        <v>0</v>
      </c>
      <c r="BF56" s="66" t="e">
        <f t="shared" si="6"/>
        <v>#VALUE!</v>
      </c>
      <c r="BG56" s="69">
        <v>0</v>
      </c>
      <c r="BH56" s="69">
        <v>0</v>
      </c>
      <c r="BI56" s="69">
        <v>0</v>
      </c>
      <c r="BJ56" s="66">
        <v>0</v>
      </c>
      <c r="BK56" s="66" t="e">
        <f>ROUND(IF(Tabla1[[#This Row],[NETO FISCAL]]&gt;Tabla1[[#This Row],[SUELDO NETO PAGADO.]],Tabla1[[#This Row],[NETO FISCAL]],Tabla1[[#This Row],[NETO FISCAL]]+Tabla1[[#This Row],[NETO PREVISION]]),2)</f>
        <v>#VALUE!</v>
      </c>
      <c r="BL56" s="66" t="e">
        <f>Tabla1[[#This Row],[NETO A PAGAR]]</f>
        <v>#VALUE!</v>
      </c>
      <c r="BM56" s="66" t="e">
        <f>ROUND(Tabla1[[#This Row],[SUELDO NETO PAGADO.]]-Tabla1[[#This Row],[NOMINA]],2)</f>
        <v>#VALUE!</v>
      </c>
      <c r="BN56" s="69" t="e">
        <f>ROUND(Tabla1[[#This Row],[NOMINA]]+Tabla1[[#This Row],[IAS]],2)</f>
        <v>#VALUE!</v>
      </c>
      <c r="BO56" s="69" t="e">
        <f>Tabla1[[#This Row],[TOTAL DISPERSION]]=Tabla1[[#This Row],[NETO A PAGAR]]</f>
        <v>#VALUE!</v>
      </c>
      <c r="BP56" s="63">
        <f>+Tabla1[[#This Row],[COMENTARIOS]]</f>
        <v>0</v>
      </c>
      <c r="BQ56" s="63"/>
      <c r="BR56" s="63"/>
      <c r="BS56" s="63" t="e">
        <f t="shared" si="7"/>
        <v>#N/A</v>
      </c>
      <c r="BT56" s="63" t="e">
        <f t="shared" si="7"/>
        <v>#N/A</v>
      </c>
      <c r="BU56" s="65" t="e">
        <f>VLOOKUP(Tabla1[[#This Row],[INSTITUCION BANCARIA]],[2]CLAVES!E:G,3,FALSE)</f>
        <v>#N/A</v>
      </c>
      <c r="BV56" s="65" t="e">
        <f>+LEN(Tabla1[[#This Row],[NO. CLABE INTERBANCARIA]])</f>
        <v>#N/A</v>
      </c>
      <c r="BW56" s="65">
        <f>+COUNTIF(Tabla1[NO. DE CUENTA],BQ56)</f>
        <v>0</v>
      </c>
      <c r="BX56" s="65">
        <f>+COUNTIF(Tabla1[NO. CLABE INTERBANCARIA],BS56)</f>
        <v>44</v>
      </c>
      <c r="BY56" s="65">
        <f>LEN(Tabla1[[#This Row],[NO. DE CUENTA]])</f>
        <v>0</v>
      </c>
      <c r="BZ56" s="65" t="e">
        <f>VLOOKUP(Tabla1[[#This Row],[BANCO LAYOUT SANTANDER]],[2]CLAVES!L:M,2,FALSE)</f>
        <v>#N/A</v>
      </c>
      <c r="CA56" s="65" t="e">
        <f>VLOOKUP(Tabla1[[#This Row],[NO. CLABE INTERBANCARIA]],[2]BAJIO!G:I,3,FALSE)</f>
        <v>#N/A</v>
      </c>
      <c r="CB56" s="65" t="e">
        <f>VLOOKUP(Tabla1[[#This Row],[BANCO LAYOUT SANTANDER]],[2]CLAVES!R:S,2,FALSE)</f>
        <v>#N/A</v>
      </c>
      <c r="CC56" s="65">
        <f t="shared" si="8"/>
        <v>0</v>
      </c>
      <c r="CE56" s="70" t="e">
        <f>VLOOKUP(Tabla1[[#This Row],[NOMBRECOMPLETO]],[2]DATOS!B:K,7,FALSE)</f>
        <v>#N/A</v>
      </c>
      <c r="CF56" s="70" t="e">
        <f>VLOOKUP(Tabla1[[#This Row],[NOMBRECOMPLETO]],[2]DATOS!B:J,8,FALSE)</f>
        <v>#N/A</v>
      </c>
      <c r="CG56" s="70" t="e">
        <f>VLOOKUP(Tabla1[[#This Row],[NOMBRECOMPLETO]],[2]DATOS!B:K,9,FALSE)</f>
        <v>#N/A</v>
      </c>
      <c r="CH56" s="70" t="e">
        <f>VLOOKUP(Tabla1[[#This Row],[NOMBRECOMPLETO]],[2]DATOS!B:M,12,FALSE)</f>
        <v>#N/A</v>
      </c>
      <c r="CJ56" s="70" t="e">
        <f>VLOOKUP(Tabla1[[#This Row],[NSS]],[2]DATOS!D:I,5,FALSE)</f>
        <v>#N/A</v>
      </c>
      <c r="CK56" s="70" t="e">
        <f>VLOOKUP(Tabla1[[#This Row],[NOMBRECOMPLETO]],[2]DATOS!B:F,5,FALSE)</f>
        <v>#N/A</v>
      </c>
      <c r="CL56" s="70" t="e">
        <f>VLOOKUP(Tabla1[[#This Row],[NOMBRECOMPLETO]],[2]DATOS!B:E,4,FALSE)</f>
        <v>#N/A</v>
      </c>
      <c r="CM56" s="70" t="e">
        <f>VLOOKUP(Tabla1[[#This Row],[NOMBRECOMPLETO]],[2]DATOS!B:D,3,FALSE)</f>
        <v>#N/A</v>
      </c>
      <c r="CN56" s="70" t="e">
        <f>VLOOKUP(Tabla1[[#This Row],[NOMBRECOMPLETO]],[2]DATOS!B:C,2,FALSE)</f>
        <v>#N/A</v>
      </c>
      <c r="CO56" s="63"/>
      <c r="CP56" s="63"/>
      <c r="CQ56" s="63"/>
      <c r="CR56" s="71">
        <f>Tabla1[[#This Row],[TOTAL]]-CY56</f>
        <v>0</v>
      </c>
      <c r="CT56" s="72">
        <f>Tabla1[[#This Row],[SUELDO SEMANAL]]</f>
        <v>0</v>
      </c>
      <c r="CU56" s="72">
        <f t="shared" si="9"/>
        <v>0</v>
      </c>
      <c r="CV56" s="72">
        <f>+Tabla1[[#This Row],[ADICIONAL]]</f>
        <v>0</v>
      </c>
      <c r="CW56" s="72">
        <f t="shared" si="10"/>
        <v>0</v>
      </c>
      <c r="CX56" s="72">
        <f>+Tabla1[[#This Row],[OTROS DESCUENTOS]]</f>
        <v>0</v>
      </c>
      <c r="CY56" s="72">
        <f t="shared" si="11"/>
        <v>0</v>
      </c>
      <c r="CZ56" s="72"/>
      <c r="DA56" s="72">
        <f>COUNTIF(Tabla1[[#This Row],[28]:[4]], "12E")</f>
        <v>0</v>
      </c>
      <c r="DB56" s="72">
        <f>COUNTIF(Tabla1[[#This Row],[28]:[4]], "24E")</f>
        <v>0</v>
      </c>
      <c r="DC56" s="72">
        <f t="shared" si="12"/>
        <v>0</v>
      </c>
      <c r="DD56" s="72">
        <f>COUNTIF(Tabla1[[#This Row],[28]:[4]], "F")</f>
        <v>0</v>
      </c>
      <c r="DE56" s="72">
        <f>IF(Tabla1[[#This Row],[TURNO]]=12,(((CT56/7)*2)*(DD56)),(((CT56/7)*4)*(DD56)))</f>
        <v>0</v>
      </c>
      <c r="DF56" s="72">
        <f t="shared" si="13"/>
        <v>0</v>
      </c>
      <c r="DG56" s="72">
        <f>COUNTIF(Tabla1[[#This Row],[28]:[4]], "A")</f>
        <v>0</v>
      </c>
      <c r="DH56" s="72">
        <f t="shared" si="14"/>
        <v>0</v>
      </c>
      <c r="DI56" s="72">
        <f>COUNTIF(Tabla1[[#This Row],[28]:[4]], "B")</f>
        <v>0</v>
      </c>
      <c r="DJ56" s="72">
        <f t="shared" si="15"/>
        <v>0</v>
      </c>
      <c r="DK56" s="72">
        <f>COUNTIF(Tabla1[[#This Row],[28]:[4]], "PSS")</f>
        <v>0</v>
      </c>
      <c r="DL56" s="72">
        <f t="shared" si="16"/>
        <v>0</v>
      </c>
      <c r="DN56" s="57">
        <f>+SUMIF('IAS INT.'!D:D,BS56,'IAS INT.'!J:J)</f>
        <v>0</v>
      </c>
      <c r="DO56" s="57">
        <f>+SUMIF(BAJIO!F:F,BS56,BAJIO!N:N)</f>
        <v>0</v>
      </c>
      <c r="DP56" s="57"/>
      <c r="DQ56" s="57">
        <f t="shared" si="0"/>
        <v>0</v>
      </c>
      <c r="DR56" s="21" t="e">
        <f>Tabla1[[#This Row],[TOTAL DISPERSION]]-DQ56</f>
        <v>#VALUE!</v>
      </c>
    </row>
    <row r="57" spans="1:122" s="70" customFormat="1" ht="15" customHeight="1">
      <c r="A57" s="62">
        <v>47</v>
      </c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4"/>
      <c r="O57" s="63"/>
      <c r="P57" s="63"/>
      <c r="Q57" s="63"/>
      <c r="R57" s="65" t="str">
        <f>CONCATENATE(Tabla1[[#This Row],[PATERNO]]," ",Tabla1[[#This Row],[MATERNO]]," ",Tabla1[[#This Row],[NOMBRE]])</f>
        <v xml:space="preserve">  </v>
      </c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 s="66">
        <f>COUNTIF(Tabla1[[#This Row],[28]:[4]],"I")</f>
        <v>0</v>
      </c>
      <c r="AN57" s="66">
        <f t="shared" si="1"/>
        <v>0</v>
      </c>
      <c r="AO57" s="66">
        <f t="shared" si="2"/>
        <v>0</v>
      </c>
      <c r="AP57" s="66">
        <f t="shared" si="3"/>
        <v>0</v>
      </c>
      <c r="AQ57" s="66">
        <f t="shared" si="4"/>
        <v>0</v>
      </c>
      <c r="AR57" s="66" t="e">
        <f>+SUMIF([2]INFONAVIT!A:A,M57,[2]INFONAVIT!K:K)/2</f>
        <v>#VALUE!</v>
      </c>
      <c r="AS57" s="66" t="e">
        <f>+SUMIF([2]FONACOT!F:F,M57,[2]FONACOT!M:M)/2</f>
        <v>#VALUE!</v>
      </c>
      <c r="AT57" s="66">
        <v>0</v>
      </c>
      <c r="AU57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57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57" s="69">
        <v>280</v>
      </c>
      <c r="AX57" s="66">
        <f>Tabla1[[#This Row],[SD]]*$AX$8</f>
        <v>293.80399999999997</v>
      </c>
      <c r="AY57" s="66" t="e">
        <f>ROUND(Tabla1[[#This Row],[SD]]*Tabla1[[#This Row],[DIAS LABORADOS]],2)</f>
        <v>#VALUE!</v>
      </c>
      <c r="AZ57" s="66">
        <f>ROUND(IF('[2]ISR CONTPAQi'!AN48&gt;0,'[2]ISR CONTPAQi'!AN48,0),2)</f>
        <v>0</v>
      </c>
      <c r="BA57" s="66">
        <f>ROUND(IF('[2]ISR CONTPAQi'!AO48&gt;0,'[2]ISR CONTPAQi'!AO48,0),2)</f>
        <v>0</v>
      </c>
      <c r="BB57" s="66">
        <f>ROUND(IF(AX57&gt;$BB$8,'[2]CALCULO IMSS'!AH56,0),2)</f>
        <v>0</v>
      </c>
      <c r="BC57" s="66" t="e">
        <f t="shared" si="5"/>
        <v>#VALUE!</v>
      </c>
      <c r="BD57" s="66" t="e">
        <f t="shared" si="5"/>
        <v>#VALUE!</v>
      </c>
      <c r="BE57" s="66">
        <f t="shared" si="5"/>
        <v>0</v>
      </c>
      <c r="BF57" s="66" t="e">
        <f t="shared" si="6"/>
        <v>#VALUE!</v>
      </c>
      <c r="BG57" s="69">
        <v>0</v>
      </c>
      <c r="BH57" s="69">
        <v>0</v>
      </c>
      <c r="BI57" s="69">
        <v>0</v>
      </c>
      <c r="BJ57" s="66">
        <v>0</v>
      </c>
      <c r="BK57" s="66" t="e">
        <f>ROUND(IF(Tabla1[[#This Row],[NETO FISCAL]]&gt;Tabla1[[#This Row],[SUELDO NETO PAGADO.]],Tabla1[[#This Row],[NETO FISCAL]],Tabla1[[#This Row],[NETO FISCAL]]+Tabla1[[#This Row],[NETO PREVISION]]),2)</f>
        <v>#VALUE!</v>
      </c>
      <c r="BL57" s="66" t="e">
        <f>Tabla1[[#This Row],[NETO A PAGAR]]</f>
        <v>#VALUE!</v>
      </c>
      <c r="BM57" s="66" t="e">
        <f>ROUND(Tabla1[[#This Row],[SUELDO NETO PAGADO.]]-Tabla1[[#This Row],[NOMINA]],2)</f>
        <v>#VALUE!</v>
      </c>
      <c r="BN57" s="69" t="e">
        <f>ROUND(Tabla1[[#This Row],[NOMINA]]+Tabla1[[#This Row],[IAS]],2)</f>
        <v>#VALUE!</v>
      </c>
      <c r="BO57" s="69" t="e">
        <f>Tabla1[[#This Row],[TOTAL DISPERSION]]=Tabla1[[#This Row],[NETO A PAGAR]]</f>
        <v>#VALUE!</v>
      </c>
      <c r="BP57" s="63">
        <f>+Tabla1[[#This Row],[COMENTARIOS]]</f>
        <v>0</v>
      </c>
      <c r="BQ57" s="63"/>
      <c r="BR57" s="63"/>
      <c r="BS57" s="63" t="e">
        <f t="shared" si="7"/>
        <v>#N/A</v>
      </c>
      <c r="BT57" s="63" t="e">
        <f t="shared" si="7"/>
        <v>#N/A</v>
      </c>
      <c r="BU57" s="65" t="e">
        <f>VLOOKUP(Tabla1[[#This Row],[INSTITUCION BANCARIA]],[2]CLAVES!E:G,3,FALSE)</f>
        <v>#N/A</v>
      </c>
      <c r="BV57" s="65" t="e">
        <f>+LEN(Tabla1[[#This Row],[NO. CLABE INTERBANCARIA]])</f>
        <v>#N/A</v>
      </c>
      <c r="BW57" s="65">
        <f>+COUNTIF(Tabla1[NO. DE CUENTA],BQ57)</f>
        <v>0</v>
      </c>
      <c r="BX57" s="65">
        <f>+COUNTIF(Tabla1[NO. CLABE INTERBANCARIA],BS57)</f>
        <v>44</v>
      </c>
      <c r="BY57" s="65">
        <f>LEN(Tabla1[[#This Row],[NO. DE CUENTA]])</f>
        <v>0</v>
      </c>
      <c r="BZ57" s="65" t="e">
        <f>VLOOKUP(Tabla1[[#This Row],[BANCO LAYOUT SANTANDER]],[2]CLAVES!L:M,2,FALSE)</f>
        <v>#N/A</v>
      </c>
      <c r="CA57" s="65" t="e">
        <f>VLOOKUP(Tabla1[[#This Row],[NO. CLABE INTERBANCARIA]],[2]BAJIO!G:I,3,FALSE)</f>
        <v>#N/A</v>
      </c>
      <c r="CB57" s="65" t="e">
        <f>VLOOKUP(Tabla1[[#This Row],[BANCO LAYOUT SANTANDER]],[2]CLAVES!R:S,2,FALSE)</f>
        <v>#N/A</v>
      </c>
      <c r="CC57" s="65">
        <f t="shared" si="8"/>
        <v>0</v>
      </c>
      <c r="CE57" s="70" t="e">
        <f>VLOOKUP(Tabla1[[#This Row],[NOMBRECOMPLETO]],[2]DATOS!B:K,7,FALSE)</f>
        <v>#N/A</v>
      </c>
      <c r="CF57" s="70" t="e">
        <f>VLOOKUP(Tabla1[[#This Row],[NOMBRECOMPLETO]],[2]DATOS!B:J,8,FALSE)</f>
        <v>#N/A</v>
      </c>
      <c r="CG57" s="70" t="e">
        <f>VLOOKUP(Tabla1[[#This Row],[NOMBRECOMPLETO]],[2]DATOS!B:K,9,FALSE)</f>
        <v>#N/A</v>
      </c>
      <c r="CH57" s="70" t="e">
        <f>VLOOKUP(Tabla1[[#This Row],[NOMBRECOMPLETO]],[2]DATOS!B:M,12,FALSE)</f>
        <v>#N/A</v>
      </c>
      <c r="CJ57" s="70" t="e">
        <f>VLOOKUP(Tabla1[[#This Row],[NSS]],[2]DATOS!D:I,5,FALSE)</f>
        <v>#N/A</v>
      </c>
      <c r="CK57" s="70" t="e">
        <f>VLOOKUP(Tabla1[[#This Row],[NOMBRECOMPLETO]],[2]DATOS!B:F,5,FALSE)</f>
        <v>#N/A</v>
      </c>
      <c r="CL57" s="70" t="e">
        <f>VLOOKUP(Tabla1[[#This Row],[NOMBRECOMPLETO]],[2]DATOS!B:E,4,FALSE)</f>
        <v>#N/A</v>
      </c>
      <c r="CM57" s="70" t="e">
        <f>VLOOKUP(Tabla1[[#This Row],[NOMBRECOMPLETO]],[2]DATOS!B:D,3,FALSE)</f>
        <v>#N/A</v>
      </c>
      <c r="CN57" s="70" t="e">
        <f>VLOOKUP(Tabla1[[#This Row],[NOMBRECOMPLETO]],[2]DATOS!B:C,2,FALSE)</f>
        <v>#N/A</v>
      </c>
      <c r="CO57" s="63"/>
      <c r="CP57" s="63"/>
      <c r="CQ57" s="63"/>
      <c r="CR57" s="71">
        <f>Tabla1[[#This Row],[TOTAL]]-CY57</f>
        <v>0</v>
      </c>
      <c r="CT57" s="72">
        <f>Tabla1[[#This Row],[SUELDO SEMANAL]]</f>
        <v>0</v>
      </c>
      <c r="CU57" s="72">
        <f t="shared" si="9"/>
        <v>0</v>
      </c>
      <c r="CV57" s="72">
        <f>+Tabla1[[#This Row],[ADICIONAL]]</f>
        <v>0</v>
      </c>
      <c r="CW57" s="72">
        <f t="shared" si="10"/>
        <v>0</v>
      </c>
      <c r="CX57" s="72">
        <f>+Tabla1[[#This Row],[OTROS DESCUENTOS]]</f>
        <v>0</v>
      </c>
      <c r="CY57" s="72">
        <f t="shared" si="11"/>
        <v>0</v>
      </c>
      <c r="CZ57" s="72"/>
      <c r="DA57" s="72">
        <f>COUNTIF(Tabla1[[#This Row],[28]:[4]], "12E")</f>
        <v>0</v>
      </c>
      <c r="DB57" s="72">
        <f>COUNTIF(Tabla1[[#This Row],[28]:[4]], "24E")</f>
        <v>0</v>
      </c>
      <c r="DC57" s="72">
        <f t="shared" si="12"/>
        <v>0</v>
      </c>
      <c r="DD57" s="72">
        <f>COUNTIF(Tabla1[[#This Row],[28]:[4]], "F")</f>
        <v>0</v>
      </c>
      <c r="DE57" s="72">
        <f>IF(Tabla1[[#This Row],[TURNO]]=12,(((CT57/7)*2)*(DD57)),(((CT57/7)*4)*(DD57)))</f>
        <v>0</v>
      </c>
      <c r="DF57" s="72">
        <f t="shared" si="13"/>
        <v>0</v>
      </c>
      <c r="DG57" s="72">
        <f>COUNTIF(Tabla1[[#This Row],[28]:[4]], "A")</f>
        <v>0</v>
      </c>
      <c r="DH57" s="72">
        <f t="shared" si="14"/>
        <v>0</v>
      </c>
      <c r="DI57" s="72">
        <f>COUNTIF(Tabla1[[#This Row],[28]:[4]], "B")</f>
        <v>0</v>
      </c>
      <c r="DJ57" s="72">
        <f t="shared" si="15"/>
        <v>0</v>
      </c>
      <c r="DK57" s="72">
        <f>COUNTIF(Tabla1[[#This Row],[28]:[4]], "PSS")</f>
        <v>0</v>
      </c>
      <c r="DL57" s="72">
        <f t="shared" si="16"/>
        <v>0</v>
      </c>
      <c r="DN57" s="57">
        <f>+SUMIF('IAS INT.'!D:D,BS57,'IAS INT.'!J:J)</f>
        <v>0</v>
      </c>
      <c r="DO57" s="57">
        <f>+SUMIF(BAJIO!F:F,BS57,BAJIO!N:N)</f>
        <v>0</v>
      </c>
      <c r="DP57" s="57"/>
      <c r="DQ57" s="57">
        <f t="shared" si="0"/>
        <v>0</v>
      </c>
      <c r="DR57" s="21" t="e">
        <f>Tabla1[[#This Row],[TOTAL DISPERSION]]-DQ57</f>
        <v>#VALUE!</v>
      </c>
    </row>
    <row r="58" spans="1:122" s="70" customFormat="1" ht="15" customHeight="1">
      <c r="A58" s="62">
        <v>48</v>
      </c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4"/>
      <c r="O58" s="63"/>
      <c r="P58" s="63"/>
      <c r="Q58" s="63"/>
      <c r="R58" s="65" t="str">
        <f>CONCATENATE(Tabla1[[#This Row],[PATERNO]]," ",Tabla1[[#This Row],[MATERNO]]," ",Tabla1[[#This Row],[NOMBRE]])</f>
        <v xml:space="preserve">  </v>
      </c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 s="66">
        <f>COUNTIF(Tabla1[[#This Row],[28]:[4]],"I")</f>
        <v>0</v>
      </c>
      <c r="AN58" s="66">
        <f t="shared" si="1"/>
        <v>0</v>
      </c>
      <c r="AO58" s="66">
        <f t="shared" si="2"/>
        <v>0</v>
      </c>
      <c r="AP58" s="66">
        <f t="shared" si="3"/>
        <v>0</v>
      </c>
      <c r="AQ58" s="66">
        <f t="shared" si="4"/>
        <v>0</v>
      </c>
      <c r="AR58" s="66" t="e">
        <f>+SUMIF([2]INFONAVIT!A:A,M58,[2]INFONAVIT!K:K)/2</f>
        <v>#VALUE!</v>
      </c>
      <c r="AS58" s="66" t="e">
        <f>+SUMIF([2]FONACOT!F:F,M58,[2]FONACOT!M:M)/2</f>
        <v>#VALUE!</v>
      </c>
      <c r="AT58" s="66">
        <v>0</v>
      </c>
      <c r="AU58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58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58" s="69">
        <v>280</v>
      </c>
      <c r="AX58" s="66">
        <f>Tabla1[[#This Row],[SD]]*$AX$8</f>
        <v>293.80399999999997</v>
      </c>
      <c r="AY58" s="66" t="e">
        <f>ROUND(Tabla1[[#This Row],[SD]]*Tabla1[[#This Row],[DIAS LABORADOS]],2)</f>
        <v>#VALUE!</v>
      </c>
      <c r="AZ58" s="66">
        <f>ROUND(IF('[2]ISR CONTPAQi'!AN49&gt;0,'[2]ISR CONTPAQi'!AN49,0),2)</f>
        <v>0</v>
      </c>
      <c r="BA58" s="66">
        <f>ROUND(IF('[2]ISR CONTPAQi'!AO49&gt;0,'[2]ISR CONTPAQi'!AO49,0),2)</f>
        <v>0</v>
      </c>
      <c r="BB58" s="66">
        <f>ROUND(IF(AX58&gt;$BB$8,'[2]CALCULO IMSS'!AH57,0),2)</f>
        <v>0</v>
      </c>
      <c r="BC58" s="66" t="e">
        <f t="shared" si="5"/>
        <v>#VALUE!</v>
      </c>
      <c r="BD58" s="66" t="e">
        <f t="shared" si="5"/>
        <v>#VALUE!</v>
      </c>
      <c r="BE58" s="66">
        <f t="shared" si="5"/>
        <v>0</v>
      </c>
      <c r="BF58" s="66" t="e">
        <f t="shared" si="6"/>
        <v>#VALUE!</v>
      </c>
      <c r="BG58" s="69">
        <v>0</v>
      </c>
      <c r="BH58" s="69">
        <v>0</v>
      </c>
      <c r="BI58" s="69">
        <v>0</v>
      </c>
      <c r="BJ58" s="66">
        <v>0</v>
      </c>
      <c r="BK58" s="66" t="e">
        <f>ROUND(IF(Tabla1[[#This Row],[NETO FISCAL]]&gt;Tabla1[[#This Row],[SUELDO NETO PAGADO.]],Tabla1[[#This Row],[NETO FISCAL]],Tabla1[[#This Row],[NETO FISCAL]]+Tabla1[[#This Row],[NETO PREVISION]]),2)</f>
        <v>#VALUE!</v>
      </c>
      <c r="BL58" s="66" t="e">
        <f>Tabla1[[#This Row],[NETO A PAGAR]]</f>
        <v>#VALUE!</v>
      </c>
      <c r="BM58" s="66" t="e">
        <f>ROUND(Tabla1[[#This Row],[SUELDO NETO PAGADO.]]-Tabla1[[#This Row],[NOMINA]],2)</f>
        <v>#VALUE!</v>
      </c>
      <c r="BN58" s="69" t="e">
        <f>ROUND(Tabla1[[#This Row],[NOMINA]]+Tabla1[[#This Row],[IAS]],2)</f>
        <v>#VALUE!</v>
      </c>
      <c r="BO58" s="69" t="e">
        <f>Tabla1[[#This Row],[TOTAL DISPERSION]]=Tabla1[[#This Row],[NETO A PAGAR]]</f>
        <v>#VALUE!</v>
      </c>
      <c r="BP58" s="63">
        <f>+Tabla1[[#This Row],[COMENTARIOS]]</f>
        <v>0</v>
      </c>
      <c r="BQ58" s="63"/>
      <c r="BR58" s="63"/>
      <c r="BS58" s="63" t="e">
        <f t="shared" si="7"/>
        <v>#N/A</v>
      </c>
      <c r="BT58" s="63" t="e">
        <f t="shared" si="7"/>
        <v>#N/A</v>
      </c>
      <c r="BU58" s="65" t="e">
        <f>VLOOKUP(Tabla1[[#This Row],[INSTITUCION BANCARIA]],[2]CLAVES!E:G,3,FALSE)</f>
        <v>#N/A</v>
      </c>
      <c r="BV58" s="65" t="e">
        <f>+LEN(Tabla1[[#This Row],[NO. CLABE INTERBANCARIA]])</f>
        <v>#N/A</v>
      </c>
      <c r="BW58" s="65">
        <f>+COUNTIF(Tabla1[NO. DE CUENTA],BQ58)</f>
        <v>0</v>
      </c>
      <c r="BX58" s="65">
        <f>+COUNTIF(Tabla1[NO. CLABE INTERBANCARIA],BS58)</f>
        <v>44</v>
      </c>
      <c r="BY58" s="65">
        <f>LEN(Tabla1[[#This Row],[NO. DE CUENTA]])</f>
        <v>0</v>
      </c>
      <c r="BZ58" s="65" t="e">
        <f>VLOOKUP(Tabla1[[#This Row],[BANCO LAYOUT SANTANDER]],[2]CLAVES!L:M,2,FALSE)</f>
        <v>#N/A</v>
      </c>
      <c r="CA58" s="65" t="e">
        <f>VLOOKUP(Tabla1[[#This Row],[NO. CLABE INTERBANCARIA]],[2]BAJIO!G:I,3,FALSE)</f>
        <v>#N/A</v>
      </c>
      <c r="CB58" s="65" t="e">
        <f>VLOOKUP(Tabla1[[#This Row],[BANCO LAYOUT SANTANDER]],[2]CLAVES!R:S,2,FALSE)</f>
        <v>#N/A</v>
      </c>
      <c r="CC58" s="65">
        <f t="shared" si="8"/>
        <v>0</v>
      </c>
      <c r="CE58" s="70" t="e">
        <f>VLOOKUP(Tabla1[[#This Row],[NOMBRECOMPLETO]],[2]DATOS!B:K,7,FALSE)</f>
        <v>#N/A</v>
      </c>
      <c r="CF58" s="70" t="e">
        <f>VLOOKUP(Tabla1[[#This Row],[NOMBRECOMPLETO]],[2]DATOS!B:J,8,FALSE)</f>
        <v>#N/A</v>
      </c>
      <c r="CG58" s="70" t="e">
        <f>VLOOKUP(Tabla1[[#This Row],[NOMBRECOMPLETO]],[2]DATOS!B:K,9,FALSE)</f>
        <v>#N/A</v>
      </c>
      <c r="CH58" s="70" t="e">
        <f>VLOOKUP(Tabla1[[#This Row],[NOMBRECOMPLETO]],[2]DATOS!B:M,12,FALSE)</f>
        <v>#N/A</v>
      </c>
      <c r="CJ58" s="70" t="e">
        <f>VLOOKUP(Tabla1[[#This Row],[NSS]],[2]DATOS!D:I,5,FALSE)</f>
        <v>#N/A</v>
      </c>
      <c r="CK58" s="70" t="e">
        <f>VLOOKUP(Tabla1[[#This Row],[NOMBRECOMPLETO]],[2]DATOS!B:F,5,FALSE)</f>
        <v>#N/A</v>
      </c>
      <c r="CL58" s="70" t="e">
        <f>VLOOKUP(Tabla1[[#This Row],[NOMBRECOMPLETO]],[2]DATOS!B:E,4,FALSE)</f>
        <v>#N/A</v>
      </c>
      <c r="CM58" s="70" t="e">
        <f>VLOOKUP(Tabla1[[#This Row],[NOMBRECOMPLETO]],[2]DATOS!B:D,3,FALSE)</f>
        <v>#N/A</v>
      </c>
      <c r="CN58" s="70" t="e">
        <f>VLOOKUP(Tabla1[[#This Row],[NOMBRECOMPLETO]],[2]DATOS!B:C,2,FALSE)</f>
        <v>#N/A</v>
      </c>
      <c r="CO58" s="63"/>
      <c r="CP58" s="63"/>
      <c r="CQ58" s="63"/>
      <c r="CR58" s="71">
        <f>Tabla1[[#This Row],[TOTAL]]-CY58</f>
        <v>0</v>
      </c>
      <c r="CT58" s="72">
        <f>Tabla1[[#This Row],[SUELDO SEMANAL]]</f>
        <v>0</v>
      </c>
      <c r="CU58" s="72">
        <f t="shared" si="9"/>
        <v>0</v>
      </c>
      <c r="CV58" s="72">
        <f>+Tabla1[[#This Row],[ADICIONAL]]</f>
        <v>0</v>
      </c>
      <c r="CW58" s="72">
        <f t="shared" si="10"/>
        <v>0</v>
      </c>
      <c r="CX58" s="72">
        <f>+Tabla1[[#This Row],[OTROS DESCUENTOS]]</f>
        <v>0</v>
      </c>
      <c r="CY58" s="72">
        <f t="shared" si="11"/>
        <v>0</v>
      </c>
      <c r="CZ58" s="72"/>
      <c r="DA58" s="72">
        <f>COUNTIF(Tabla1[[#This Row],[28]:[4]], "12E")</f>
        <v>0</v>
      </c>
      <c r="DB58" s="72">
        <f>COUNTIF(Tabla1[[#This Row],[28]:[4]], "24E")</f>
        <v>0</v>
      </c>
      <c r="DC58" s="72">
        <f t="shared" si="12"/>
        <v>0</v>
      </c>
      <c r="DD58" s="72">
        <f>COUNTIF(Tabla1[[#This Row],[28]:[4]], "F")</f>
        <v>0</v>
      </c>
      <c r="DE58" s="72">
        <f>IF(Tabla1[[#This Row],[TURNO]]=12,(((CT58/7)*2)*(DD58)),(((CT58/7)*4)*(DD58)))</f>
        <v>0</v>
      </c>
      <c r="DF58" s="72">
        <f t="shared" si="13"/>
        <v>0</v>
      </c>
      <c r="DG58" s="72">
        <f>COUNTIF(Tabla1[[#This Row],[28]:[4]], "A")</f>
        <v>0</v>
      </c>
      <c r="DH58" s="72">
        <f t="shared" si="14"/>
        <v>0</v>
      </c>
      <c r="DI58" s="72">
        <f>COUNTIF(Tabla1[[#This Row],[28]:[4]], "B")</f>
        <v>0</v>
      </c>
      <c r="DJ58" s="72">
        <f t="shared" si="15"/>
        <v>0</v>
      </c>
      <c r="DK58" s="72">
        <f>COUNTIF(Tabla1[[#This Row],[28]:[4]], "PSS")</f>
        <v>0</v>
      </c>
      <c r="DL58" s="72">
        <f t="shared" si="16"/>
        <v>0</v>
      </c>
      <c r="DN58" s="57">
        <f>+SUMIF('IAS INT.'!D:D,BS58,'IAS INT.'!J:J)</f>
        <v>0</v>
      </c>
      <c r="DO58" s="57">
        <f>+SUMIF(BAJIO!F:F,BS58,BAJIO!N:N)</f>
        <v>0</v>
      </c>
      <c r="DP58" s="57"/>
      <c r="DQ58" s="57">
        <f t="shared" si="0"/>
        <v>0</v>
      </c>
      <c r="DR58" s="21" t="e">
        <f>Tabla1[[#This Row],[TOTAL DISPERSION]]-DQ58</f>
        <v>#VALUE!</v>
      </c>
    </row>
    <row r="59" spans="1:122" s="70" customFormat="1" ht="15" customHeight="1">
      <c r="A59" s="62">
        <v>49</v>
      </c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4"/>
      <c r="O59" s="63"/>
      <c r="P59" s="63"/>
      <c r="Q59" s="63"/>
      <c r="R59" s="65" t="str">
        <f>CONCATENATE(Tabla1[[#This Row],[PATERNO]]," ",Tabla1[[#This Row],[MATERNO]]," ",Tabla1[[#This Row],[NOMBRE]])</f>
        <v xml:space="preserve">  </v>
      </c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 s="66">
        <f>COUNTIF(Tabla1[[#This Row],[28]:[4]],"I")</f>
        <v>0</v>
      </c>
      <c r="AN59" s="66">
        <f t="shared" si="1"/>
        <v>0</v>
      </c>
      <c r="AO59" s="66">
        <f t="shared" si="2"/>
        <v>0</v>
      </c>
      <c r="AP59" s="66">
        <f t="shared" si="3"/>
        <v>0</v>
      </c>
      <c r="AQ59" s="66">
        <f t="shared" si="4"/>
        <v>0</v>
      </c>
      <c r="AR59" s="66" t="e">
        <f>+SUMIF([2]INFONAVIT!A:A,M59,[2]INFONAVIT!K:K)/2</f>
        <v>#VALUE!</v>
      </c>
      <c r="AS59" s="66" t="e">
        <f>+SUMIF([2]FONACOT!F:F,M59,[2]FONACOT!M:M)/2</f>
        <v>#VALUE!</v>
      </c>
      <c r="AT59" s="66">
        <v>0</v>
      </c>
      <c r="AU59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59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59" s="69">
        <v>280</v>
      </c>
      <c r="AX59" s="66">
        <f>Tabla1[[#This Row],[SD]]*$AX$8</f>
        <v>293.80399999999997</v>
      </c>
      <c r="AY59" s="66" t="e">
        <f>ROUND(Tabla1[[#This Row],[SD]]*Tabla1[[#This Row],[DIAS LABORADOS]],2)</f>
        <v>#VALUE!</v>
      </c>
      <c r="AZ59" s="66">
        <f>ROUND(IF('[2]ISR CONTPAQi'!AN50&gt;0,'[2]ISR CONTPAQi'!AN50,0),2)</f>
        <v>0</v>
      </c>
      <c r="BA59" s="66">
        <f>ROUND(IF('[2]ISR CONTPAQi'!AO50&gt;0,'[2]ISR CONTPAQi'!AO50,0),2)</f>
        <v>0</v>
      </c>
      <c r="BB59" s="66">
        <f>ROUND(IF(AX59&gt;$BB$8,'[2]CALCULO IMSS'!AH58,0),2)</f>
        <v>0</v>
      </c>
      <c r="BC59" s="66" t="e">
        <f t="shared" si="5"/>
        <v>#VALUE!</v>
      </c>
      <c r="BD59" s="66" t="e">
        <f t="shared" si="5"/>
        <v>#VALUE!</v>
      </c>
      <c r="BE59" s="66">
        <f t="shared" si="5"/>
        <v>0</v>
      </c>
      <c r="BF59" s="66" t="e">
        <f t="shared" si="6"/>
        <v>#VALUE!</v>
      </c>
      <c r="BG59" s="69">
        <v>0</v>
      </c>
      <c r="BH59" s="69">
        <v>0</v>
      </c>
      <c r="BI59" s="69">
        <v>0</v>
      </c>
      <c r="BJ59" s="66">
        <v>0</v>
      </c>
      <c r="BK59" s="66" t="e">
        <f>ROUND(IF(Tabla1[[#This Row],[NETO FISCAL]]&gt;Tabla1[[#This Row],[SUELDO NETO PAGADO.]],Tabla1[[#This Row],[NETO FISCAL]],Tabla1[[#This Row],[NETO FISCAL]]+Tabla1[[#This Row],[NETO PREVISION]]),2)</f>
        <v>#VALUE!</v>
      </c>
      <c r="BL59" s="66" t="e">
        <f>Tabla1[[#This Row],[NETO A PAGAR]]</f>
        <v>#VALUE!</v>
      </c>
      <c r="BM59" s="66" t="e">
        <f>ROUND(Tabla1[[#This Row],[SUELDO NETO PAGADO.]]-Tabla1[[#This Row],[NOMINA]],2)</f>
        <v>#VALUE!</v>
      </c>
      <c r="BN59" s="69" t="e">
        <f>ROUND(Tabla1[[#This Row],[NOMINA]]+Tabla1[[#This Row],[IAS]],2)</f>
        <v>#VALUE!</v>
      </c>
      <c r="BO59" s="69" t="e">
        <f>Tabla1[[#This Row],[TOTAL DISPERSION]]=Tabla1[[#This Row],[NETO A PAGAR]]</f>
        <v>#VALUE!</v>
      </c>
      <c r="BP59" s="63">
        <f>+Tabla1[[#This Row],[COMENTARIOS]]</f>
        <v>0</v>
      </c>
      <c r="BQ59" s="63"/>
      <c r="BR59" s="63"/>
      <c r="BS59" s="63" t="e">
        <f t="shared" si="7"/>
        <v>#N/A</v>
      </c>
      <c r="BT59" s="63" t="e">
        <f t="shared" si="7"/>
        <v>#N/A</v>
      </c>
      <c r="BU59" s="65" t="e">
        <f>VLOOKUP(Tabla1[[#This Row],[INSTITUCION BANCARIA]],[2]CLAVES!E:G,3,FALSE)</f>
        <v>#N/A</v>
      </c>
      <c r="BV59" s="65" t="e">
        <f>+LEN(Tabla1[[#This Row],[NO. CLABE INTERBANCARIA]])</f>
        <v>#N/A</v>
      </c>
      <c r="BW59" s="65">
        <f>+COUNTIF(Tabla1[NO. DE CUENTA],BQ59)</f>
        <v>0</v>
      </c>
      <c r="BX59" s="65">
        <f>+COUNTIF(Tabla1[NO. CLABE INTERBANCARIA],BS59)</f>
        <v>44</v>
      </c>
      <c r="BY59" s="65">
        <f>LEN(Tabla1[[#This Row],[NO. DE CUENTA]])</f>
        <v>0</v>
      </c>
      <c r="BZ59" s="65" t="e">
        <f>VLOOKUP(Tabla1[[#This Row],[BANCO LAYOUT SANTANDER]],[2]CLAVES!L:M,2,FALSE)</f>
        <v>#N/A</v>
      </c>
      <c r="CA59" s="65" t="e">
        <f>VLOOKUP(Tabla1[[#This Row],[NO. CLABE INTERBANCARIA]],[2]BAJIO!G:I,3,FALSE)</f>
        <v>#N/A</v>
      </c>
      <c r="CB59" s="65" t="e">
        <f>VLOOKUP(Tabla1[[#This Row],[BANCO LAYOUT SANTANDER]],[2]CLAVES!R:S,2,FALSE)</f>
        <v>#N/A</v>
      </c>
      <c r="CC59" s="65">
        <f t="shared" si="8"/>
        <v>0</v>
      </c>
      <c r="CE59" s="70" t="e">
        <f>VLOOKUP(Tabla1[[#This Row],[NOMBRECOMPLETO]],[2]DATOS!B:K,7,FALSE)</f>
        <v>#N/A</v>
      </c>
      <c r="CF59" s="70" t="e">
        <f>VLOOKUP(Tabla1[[#This Row],[NOMBRECOMPLETO]],[2]DATOS!B:J,8,FALSE)</f>
        <v>#N/A</v>
      </c>
      <c r="CG59" s="70" t="e">
        <f>VLOOKUP(Tabla1[[#This Row],[NOMBRECOMPLETO]],[2]DATOS!B:K,9,FALSE)</f>
        <v>#N/A</v>
      </c>
      <c r="CH59" s="70" t="e">
        <f>VLOOKUP(Tabla1[[#This Row],[NOMBRECOMPLETO]],[2]DATOS!B:M,12,FALSE)</f>
        <v>#N/A</v>
      </c>
      <c r="CJ59" s="70" t="e">
        <f>VLOOKUP(Tabla1[[#This Row],[NSS]],[2]DATOS!D:I,5,FALSE)</f>
        <v>#N/A</v>
      </c>
      <c r="CK59" s="70" t="e">
        <f>VLOOKUP(Tabla1[[#This Row],[NOMBRECOMPLETO]],[2]DATOS!B:F,5,FALSE)</f>
        <v>#N/A</v>
      </c>
      <c r="CL59" s="70" t="e">
        <f>VLOOKUP(Tabla1[[#This Row],[NOMBRECOMPLETO]],[2]DATOS!B:E,4,FALSE)</f>
        <v>#N/A</v>
      </c>
      <c r="CM59" s="70" t="e">
        <f>VLOOKUP(Tabla1[[#This Row],[NOMBRECOMPLETO]],[2]DATOS!B:D,3,FALSE)</f>
        <v>#N/A</v>
      </c>
      <c r="CN59" s="70" t="e">
        <f>VLOOKUP(Tabla1[[#This Row],[NOMBRECOMPLETO]],[2]DATOS!B:C,2,FALSE)</f>
        <v>#N/A</v>
      </c>
      <c r="CO59" s="63"/>
      <c r="CP59" s="63"/>
      <c r="CQ59" s="63"/>
      <c r="CR59" s="71">
        <f>Tabla1[[#This Row],[TOTAL]]-CY59</f>
        <v>0</v>
      </c>
      <c r="CT59" s="72">
        <f>Tabla1[[#This Row],[SUELDO SEMANAL]]</f>
        <v>0</v>
      </c>
      <c r="CU59" s="72">
        <f t="shared" si="9"/>
        <v>0</v>
      </c>
      <c r="CV59" s="72">
        <f>+Tabla1[[#This Row],[ADICIONAL]]</f>
        <v>0</v>
      </c>
      <c r="CW59" s="72">
        <f t="shared" si="10"/>
        <v>0</v>
      </c>
      <c r="CX59" s="72">
        <f>+Tabla1[[#This Row],[OTROS DESCUENTOS]]</f>
        <v>0</v>
      </c>
      <c r="CY59" s="72">
        <f t="shared" si="11"/>
        <v>0</v>
      </c>
      <c r="CZ59" s="72"/>
      <c r="DA59" s="72">
        <f>COUNTIF(Tabla1[[#This Row],[28]:[4]], "12E")</f>
        <v>0</v>
      </c>
      <c r="DB59" s="72">
        <f>COUNTIF(Tabla1[[#This Row],[28]:[4]], "24E")</f>
        <v>0</v>
      </c>
      <c r="DC59" s="72">
        <f t="shared" si="12"/>
        <v>0</v>
      </c>
      <c r="DD59" s="72">
        <f>COUNTIF(Tabla1[[#This Row],[28]:[4]], "F")</f>
        <v>0</v>
      </c>
      <c r="DE59" s="72">
        <f>IF(Tabla1[[#This Row],[TURNO]]=12,(((CT59/7)*2)*(DD59)),(((CT59/7)*4)*(DD59)))</f>
        <v>0</v>
      </c>
      <c r="DF59" s="72">
        <f t="shared" si="13"/>
        <v>0</v>
      </c>
      <c r="DG59" s="72">
        <f>COUNTIF(Tabla1[[#This Row],[28]:[4]], "A")</f>
        <v>0</v>
      </c>
      <c r="DH59" s="72">
        <f t="shared" si="14"/>
        <v>0</v>
      </c>
      <c r="DI59" s="72">
        <f>COUNTIF(Tabla1[[#This Row],[28]:[4]], "B")</f>
        <v>0</v>
      </c>
      <c r="DJ59" s="72">
        <f t="shared" si="15"/>
        <v>0</v>
      </c>
      <c r="DK59" s="72">
        <f>COUNTIF(Tabla1[[#This Row],[28]:[4]], "PSS")</f>
        <v>0</v>
      </c>
      <c r="DL59" s="72">
        <f t="shared" si="16"/>
        <v>0</v>
      </c>
      <c r="DN59" s="57">
        <f>+SUMIF('IAS INT.'!D:D,BS59,'IAS INT.'!J:J)</f>
        <v>0</v>
      </c>
      <c r="DO59" s="57">
        <f>+SUMIF(BAJIO!F:F,BS59,BAJIO!N:N)</f>
        <v>0</v>
      </c>
      <c r="DP59" s="57"/>
      <c r="DQ59" s="57">
        <f t="shared" si="0"/>
        <v>0</v>
      </c>
      <c r="DR59" s="21" t="e">
        <f>Tabla1[[#This Row],[TOTAL DISPERSION]]-DQ59</f>
        <v>#VALUE!</v>
      </c>
    </row>
    <row r="60" spans="1:122" s="70" customFormat="1" ht="15" customHeight="1">
      <c r="A60" s="62">
        <v>50</v>
      </c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4"/>
      <c r="O60" s="63"/>
      <c r="P60" s="63"/>
      <c r="Q60" s="63"/>
      <c r="R60" s="65" t="str">
        <f>CONCATENATE(Tabla1[[#This Row],[PATERNO]]," ",Tabla1[[#This Row],[MATERNO]]," ",Tabla1[[#This Row],[NOMBRE]])</f>
        <v xml:space="preserve">  </v>
      </c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 s="66">
        <f>COUNTIF(Tabla1[[#This Row],[28]:[4]],"I")</f>
        <v>0</v>
      </c>
      <c r="AN60" s="66">
        <f t="shared" si="1"/>
        <v>0</v>
      </c>
      <c r="AO60" s="66">
        <f t="shared" si="2"/>
        <v>0</v>
      </c>
      <c r="AP60" s="66">
        <f t="shared" si="3"/>
        <v>0</v>
      </c>
      <c r="AQ60" s="66">
        <f t="shared" si="4"/>
        <v>0</v>
      </c>
      <c r="AR60" s="66" t="e">
        <f>+SUMIF([2]INFONAVIT!A:A,M60,[2]INFONAVIT!K:K)/2</f>
        <v>#VALUE!</v>
      </c>
      <c r="AS60" s="66" t="e">
        <f>+SUMIF([2]FONACOT!F:F,M60,[2]FONACOT!M:M)/2</f>
        <v>#VALUE!</v>
      </c>
      <c r="AT60" s="66">
        <v>0</v>
      </c>
      <c r="AU60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60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60" s="69">
        <v>280</v>
      </c>
      <c r="AX60" s="66">
        <f>Tabla1[[#This Row],[SD]]*$AX$8</f>
        <v>293.80399999999997</v>
      </c>
      <c r="AY60" s="66" t="e">
        <f>ROUND(Tabla1[[#This Row],[SD]]*Tabla1[[#This Row],[DIAS LABORADOS]],2)</f>
        <v>#VALUE!</v>
      </c>
      <c r="AZ60" s="66">
        <f>ROUND(IF('[2]ISR CONTPAQi'!AN51&gt;0,'[2]ISR CONTPAQi'!AN51,0),2)</f>
        <v>0</v>
      </c>
      <c r="BA60" s="66">
        <f>ROUND(IF('[2]ISR CONTPAQi'!AO51&gt;0,'[2]ISR CONTPAQi'!AO51,0),2)</f>
        <v>0</v>
      </c>
      <c r="BB60" s="66">
        <f>ROUND(IF(AX60&gt;$BB$8,'[2]CALCULO IMSS'!AH59,0),2)</f>
        <v>0</v>
      </c>
      <c r="BC60" s="66" t="e">
        <f t="shared" si="5"/>
        <v>#VALUE!</v>
      </c>
      <c r="BD60" s="66" t="e">
        <f t="shared" si="5"/>
        <v>#VALUE!</v>
      </c>
      <c r="BE60" s="66">
        <f t="shared" si="5"/>
        <v>0</v>
      </c>
      <c r="BF60" s="66" t="e">
        <f t="shared" si="6"/>
        <v>#VALUE!</v>
      </c>
      <c r="BG60" s="69">
        <v>0</v>
      </c>
      <c r="BH60" s="69">
        <v>0</v>
      </c>
      <c r="BI60" s="69">
        <v>0</v>
      </c>
      <c r="BJ60" s="66">
        <v>0</v>
      </c>
      <c r="BK60" s="66" t="e">
        <f>ROUND(IF(Tabla1[[#This Row],[NETO FISCAL]]&gt;Tabla1[[#This Row],[SUELDO NETO PAGADO.]],Tabla1[[#This Row],[NETO FISCAL]],Tabla1[[#This Row],[NETO FISCAL]]+Tabla1[[#This Row],[NETO PREVISION]]),2)</f>
        <v>#VALUE!</v>
      </c>
      <c r="BL60" s="66" t="e">
        <f>Tabla1[[#This Row],[NETO A PAGAR]]</f>
        <v>#VALUE!</v>
      </c>
      <c r="BM60" s="66" t="e">
        <f>ROUND(Tabla1[[#This Row],[SUELDO NETO PAGADO.]]-Tabla1[[#This Row],[NOMINA]],2)</f>
        <v>#VALUE!</v>
      </c>
      <c r="BN60" s="69" t="e">
        <f>ROUND(Tabla1[[#This Row],[NOMINA]]+Tabla1[[#This Row],[IAS]],2)</f>
        <v>#VALUE!</v>
      </c>
      <c r="BO60" s="69" t="e">
        <f>Tabla1[[#This Row],[TOTAL DISPERSION]]=Tabla1[[#This Row],[NETO A PAGAR]]</f>
        <v>#VALUE!</v>
      </c>
      <c r="BP60" s="63">
        <f>+Tabla1[[#This Row],[COMENTARIOS]]</f>
        <v>0</v>
      </c>
      <c r="BQ60" s="63"/>
      <c r="BR60" s="63"/>
      <c r="BS60" s="63" t="e">
        <f t="shared" si="7"/>
        <v>#N/A</v>
      </c>
      <c r="BT60" s="63" t="e">
        <f t="shared" si="7"/>
        <v>#N/A</v>
      </c>
      <c r="BU60" s="65" t="e">
        <f>VLOOKUP(Tabla1[[#This Row],[INSTITUCION BANCARIA]],[2]CLAVES!E:G,3,FALSE)</f>
        <v>#N/A</v>
      </c>
      <c r="BV60" s="65" t="e">
        <f>+LEN(Tabla1[[#This Row],[NO. CLABE INTERBANCARIA]])</f>
        <v>#N/A</v>
      </c>
      <c r="BW60" s="65">
        <f>+COUNTIF(Tabla1[NO. DE CUENTA],BQ60)</f>
        <v>0</v>
      </c>
      <c r="BX60" s="65">
        <f>+COUNTIF(Tabla1[NO. CLABE INTERBANCARIA],BS60)</f>
        <v>44</v>
      </c>
      <c r="BY60" s="65">
        <f>LEN(Tabla1[[#This Row],[NO. DE CUENTA]])</f>
        <v>0</v>
      </c>
      <c r="BZ60" s="65" t="e">
        <f>VLOOKUP(Tabla1[[#This Row],[BANCO LAYOUT SANTANDER]],[2]CLAVES!L:M,2,FALSE)</f>
        <v>#N/A</v>
      </c>
      <c r="CA60" s="65" t="e">
        <f>VLOOKUP(Tabla1[[#This Row],[NO. CLABE INTERBANCARIA]],[2]BAJIO!G:I,3,FALSE)</f>
        <v>#N/A</v>
      </c>
      <c r="CB60" s="65" t="e">
        <f>VLOOKUP(Tabla1[[#This Row],[BANCO LAYOUT SANTANDER]],[2]CLAVES!R:S,2,FALSE)</f>
        <v>#N/A</v>
      </c>
      <c r="CC60" s="65">
        <f t="shared" si="8"/>
        <v>0</v>
      </c>
      <c r="CE60" s="70" t="e">
        <f>VLOOKUP(Tabla1[[#This Row],[NOMBRECOMPLETO]],[2]DATOS!B:K,7,FALSE)</f>
        <v>#N/A</v>
      </c>
      <c r="CF60" s="70" t="e">
        <f>VLOOKUP(Tabla1[[#This Row],[NOMBRECOMPLETO]],[2]DATOS!B:J,8,FALSE)</f>
        <v>#N/A</v>
      </c>
      <c r="CG60" s="70" t="e">
        <f>VLOOKUP(Tabla1[[#This Row],[NOMBRECOMPLETO]],[2]DATOS!B:K,9,FALSE)</f>
        <v>#N/A</v>
      </c>
      <c r="CH60" s="70" t="e">
        <f>VLOOKUP(Tabla1[[#This Row],[NOMBRECOMPLETO]],[2]DATOS!B:M,12,FALSE)</f>
        <v>#N/A</v>
      </c>
      <c r="CJ60" s="70" t="e">
        <f>VLOOKUP(Tabla1[[#This Row],[NSS]],[2]DATOS!D:I,5,FALSE)</f>
        <v>#N/A</v>
      </c>
      <c r="CK60" s="70" t="e">
        <f>VLOOKUP(Tabla1[[#This Row],[NOMBRECOMPLETO]],[2]DATOS!B:F,5,FALSE)</f>
        <v>#N/A</v>
      </c>
      <c r="CL60" s="70" t="e">
        <f>VLOOKUP(Tabla1[[#This Row],[NOMBRECOMPLETO]],[2]DATOS!B:E,4,FALSE)</f>
        <v>#N/A</v>
      </c>
      <c r="CM60" s="70" t="e">
        <f>VLOOKUP(Tabla1[[#This Row],[NOMBRECOMPLETO]],[2]DATOS!B:D,3,FALSE)</f>
        <v>#N/A</v>
      </c>
      <c r="CN60" s="70" t="e">
        <f>VLOOKUP(Tabla1[[#This Row],[NOMBRECOMPLETO]],[2]DATOS!B:C,2,FALSE)</f>
        <v>#N/A</v>
      </c>
      <c r="CO60" s="63"/>
      <c r="CP60" s="63"/>
      <c r="CQ60" s="63"/>
      <c r="CR60" s="71">
        <f>Tabla1[[#This Row],[TOTAL]]-CY60</f>
        <v>0</v>
      </c>
      <c r="CT60" s="72">
        <f>Tabla1[[#This Row],[SUELDO SEMANAL]]</f>
        <v>0</v>
      </c>
      <c r="CU60" s="72">
        <f t="shared" si="9"/>
        <v>0</v>
      </c>
      <c r="CV60" s="72">
        <f>+Tabla1[[#This Row],[ADICIONAL]]</f>
        <v>0</v>
      </c>
      <c r="CW60" s="72">
        <f t="shared" si="10"/>
        <v>0</v>
      </c>
      <c r="CX60" s="72">
        <f>+Tabla1[[#This Row],[OTROS DESCUENTOS]]</f>
        <v>0</v>
      </c>
      <c r="CY60" s="72">
        <f t="shared" si="11"/>
        <v>0</v>
      </c>
      <c r="CZ60" s="72"/>
      <c r="DA60" s="72">
        <f>COUNTIF(Tabla1[[#This Row],[28]:[4]], "12E")</f>
        <v>0</v>
      </c>
      <c r="DB60" s="72">
        <f>COUNTIF(Tabla1[[#This Row],[28]:[4]], "24E")</f>
        <v>0</v>
      </c>
      <c r="DC60" s="72">
        <f t="shared" si="12"/>
        <v>0</v>
      </c>
      <c r="DD60" s="72">
        <f>COUNTIF(Tabla1[[#This Row],[28]:[4]], "F")</f>
        <v>0</v>
      </c>
      <c r="DE60" s="72">
        <f>IF(Tabla1[[#This Row],[TURNO]]=12,(((CT60/7)*2)*(DD60)),(((CT60/7)*4)*(DD60)))</f>
        <v>0</v>
      </c>
      <c r="DF60" s="72">
        <f t="shared" si="13"/>
        <v>0</v>
      </c>
      <c r="DG60" s="72">
        <f>COUNTIF(Tabla1[[#This Row],[28]:[4]], "A")</f>
        <v>0</v>
      </c>
      <c r="DH60" s="72">
        <f t="shared" si="14"/>
        <v>0</v>
      </c>
      <c r="DI60" s="72">
        <f>COUNTIF(Tabla1[[#This Row],[28]:[4]], "B")</f>
        <v>0</v>
      </c>
      <c r="DJ60" s="72">
        <f t="shared" si="15"/>
        <v>0</v>
      </c>
      <c r="DK60" s="72">
        <f>COUNTIF(Tabla1[[#This Row],[28]:[4]], "PSS")</f>
        <v>0</v>
      </c>
      <c r="DL60" s="72">
        <f t="shared" si="16"/>
        <v>0</v>
      </c>
      <c r="DN60" s="57">
        <f>+SUMIF('IAS INT.'!D:D,BS60,'IAS INT.'!J:J)</f>
        <v>0</v>
      </c>
      <c r="DO60" s="57">
        <f>+SUMIF(BAJIO!F:F,BS60,BAJIO!N:N)</f>
        <v>0</v>
      </c>
      <c r="DP60" s="57"/>
      <c r="DQ60" s="57">
        <f t="shared" si="0"/>
        <v>0</v>
      </c>
      <c r="DR60" s="21" t="e">
        <f>Tabla1[[#This Row],[TOTAL DISPERSION]]-DQ60</f>
        <v>#VALUE!</v>
      </c>
    </row>
    <row r="61" spans="1:122" s="70" customFormat="1" ht="15" customHeight="1">
      <c r="A61" s="62">
        <v>51</v>
      </c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4"/>
      <c r="O61" s="63"/>
      <c r="P61" s="63"/>
      <c r="Q61" s="63"/>
      <c r="R61" s="65" t="str">
        <f>CONCATENATE(Tabla1[[#This Row],[PATERNO]]," ",Tabla1[[#This Row],[MATERNO]]," ",Tabla1[[#This Row],[NOMBRE]])</f>
        <v xml:space="preserve">  </v>
      </c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 s="66">
        <f>COUNTIF(Tabla1[[#This Row],[28]:[4]],"I")</f>
        <v>0</v>
      </c>
      <c r="AN61" s="66">
        <f t="shared" si="1"/>
        <v>0</v>
      </c>
      <c r="AO61" s="66">
        <f t="shared" si="2"/>
        <v>0</v>
      </c>
      <c r="AP61" s="66">
        <f t="shared" si="3"/>
        <v>0</v>
      </c>
      <c r="AQ61" s="66">
        <f t="shared" si="4"/>
        <v>0</v>
      </c>
      <c r="AR61" s="66" t="e">
        <f>+SUMIF([2]INFONAVIT!A:A,M61,[2]INFONAVIT!K:K)/2</f>
        <v>#VALUE!</v>
      </c>
      <c r="AS61" s="66" t="e">
        <f>+SUMIF([2]FONACOT!F:F,M61,[2]FONACOT!M:M)/2</f>
        <v>#VALUE!</v>
      </c>
      <c r="AT61" s="66">
        <v>0</v>
      </c>
      <c r="AU61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61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61" s="69">
        <v>280</v>
      </c>
      <c r="AX61" s="66">
        <f>Tabla1[[#This Row],[SD]]*$AX$8</f>
        <v>293.80399999999997</v>
      </c>
      <c r="AY61" s="66" t="e">
        <f>ROUND(Tabla1[[#This Row],[SD]]*Tabla1[[#This Row],[DIAS LABORADOS]],2)</f>
        <v>#VALUE!</v>
      </c>
      <c r="AZ61" s="66">
        <f>ROUND(IF('[2]ISR CONTPAQi'!AN52&gt;0,'[2]ISR CONTPAQi'!AN52,0),2)</f>
        <v>0</v>
      </c>
      <c r="BA61" s="66">
        <f>ROUND(IF('[2]ISR CONTPAQi'!AO52&gt;0,'[2]ISR CONTPAQi'!AO52,0),2)</f>
        <v>0</v>
      </c>
      <c r="BB61" s="66">
        <f>ROUND(IF(AX61&gt;$BB$8,'[2]CALCULO IMSS'!AH60,0),2)</f>
        <v>0</v>
      </c>
      <c r="BC61" s="66" t="e">
        <f t="shared" si="5"/>
        <v>#VALUE!</v>
      </c>
      <c r="BD61" s="66" t="e">
        <f t="shared" si="5"/>
        <v>#VALUE!</v>
      </c>
      <c r="BE61" s="66">
        <f t="shared" si="5"/>
        <v>0</v>
      </c>
      <c r="BF61" s="66" t="e">
        <f t="shared" si="6"/>
        <v>#VALUE!</v>
      </c>
      <c r="BG61" s="69">
        <v>0</v>
      </c>
      <c r="BH61" s="69">
        <v>0</v>
      </c>
      <c r="BI61" s="69">
        <v>0</v>
      </c>
      <c r="BJ61" s="66">
        <v>0</v>
      </c>
      <c r="BK61" s="66" t="e">
        <f>ROUND(IF(Tabla1[[#This Row],[NETO FISCAL]]&gt;Tabla1[[#This Row],[SUELDO NETO PAGADO.]],Tabla1[[#This Row],[NETO FISCAL]],Tabla1[[#This Row],[NETO FISCAL]]+Tabla1[[#This Row],[NETO PREVISION]]),2)</f>
        <v>#VALUE!</v>
      </c>
      <c r="BL61" s="66" t="e">
        <f>Tabla1[[#This Row],[NETO A PAGAR]]</f>
        <v>#VALUE!</v>
      </c>
      <c r="BM61" s="66" t="e">
        <f>ROUND(Tabla1[[#This Row],[SUELDO NETO PAGADO.]]-Tabla1[[#This Row],[NOMINA]],2)</f>
        <v>#VALUE!</v>
      </c>
      <c r="BN61" s="69" t="e">
        <f>ROUND(Tabla1[[#This Row],[NOMINA]]+Tabla1[[#This Row],[IAS]],2)</f>
        <v>#VALUE!</v>
      </c>
      <c r="BO61" s="69" t="e">
        <f>Tabla1[[#This Row],[TOTAL DISPERSION]]=Tabla1[[#This Row],[NETO A PAGAR]]</f>
        <v>#VALUE!</v>
      </c>
      <c r="BP61" s="63">
        <f>+Tabla1[[#This Row],[COMENTARIOS]]</f>
        <v>0</v>
      </c>
      <c r="BQ61" s="63"/>
      <c r="BR61" s="63"/>
      <c r="BS61" s="63" t="e">
        <f t="shared" si="7"/>
        <v>#N/A</v>
      </c>
      <c r="BT61" s="63" t="e">
        <f t="shared" si="7"/>
        <v>#N/A</v>
      </c>
      <c r="BU61" s="65" t="e">
        <f>VLOOKUP(Tabla1[[#This Row],[INSTITUCION BANCARIA]],[2]CLAVES!E:G,3,FALSE)</f>
        <v>#N/A</v>
      </c>
      <c r="BV61" s="65" t="e">
        <f>+LEN(Tabla1[[#This Row],[NO. CLABE INTERBANCARIA]])</f>
        <v>#N/A</v>
      </c>
      <c r="BW61" s="65">
        <f>+COUNTIF(Tabla1[NO. DE CUENTA],BQ61)</f>
        <v>0</v>
      </c>
      <c r="BX61" s="65">
        <f>+COUNTIF(Tabla1[NO. CLABE INTERBANCARIA],BS61)</f>
        <v>44</v>
      </c>
      <c r="BY61" s="65">
        <f>LEN(Tabla1[[#This Row],[NO. DE CUENTA]])</f>
        <v>0</v>
      </c>
      <c r="BZ61" s="65" t="e">
        <f>VLOOKUP(Tabla1[[#This Row],[BANCO LAYOUT SANTANDER]],[2]CLAVES!L:M,2,FALSE)</f>
        <v>#N/A</v>
      </c>
      <c r="CA61" s="65" t="e">
        <f>VLOOKUP(Tabla1[[#This Row],[NO. CLABE INTERBANCARIA]],[2]BAJIO!G:I,3,FALSE)</f>
        <v>#N/A</v>
      </c>
      <c r="CB61" s="65" t="e">
        <f>VLOOKUP(Tabla1[[#This Row],[BANCO LAYOUT SANTANDER]],[2]CLAVES!R:S,2,FALSE)</f>
        <v>#N/A</v>
      </c>
      <c r="CC61" s="65">
        <f t="shared" si="8"/>
        <v>0</v>
      </c>
      <c r="CE61" s="70" t="e">
        <f>VLOOKUP(Tabla1[[#This Row],[NOMBRECOMPLETO]],[2]DATOS!B:K,7,FALSE)</f>
        <v>#N/A</v>
      </c>
      <c r="CF61" s="70" t="e">
        <f>VLOOKUP(Tabla1[[#This Row],[NOMBRECOMPLETO]],[2]DATOS!B:J,8,FALSE)</f>
        <v>#N/A</v>
      </c>
      <c r="CG61" s="70" t="e">
        <f>VLOOKUP(Tabla1[[#This Row],[NOMBRECOMPLETO]],[2]DATOS!B:K,9,FALSE)</f>
        <v>#N/A</v>
      </c>
      <c r="CH61" s="70" t="e">
        <f>VLOOKUP(Tabla1[[#This Row],[NOMBRECOMPLETO]],[2]DATOS!B:M,12,FALSE)</f>
        <v>#N/A</v>
      </c>
      <c r="CJ61" s="70" t="e">
        <f>VLOOKUP(Tabla1[[#This Row],[NSS]],[2]DATOS!D:I,5,FALSE)</f>
        <v>#N/A</v>
      </c>
      <c r="CK61" s="70" t="e">
        <f>VLOOKUP(Tabla1[[#This Row],[NOMBRECOMPLETO]],[2]DATOS!B:F,5,FALSE)</f>
        <v>#N/A</v>
      </c>
      <c r="CL61" s="70" t="e">
        <f>VLOOKUP(Tabla1[[#This Row],[NOMBRECOMPLETO]],[2]DATOS!B:E,4,FALSE)</f>
        <v>#N/A</v>
      </c>
      <c r="CM61" s="70" t="e">
        <f>VLOOKUP(Tabla1[[#This Row],[NOMBRECOMPLETO]],[2]DATOS!B:D,3,FALSE)</f>
        <v>#N/A</v>
      </c>
      <c r="CN61" s="70" t="e">
        <f>VLOOKUP(Tabla1[[#This Row],[NOMBRECOMPLETO]],[2]DATOS!B:C,2,FALSE)</f>
        <v>#N/A</v>
      </c>
      <c r="CO61" s="63"/>
      <c r="CP61" s="63"/>
      <c r="CQ61" s="63"/>
      <c r="CR61" s="71">
        <f>Tabla1[[#This Row],[TOTAL]]-CY61</f>
        <v>0</v>
      </c>
      <c r="CT61" s="72">
        <f>Tabla1[[#This Row],[SUELDO SEMANAL]]</f>
        <v>0</v>
      </c>
      <c r="CU61" s="72">
        <f t="shared" si="9"/>
        <v>0</v>
      </c>
      <c r="CV61" s="72">
        <f>+Tabla1[[#This Row],[ADICIONAL]]</f>
        <v>0</v>
      </c>
      <c r="CW61" s="72">
        <f t="shared" si="10"/>
        <v>0</v>
      </c>
      <c r="CX61" s="72">
        <f>+Tabla1[[#This Row],[OTROS DESCUENTOS]]</f>
        <v>0</v>
      </c>
      <c r="CY61" s="72">
        <f t="shared" si="11"/>
        <v>0</v>
      </c>
      <c r="CZ61" s="72"/>
      <c r="DA61" s="72">
        <f>COUNTIF(Tabla1[[#This Row],[28]:[4]], "12E")</f>
        <v>0</v>
      </c>
      <c r="DB61" s="72">
        <f>COUNTIF(Tabla1[[#This Row],[28]:[4]], "24E")</f>
        <v>0</v>
      </c>
      <c r="DC61" s="72">
        <f t="shared" si="12"/>
        <v>0</v>
      </c>
      <c r="DD61" s="72">
        <f>COUNTIF(Tabla1[[#This Row],[28]:[4]], "F")</f>
        <v>0</v>
      </c>
      <c r="DE61" s="72">
        <f>IF(Tabla1[[#This Row],[TURNO]]=12,(((CT61/7)*2)*(DD61)),(((CT61/7)*4)*(DD61)))</f>
        <v>0</v>
      </c>
      <c r="DF61" s="72">
        <f t="shared" si="13"/>
        <v>0</v>
      </c>
      <c r="DG61" s="72">
        <f>COUNTIF(Tabla1[[#This Row],[28]:[4]], "A")</f>
        <v>0</v>
      </c>
      <c r="DH61" s="72">
        <f t="shared" si="14"/>
        <v>0</v>
      </c>
      <c r="DI61" s="72">
        <f>COUNTIF(Tabla1[[#This Row],[28]:[4]], "B")</f>
        <v>0</v>
      </c>
      <c r="DJ61" s="72">
        <f t="shared" si="15"/>
        <v>0</v>
      </c>
      <c r="DK61" s="72">
        <f>COUNTIF(Tabla1[[#This Row],[28]:[4]], "PSS")</f>
        <v>0</v>
      </c>
      <c r="DL61" s="72">
        <f t="shared" si="16"/>
        <v>0</v>
      </c>
      <c r="DN61" s="57">
        <f>+SUMIF('IAS INT.'!D:D,BS61,'IAS INT.'!J:J)</f>
        <v>0</v>
      </c>
      <c r="DO61" s="57">
        <f>+SUMIF(BAJIO!F:F,BS61,BAJIO!N:N)</f>
        <v>0</v>
      </c>
      <c r="DP61" s="57"/>
      <c r="DQ61" s="57">
        <f t="shared" si="0"/>
        <v>0</v>
      </c>
      <c r="DR61" s="21" t="e">
        <f>Tabla1[[#This Row],[TOTAL DISPERSION]]-DQ61</f>
        <v>#VALUE!</v>
      </c>
    </row>
    <row r="62" spans="1:122" s="70" customFormat="1" ht="15" customHeight="1">
      <c r="A62" s="62">
        <v>52</v>
      </c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4"/>
      <c r="O62" s="63"/>
      <c r="P62" s="63"/>
      <c r="Q62" s="63"/>
      <c r="R62" s="65" t="str">
        <f>CONCATENATE(Tabla1[[#This Row],[PATERNO]]," ",Tabla1[[#This Row],[MATERNO]]," ",Tabla1[[#This Row],[NOMBRE]])</f>
        <v xml:space="preserve">  </v>
      </c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 s="66">
        <f>COUNTIF(Tabla1[[#This Row],[28]:[4]],"I")</f>
        <v>0</v>
      </c>
      <c r="AN62" s="66">
        <f t="shared" si="1"/>
        <v>0</v>
      </c>
      <c r="AO62" s="66">
        <f t="shared" si="2"/>
        <v>0</v>
      </c>
      <c r="AP62" s="66">
        <f t="shared" si="3"/>
        <v>0</v>
      </c>
      <c r="AQ62" s="66">
        <f t="shared" si="4"/>
        <v>0</v>
      </c>
      <c r="AR62" s="66" t="e">
        <f>+SUMIF([2]INFONAVIT!A:A,M62,[2]INFONAVIT!K:K)/2</f>
        <v>#VALUE!</v>
      </c>
      <c r="AS62" s="66" t="e">
        <f>+SUMIF([2]FONACOT!F:F,M62,[2]FONACOT!M:M)/2</f>
        <v>#VALUE!</v>
      </c>
      <c r="AT62" s="66">
        <v>0</v>
      </c>
      <c r="AU62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62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62" s="69">
        <v>280</v>
      </c>
      <c r="AX62" s="66">
        <f>Tabla1[[#This Row],[SD]]*$AX$8</f>
        <v>293.80399999999997</v>
      </c>
      <c r="AY62" s="66" t="e">
        <f>ROUND(Tabla1[[#This Row],[SD]]*Tabla1[[#This Row],[DIAS LABORADOS]],2)</f>
        <v>#VALUE!</v>
      </c>
      <c r="AZ62" s="66">
        <f>ROUND(IF('[2]ISR CONTPAQi'!AN53&gt;0,'[2]ISR CONTPAQi'!AN53,0),2)</f>
        <v>0</v>
      </c>
      <c r="BA62" s="66">
        <f>ROUND(IF('[2]ISR CONTPAQi'!AO53&gt;0,'[2]ISR CONTPAQi'!AO53,0),2)</f>
        <v>0</v>
      </c>
      <c r="BB62" s="66">
        <f>ROUND(IF(AX62&gt;$BB$8,'[2]CALCULO IMSS'!AH61,0),2)</f>
        <v>0</v>
      </c>
      <c r="BC62" s="66" t="e">
        <f t="shared" si="5"/>
        <v>#VALUE!</v>
      </c>
      <c r="BD62" s="66" t="e">
        <f t="shared" si="5"/>
        <v>#VALUE!</v>
      </c>
      <c r="BE62" s="66">
        <f t="shared" si="5"/>
        <v>0</v>
      </c>
      <c r="BF62" s="66" t="e">
        <f t="shared" si="6"/>
        <v>#VALUE!</v>
      </c>
      <c r="BG62" s="69">
        <v>0</v>
      </c>
      <c r="BH62" s="69">
        <v>0</v>
      </c>
      <c r="BI62" s="69">
        <v>0</v>
      </c>
      <c r="BJ62" s="66">
        <v>0</v>
      </c>
      <c r="BK62" s="66" t="e">
        <f>ROUND(IF(Tabla1[[#This Row],[NETO FISCAL]]&gt;Tabla1[[#This Row],[SUELDO NETO PAGADO.]],Tabla1[[#This Row],[NETO FISCAL]],Tabla1[[#This Row],[NETO FISCAL]]+Tabla1[[#This Row],[NETO PREVISION]]),2)</f>
        <v>#VALUE!</v>
      </c>
      <c r="BL62" s="66" t="e">
        <f>Tabla1[[#This Row],[NETO A PAGAR]]</f>
        <v>#VALUE!</v>
      </c>
      <c r="BM62" s="66" t="e">
        <f>ROUND(Tabla1[[#This Row],[SUELDO NETO PAGADO.]]-Tabla1[[#This Row],[NOMINA]],2)</f>
        <v>#VALUE!</v>
      </c>
      <c r="BN62" s="69" t="e">
        <f>ROUND(Tabla1[[#This Row],[NOMINA]]+Tabla1[[#This Row],[IAS]],2)</f>
        <v>#VALUE!</v>
      </c>
      <c r="BO62" s="69" t="e">
        <f>Tabla1[[#This Row],[TOTAL DISPERSION]]=Tabla1[[#This Row],[NETO A PAGAR]]</f>
        <v>#VALUE!</v>
      </c>
      <c r="BP62" s="63">
        <f>+Tabla1[[#This Row],[COMENTARIOS]]</f>
        <v>0</v>
      </c>
      <c r="BQ62" s="63"/>
      <c r="BR62" s="63"/>
      <c r="BS62" s="63" t="e">
        <f t="shared" si="7"/>
        <v>#N/A</v>
      </c>
      <c r="BT62" s="63" t="e">
        <f t="shared" si="7"/>
        <v>#N/A</v>
      </c>
      <c r="BU62" s="65" t="e">
        <f>VLOOKUP(Tabla1[[#This Row],[INSTITUCION BANCARIA]],[2]CLAVES!E:G,3,FALSE)</f>
        <v>#N/A</v>
      </c>
      <c r="BV62" s="65" t="e">
        <f>+LEN(Tabla1[[#This Row],[NO. CLABE INTERBANCARIA]])</f>
        <v>#N/A</v>
      </c>
      <c r="BW62" s="65">
        <f>+COUNTIF(Tabla1[NO. DE CUENTA],BQ62)</f>
        <v>0</v>
      </c>
      <c r="BX62" s="65">
        <f>+COUNTIF(Tabla1[NO. CLABE INTERBANCARIA],BS62)</f>
        <v>44</v>
      </c>
      <c r="BY62" s="65">
        <f>LEN(Tabla1[[#This Row],[NO. DE CUENTA]])</f>
        <v>0</v>
      </c>
      <c r="BZ62" s="65" t="e">
        <f>VLOOKUP(Tabla1[[#This Row],[BANCO LAYOUT SANTANDER]],[2]CLAVES!L:M,2,FALSE)</f>
        <v>#N/A</v>
      </c>
      <c r="CA62" s="65" t="e">
        <f>VLOOKUP(Tabla1[[#This Row],[NO. CLABE INTERBANCARIA]],[2]BAJIO!G:I,3,FALSE)</f>
        <v>#N/A</v>
      </c>
      <c r="CB62" s="65" t="e">
        <f>VLOOKUP(Tabla1[[#This Row],[BANCO LAYOUT SANTANDER]],[2]CLAVES!R:S,2,FALSE)</f>
        <v>#N/A</v>
      </c>
      <c r="CC62" s="65">
        <f t="shared" si="8"/>
        <v>0</v>
      </c>
      <c r="CE62" s="70" t="e">
        <f>VLOOKUP(Tabla1[[#This Row],[NOMBRECOMPLETO]],[2]DATOS!B:K,7,FALSE)</f>
        <v>#N/A</v>
      </c>
      <c r="CF62" s="70" t="e">
        <f>VLOOKUP(Tabla1[[#This Row],[NOMBRECOMPLETO]],[2]DATOS!B:J,8,FALSE)</f>
        <v>#N/A</v>
      </c>
      <c r="CG62" s="70" t="e">
        <f>VLOOKUP(Tabla1[[#This Row],[NOMBRECOMPLETO]],[2]DATOS!B:K,9,FALSE)</f>
        <v>#N/A</v>
      </c>
      <c r="CH62" s="70" t="e">
        <f>VLOOKUP(Tabla1[[#This Row],[NOMBRECOMPLETO]],[2]DATOS!B:M,12,FALSE)</f>
        <v>#N/A</v>
      </c>
      <c r="CJ62" s="70" t="e">
        <f>VLOOKUP(Tabla1[[#This Row],[NSS]],[2]DATOS!D:I,5,FALSE)</f>
        <v>#N/A</v>
      </c>
      <c r="CK62" s="70" t="e">
        <f>VLOOKUP(Tabla1[[#This Row],[NOMBRECOMPLETO]],[2]DATOS!B:F,5,FALSE)</f>
        <v>#N/A</v>
      </c>
      <c r="CL62" s="70" t="e">
        <f>VLOOKUP(Tabla1[[#This Row],[NOMBRECOMPLETO]],[2]DATOS!B:E,4,FALSE)</f>
        <v>#N/A</v>
      </c>
      <c r="CM62" s="70" t="e">
        <f>VLOOKUP(Tabla1[[#This Row],[NOMBRECOMPLETO]],[2]DATOS!B:D,3,FALSE)</f>
        <v>#N/A</v>
      </c>
      <c r="CN62" s="70" t="e">
        <f>VLOOKUP(Tabla1[[#This Row],[NOMBRECOMPLETO]],[2]DATOS!B:C,2,FALSE)</f>
        <v>#N/A</v>
      </c>
      <c r="CO62" s="63"/>
      <c r="CP62" s="63"/>
      <c r="CQ62" s="63"/>
      <c r="CR62" s="71">
        <f>Tabla1[[#This Row],[TOTAL]]-CY62</f>
        <v>0</v>
      </c>
      <c r="CT62" s="72">
        <f>Tabla1[[#This Row],[SUELDO SEMANAL]]</f>
        <v>0</v>
      </c>
      <c r="CU62" s="72">
        <f t="shared" si="9"/>
        <v>0</v>
      </c>
      <c r="CV62" s="72">
        <f>+Tabla1[[#This Row],[ADICIONAL]]</f>
        <v>0</v>
      </c>
      <c r="CW62" s="72">
        <f t="shared" si="10"/>
        <v>0</v>
      </c>
      <c r="CX62" s="72">
        <f>+Tabla1[[#This Row],[OTROS DESCUENTOS]]</f>
        <v>0</v>
      </c>
      <c r="CY62" s="72">
        <f t="shared" si="11"/>
        <v>0</v>
      </c>
      <c r="CZ62" s="72"/>
      <c r="DA62" s="72">
        <f>COUNTIF(Tabla1[[#This Row],[28]:[4]], "12E")</f>
        <v>0</v>
      </c>
      <c r="DB62" s="72">
        <f>COUNTIF(Tabla1[[#This Row],[28]:[4]], "24E")</f>
        <v>0</v>
      </c>
      <c r="DC62" s="72">
        <f t="shared" si="12"/>
        <v>0</v>
      </c>
      <c r="DD62" s="72">
        <f>COUNTIF(Tabla1[[#This Row],[28]:[4]], "F")</f>
        <v>0</v>
      </c>
      <c r="DE62" s="72">
        <f>IF(Tabla1[[#This Row],[TURNO]]=12,(((CT62/7)*2)*(DD62)),(((CT62/7)*4)*(DD62)))</f>
        <v>0</v>
      </c>
      <c r="DF62" s="72">
        <f t="shared" si="13"/>
        <v>0</v>
      </c>
      <c r="DG62" s="72">
        <f>COUNTIF(Tabla1[[#This Row],[28]:[4]], "A")</f>
        <v>0</v>
      </c>
      <c r="DH62" s="72">
        <f t="shared" si="14"/>
        <v>0</v>
      </c>
      <c r="DI62" s="72">
        <f>COUNTIF(Tabla1[[#This Row],[28]:[4]], "B")</f>
        <v>0</v>
      </c>
      <c r="DJ62" s="72">
        <f t="shared" si="15"/>
        <v>0</v>
      </c>
      <c r="DK62" s="72">
        <f>COUNTIF(Tabla1[[#This Row],[28]:[4]], "PSS")</f>
        <v>0</v>
      </c>
      <c r="DL62" s="72">
        <f t="shared" si="16"/>
        <v>0</v>
      </c>
      <c r="DN62" s="57">
        <f>+SUMIF('IAS INT.'!D:D,BS62,'IAS INT.'!J:J)</f>
        <v>0</v>
      </c>
      <c r="DO62" s="57">
        <f>+SUMIF(BAJIO!F:F,BS62,BAJIO!N:N)</f>
        <v>0</v>
      </c>
      <c r="DP62" s="57"/>
      <c r="DQ62" s="57">
        <f t="shared" si="0"/>
        <v>0</v>
      </c>
      <c r="DR62" s="21" t="e">
        <f>Tabla1[[#This Row],[TOTAL DISPERSION]]-DQ62</f>
        <v>#VALUE!</v>
      </c>
    </row>
    <row r="63" spans="1:122" s="70" customFormat="1" ht="15" customHeight="1">
      <c r="A63" s="62">
        <v>53</v>
      </c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4"/>
      <c r="O63" s="63"/>
      <c r="P63" s="63"/>
      <c r="Q63" s="63"/>
      <c r="R63" s="65" t="str">
        <f>CONCATENATE(Tabla1[[#This Row],[PATERNO]]," ",Tabla1[[#This Row],[MATERNO]]," ",Tabla1[[#This Row],[NOMBRE]])</f>
        <v xml:space="preserve">  </v>
      </c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 s="66">
        <f>COUNTIF(Tabla1[[#This Row],[28]:[4]],"I")</f>
        <v>0</v>
      </c>
      <c r="AN63" s="66">
        <f t="shared" si="1"/>
        <v>0</v>
      </c>
      <c r="AO63" s="66">
        <f t="shared" si="2"/>
        <v>0</v>
      </c>
      <c r="AP63" s="66">
        <f t="shared" si="3"/>
        <v>0</v>
      </c>
      <c r="AQ63" s="66">
        <f t="shared" si="4"/>
        <v>0</v>
      </c>
      <c r="AR63" s="66" t="e">
        <f>+SUMIF([2]INFONAVIT!A:A,M63,[2]INFONAVIT!K:K)/2</f>
        <v>#VALUE!</v>
      </c>
      <c r="AS63" s="66" t="e">
        <f>+SUMIF([2]FONACOT!F:F,M63,[2]FONACOT!M:M)/2</f>
        <v>#VALUE!</v>
      </c>
      <c r="AT63" s="66">
        <v>0</v>
      </c>
      <c r="AU63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63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63" s="69">
        <v>280</v>
      </c>
      <c r="AX63" s="66">
        <f>Tabla1[[#This Row],[SD]]*$AX$8</f>
        <v>293.80399999999997</v>
      </c>
      <c r="AY63" s="66" t="e">
        <f>ROUND(Tabla1[[#This Row],[SD]]*Tabla1[[#This Row],[DIAS LABORADOS]],2)</f>
        <v>#VALUE!</v>
      </c>
      <c r="AZ63" s="66">
        <f>ROUND(IF('[2]ISR CONTPAQi'!AN54&gt;0,'[2]ISR CONTPAQi'!AN54,0),2)</f>
        <v>0</v>
      </c>
      <c r="BA63" s="66">
        <f>ROUND(IF('[2]ISR CONTPAQi'!AO54&gt;0,'[2]ISR CONTPAQi'!AO54,0),2)</f>
        <v>0</v>
      </c>
      <c r="BB63" s="66">
        <f>ROUND(IF(AX63&gt;$BB$8,'[2]CALCULO IMSS'!AH62,0),2)</f>
        <v>0</v>
      </c>
      <c r="BC63" s="66" t="e">
        <f t="shared" si="5"/>
        <v>#VALUE!</v>
      </c>
      <c r="BD63" s="66" t="e">
        <f t="shared" si="5"/>
        <v>#VALUE!</v>
      </c>
      <c r="BE63" s="66">
        <f t="shared" si="5"/>
        <v>0</v>
      </c>
      <c r="BF63" s="66" t="e">
        <f t="shared" si="6"/>
        <v>#VALUE!</v>
      </c>
      <c r="BG63" s="69">
        <v>0</v>
      </c>
      <c r="BH63" s="69">
        <v>0</v>
      </c>
      <c r="BI63" s="69">
        <v>0</v>
      </c>
      <c r="BJ63" s="66">
        <v>0</v>
      </c>
      <c r="BK63" s="66" t="e">
        <f>ROUND(IF(Tabla1[[#This Row],[NETO FISCAL]]&gt;Tabla1[[#This Row],[SUELDO NETO PAGADO.]],Tabla1[[#This Row],[NETO FISCAL]],Tabla1[[#This Row],[NETO FISCAL]]+Tabla1[[#This Row],[NETO PREVISION]]),2)</f>
        <v>#VALUE!</v>
      </c>
      <c r="BL63" s="66" t="e">
        <f>Tabla1[[#This Row],[NETO A PAGAR]]</f>
        <v>#VALUE!</v>
      </c>
      <c r="BM63" s="66" t="e">
        <f>ROUND(Tabla1[[#This Row],[SUELDO NETO PAGADO.]]-Tabla1[[#This Row],[NOMINA]],2)</f>
        <v>#VALUE!</v>
      </c>
      <c r="BN63" s="69" t="e">
        <f>ROUND(Tabla1[[#This Row],[NOMINA]]+Tabla1[[#This Row],[IAS]],2)</f>
        <v>#VALUE!</v>
      </c>
      <c r="BO63" s="69" t="e">
        <f>Tabla1[[#This Row],[TOTAL DISPERSION]]=Tabla1[[#This Row],[NETO A PAGAR]]</f>
        <v>#VALUE!</v>
      </c>
      <c r="BP63" s="63">
        <f>+Tabla1[[#This Row],[COMENTARIOS]]</f>
        <v>0</v>
      </c>
      <c r="BQ63" s="63"/>
      <c r="BR63" s="63"/>
      <c r="BS63" s="63" t="e">
        <f t="shared" si="7"/>
        <v>#N/A</v>
      </c>
      <c r="BT63" s="63" t="e">
        <f t="shared" si="7"/>
        <v>#N/A</v>
      </c>
      <c r="BU63" s="65" t="e">
        <f>VLOOKUP(Tabla1[[#This Row],[INSTITUCION BANCARIA]],[2]CLAVES!E:G,3,FALSE)</f>
        <v>#N/A</v>
      </c>
      <c r="BV63" s="65" t="e">
        <f>+LEN(Tabla1[[#This Row],[NO. CLABE INTERBANCARIA]])</f>
        <v>#N/A</v>
      </c>
      <c r="BW63" s="65">
        <f>+COUNTIF(Tabla1[NO. DE CUENTA],BQ63)</f>
        <v>0</v>
      </c>
      <c r="BX63" s="65">
        <f>+COUNTIF(Tabla1[NO. CLABE INTERBANCARIA],BS63)</f>
        <v>44</v>
      </c>
      <c r="BY63" s="65">
        <f>LEN(Tabla1[[#This Row],[NO. DE CUENTA]])</f>
        <v>0</v>
      </c>
      <c r="BZ63" s="65" t="e">
        <f>VLOOKUP(Tabla1[[#This Row],[BANCO LAYOUT SANTANDER]],[2]CLAVES!L:M,2,FALSE)</f>
        <v>#N/A</v>
      </c>
      <c r="CA63" s="65" t="e">
        <f>VLOOKUP(Tabla1[[#This Row],[NO. CLABE INTERBANCARIA]],[2]BAJIO!G:I,3,FALSE)</f>
        <v>#N/A</v>
      </c>
      <c r="CB63" s="65" t="e">
        <f>VLOOKUP(Tabla1[[#This Row],[BANCO LAYOUT SANTANDER]],[2]CLAVES!R:S,2,FALSE)</f>
        <v>#N/A</v>
      </c>
      <c r="CC63" s="65">
        <f t="shared" si="8"/>
        <v>0</v>
      </c>
      <c r="CE63" s="70" t="e">
        <f>VLOOKUP(Tabla1[[#This Row],[NOMBRECOMPLETO]],[2]DATOS!B:K,7,FALSE)</f>
        <v>#N/A</v>
      </c>
      <c r="CF63" s="70" t="e">
        <f>VLOOKUP(Tabla1[[#This Row],[NOMBRECOMPLETO]],[2]DATOS!B:J,8,FALSE)</f>
        <v>#N/A</v>
      </c>
      <c r="CG63" s="70" t="e">
        <f>VLOOKUP(Tabla1[[#This Row],[NOMBRECOMPLETO]],[2]DATOS!B:K,9,FALSE)</f>
        <v>#N/A</v>
      </c>
      <c r="CH63" s="70" t="e">
        <f>VLOOKUP(Tabla1[[#This Row],[NOMBRECOMPLETO]],[2]DATOS!B:M,12,FALSE)</f>
        <v>#N/A</v>
      </c>
      <c r="CJ63" s="70" t="e">
        <f>VLOOKUP(Tabla1[[#This Row],[NSS]],[2]DATOS!D:I,5,FALSE)</f>
        <v>#N/A</v>
      </c>
      <c r="CK63" s="70" t="e">
        <f>VLOOKUP(Tabla1[[#This Row],[NOMBRECOMPLETO]],[2]DATOS!B:F,5,FALSE)</f>
        <v>#N/A</v>
      </c>
      <c r="CL63" s="70" t="e">
        <f>VLOOKUP(Tabla1[[#This Row],[NOMBRECOMPLETO]],[2]DATOS!B:E,4,FALSE)</f>
        <v>#N/A</v>
      </c>
      <c r="CM63" s="70" t="e">
        <f>VLOOKUP(Tabla1[[#This Row],[NOMBRECOMPLETO]],[2]DATOS!B:D,3,FALSE)</f>
        <v>#N/A</v>
      </c>
      <c r="CN63" s="70" t="e">
        <f>VLOOKUP(Tabla1[[#This Row],[NOMBRECOMPLETO]],[2]DATOS!B:C,2,FALSE)</f>
        <v>#N/A</v>
      </c>
      <c r="CO63" s="63"/>
      <c r="CP63" s="63"/>
      <c r="CQ63" s="63"/>
      <c r="CR63" s="71">
        <f>Tabla1[[#This Row],[TOTAL]]-CY63</f>
        <v>0</v>
      </c>
      <c r="CT63" s="72">
        <f>Tabla1[[#This Row],[SUELDO SEMANAL]]</f>
        <v>0</v>
      </c>
      <c r="CU63" s="72">
        <f t="shared" si="9"/>
        <v>0</v>
      </c>
      <c r="CV63" s="72">
        <f>+Tabla1[[#This Row],[ADICIONAL]]</f>
        <v>0</v>
      </c>
      <c r="CW63" s="72">
        <f t="shared" si="10"/>
        <v>0</v>
      </c>
      <c r="CX63" s="72">
        <f>+Tabla1[[#This Row],[OTROS DESCUENTOS]]</f>
        <v>0</v>
      </c>
      <c r="CY63" s="72">
        <f t="shared" si="11"/>
        <v>0</v>
      </c>
      <c r="CZ63" s="72"/>
      <c r="DA63" s="72">
        <f>COUNTIF(Tabla1[[#This Row],[28]:[4]], "12E")</f>
        <v>0</v>
      </c>
      <c r="DB63" s="72">
        <f>COUNTIF(Tabla1[[#This Row],[28]:[4]], "24E")</f>
        <v>0</v>
      </c>
      <c r="DC63" s="72">
        <f t="shared" si="12"/>
        <v>0</v>
      </c>
      <c r="DD63" s="72">
        <f>COUNTIF(Tabla1[[#This Row],[28]:[4]], "F")</f>
        <v>0</v>
      </c>
      <c r="DE63" s="72">
        <f>IF(Tabla1[[#This Row],[TURNO]]=12,(((CT63/7)*2)*(DD63)),(((CT63/7)*4)*(DD63)))</f>
        <v>0</v>
      </c>
      <c r="DF63" s="72">
        <f t="shared" si="13"/>
        <v>0</v>
      </c>
      <c r="DG63" s="72">
        <f>COUNTIF(Tabla1[[#This Row],[28]:[4]], "A")</f>
        <v>0</v>
      </c>
      <c r="DH63" s="72">
        <f t="shared" si="14"/>
        <v>0</v>
      </c>
      <c r="DI63" s="72">
        <f>COUNTIF(Tabla1[[#This Row],[28]:[4]], "B")</f>
        <v>0</v>
      </c>
      <c r="DJ63" s="72">
        <f t="shared" si="15"/>
        <v>0</v>
      </c>
      <c r="DK63" s="72">
        <f>COUNTIF(Tabla1[[#This Row],[28]:[4]], "PSS")</f>
        <v>0</v>
      </c>
      <c r="DL63" s="72">
        <f t="shared" si="16"/>
        <v>0</v>
      </c>
      <c r="DN63" s="57">
        <f>+SUMIF('IAS INT.'!D:D,BS63,'IAS INT.'!J:J)</f>
        <v>0</v>
      </c>
      <c r="DO63" s="57">
        <f>+SUMIF(BAJIO!F:F,BS63,BAJIO!N:N)</f>
        <v>0</v>
      </c>
      <c r="DP63" s="57"/>
      <c r="DQ63" s="57">
        <f t="shared" si="0"/>
        <v>0</v>
      </c>
      <c r="DR63" s="21" t="e">
        <f>Tabla1[[#This Row],[TOTAL DISPERSION]]-DQ63</f>
        <v>#VALUE!</v>
      </c>
    </row>
    <row r="64" spans="1:122" s="70" customFormat="1" ht="15" customHeight="1">
      <c r="A64" s="62">
        <v>54</v>
      </c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4"/>
      <c r="O64" s="63"/>
      <c r="P64" s="63"/>
      <c r="Q64" s="63"/>
      <c r="R64" s="65" t="str">
        <f>CONCATENATE(Tabla1[[#This Row],[PATERNO]]," ",Tabla1[[#This Row],[MATERNO]]," ",Tabla1[[#This Row],[NOMBRE]])</f>
        <v xml:space="preserve">  </v>
      </c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 s="66">
        <f>COUNTIF(Tabla1[[#This Row],[28]:[4]],"I")</f>
        <v>0</v>
      </c>
      <c r="AN64" s="66">
        <f t="shared" si="1"/>
        <v>0</v>
      </c>
      <c r="AO64" s="66">
        <f t="shared" si="2"/>
        <v>0</v>
      </c>
      <c r="AP64" s="66">
        <f t="shared" si="3"/>
        <v>0</v>
      </c>
      <c r="AQ64" s="66">
        <f t="shared" si="4"/>
        <v>0</v>
      </c>
      <c r="AR64" s="66" t="e">
        <f>+SUMIF([2]INFONAVIT!A:A,M64,[2]INFONAVIT!K:K)/2</f>
        <v>#VALUE!</v>
      </c>
      <c r="AS64" s="66" t="e">
        <f>+SUMIF([2]FONACOT!F:F,M64,[2]FONACOT!M:M)/2</f>
        <v>#VALUE!</v>
      </c>
      <c r="AT64" s="66">
        <v>0</v>
      </c>
      <c r="AU64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64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64" s="69">
        <v>280</v>
      </c>
      <c r="AX64" s="66">
        <f>Tabla1[[#This Row],[SD]]*$AX$8</f>
        <v>293.80399999999997</v>
      </c>
      <c r="AY64" s="66" t="e">
        <f>ROUND(Tabla1[[#This Row],[SD]]*Tabla1[[#This Row],[DIAS LABORADOS]],2)</f>
        <v>#VALUE!</v>
      </c>
      <c r="AZ64" s="66">
        <f>ROUND(IF('[2]ISR CONTPAQi'!AN55&gt;0,'[2]ISR CONTPAQi'!AN55,0),2)</f>
        <v>0</v>
      </c>
      <c r="BA64" s="66">
        <f>ROUND(IF('[2]ISR CONTPAQi'!AO55&gt;0,'[2]ISR CONTPAQi'!AO55,0),2)</f>
        <v>0</v>
      </c>
      <c r="BB64" s="66">
        <f>ROUND(IF(AX64&gt;$BB$8,'[2]CALCULO IMSS'!AH63,0),2)</f>
        <v>0</v>
      </c>
      <c r="BC64" s="66" t="e">
        <f t="shared" si="5"/>
        <v>#VALUE!</v>
      </c>
      <c r="BD64" s="66" t="e">
        <f t="shared" si="5"/>
        <v>#VALUE!</v>
      </c>
      <c r="BE64" s="66">
        <f t="shared" si="5"/>
        <v>0</v>
      </c>
      <c r="BF64" s="66" t="e">
        <f t="shared" si="6"/>
        <v>#VALUE!</v>
      </c>
      <c r="BG64" s="69">
        <v>0</v>
      </c>
      <c r="BH64" s="69">
        <v>0</v>
      </c>
      <c r="BI64" s="69">
        <v>0</v>
      </c>
      <c r="BJ64" s="66">
        <v>0</v>
      </c>
      <c r="BK64" s="66" t="e">
        <f>ROUND(IF(Tabla1[[#This Row],[NETO FISCAL]]&gt;Tabla1[[#This Row],[SUELDO NETO PAGADO.]],Tabla1[[#This Row],[NETO FISCAL]],Tabla1[[#This Row],[NETO FISCAL]]+Tabla1[[#This Row],[NETO PREVISION]]),2)</f>
        <v>#VALUE!</v>
      </c>
      <c r="BL64" s="66" t="e">
        <f>Tabla1[[#This Row],[NETO A PAGAR]]</f>
        <v>#VALUE!</v>
      </c>
      <c r="BM64" s="66" t="e">
        <f>ROUND(Tabla1[[#This Row],[SUELDO NETO PAGADO.]]-Tabla1[[#This Row],[NOMINA]],2)</f>
        <v>#VALUE!</v>
      </c>
      <c r="BN64" s="69" t="e">
        <f>ROUND(Tabla1[[#This Row],[NOMINA]]+Tabla1[[#This Row],[IAS]],2)</f>
        <v>#VALUE!</v>
      </c>
      <c r="BO64" s="69" t="e">
        <f>Tabla1[[#This Row],[TOTAL DISPERSION]]=Tabla1[[#This Row],[NETO A PAGAR]]</f>
        <v>#VALUE!</v>
      </c>
      <c r="BP64" s="63">
        <f>+Tabla1[[#This Row],[COMENTARIOS]]</f>
        <v>0</v>
      </c>
      <c r="BQ64" s="63"/>
      <c r="BR64" s="63"/>
      <c r="BS64" s="63" t="e">
        <f t="shared" si="7"/>
        <v>#N/A</v>
      </c>
      <c r="BT64" s="63" t="e">
        <f t="shared" si="7"/>
        <v>#N/A</v>
      </c>
      <c r="BU64" s="65" t="e">
        <f>VLOOKUP(Tabla1[[#This Row],[INSTITUCION BANCARIA]],[2]CLAVES!E:G,3,FALSE)</f>
        <v>#N/A</v>
      </c>
      <c r="BV64" s="65" t="e">
        <f>+LEN(Tabla1[[#This Row],[NO. CLABE INTERBANCARIA]])</f>
        <v>#N/A</v>
      </c>
      <c r="BW64" s="65">
        <f>+COUNTIF(Tabla1[NO. DE CUENTA],BQ64)</f>
        <v>0</v>
      </c>
      <c r="BX64" s="65">
        <f>+COUNTIF(Tabla1[NO. CLABE INTERBANCARIA],BS64)</f>
        <v>44</v>
      </c>
      <c r="BY64" s="65">
        <f>LEN(Tabla1[[#This Row],[NO. DE CUENTA]])</f>
        <v>0</v>
      </c>
      <c r="BZ64" s="65" t="e">
        <f>VLOOKUP(Tabla1[[#This Row],[BANCO LAYOUT SANTANDER]],[2]CLAVES!L:M,2,FALSE)</f>
        <v>#N/A</v>
      </c>
      <c r="CA64" s="65" t="e">
        <f>VLOOKUP(Tabla1[[#This Row],[NO. CLABE INTERBANCARIA]],[2]BAJIO!G:I,3,FALSE)</f>
        <v>#N/A</v>
      </c>
      <c r="CB64" s="65" t="e">
        <f>VLOOKUP(Tabla1[[#This Row],[BANCO LAYOUT SANTANDER]],[2]CLAVES!R:S,2,FALSE)</f>
        <v>#N/A</v>
      </c>
      <c r="CC64" s="65">
        <f t="shared" si="8"/>
        <v>0</v>
      </c>
      <c r="CE64" s="70" t="e">
        <f>VLOOKUP(Tabla1[[#This Row],[NOMBRECOMPLETO]],[2]DATOS!B:K,7,FALSE)</f>
        <v>#N/A</v>
      </c>
      <c r="CF64" s="70" t="e">
        <f>VLOOKUP(Tabla1[[#This Row],[NOMBRECOMPLETO]],[2]DATOS!B:J,8,FALSE)</f>
        <v>#N/A</v>
      </c>
      <c r="CG64" s="70" t="e">
        <f>VLOOKUP(Tabla1[[#This Row],[NOMBRECOMPLETO]],[2]DATOS!B:K,9,FALSE)</f>
        <v>#N/A</v>
      </c>
      <c r="CH64" s="70" t="e">
        <f>VLOOKUP(Tabla1[[#This Row],[NOMBRECOMPLETO]],[2]DATOS!B:M,12,FALSE)</f>
        <v>#N/A</v>
      </c>
      <c r="CJ64" s="70" t="e">
        <f>VLOOKUP(Tabla1[[#This Row],[NSS]],[2]DATOS!D:I,5,FALSE)</f>
        <v>#N/A</v>
      </c>
      <c r="CK64" s="70" t="e">
        <f>VLOOKUP(Tabla1[[#This Row],[NOMBRECOMPLETO]],[2]DATOS!B:F,5,FALSE)</f>
        <v>#N/A</v>
      </c>
      <c r="CL64" s="70" t="e">
        <f>VLOOKUP(Tabla1[[#This Row],[NOMBRECOMPLETO]],[2]DATOS!B:E,4,FALSE)</f>
        <v>#N/A</v>
      </c>
      <c r="CM64" s="70" t="e">
        <f>VLOOKUP(Tabla1[[#This Row],[NOMBRECOMPLETO]],[2]DATOS!B:D,3,FALSE)</f>
        <v>#N/A</v>
      </c>
      <c r="CN64" s="70" t="e">
        <f>VLOOKUP(Tabla1[[#This Row],[NOMBRECOMPLETO]],[2]DATOS!B:C,2,FALSE)</f>
        <v>#N/A</v>
      </c>
      <c r="CO64" s="63"/>
      <c r="CP64" s="63"/>
      <c r="CQ64" s="63"/>
      <c r="CR64" s="71">
        <f>Tabla1[[#This Row],[TOTAL]]-CY64</f>
        <v>0</v>
      </c>
      <c r="CT64" s="72">
        <f>Tabla1[[#This Row],[SUELDO SEMANAL]]</f>
        <v>0</v>
      </c>
      <c r="CU64" s="72">
        <f t="shared" si="9"/>
        <v>0</v>
      </c>
      <c r="CV64" s="72">
        <f>+Tabla1[[#This Row],[ADICIONAL]]</f>
        <v>0</v>
      </c>
      <c r="CW64" s="72">
        <f t="shared" si="10"/>
        <v>0</v>
      </c>
      <c r="CX64" s="72">
        <f>+Tabla1[[#This Row],[OTROS DESCUENTOS]]</f>
        <v>0</v>
      </c>
      <c r="CY64" s="72">
        <f t="shared" si="11"/>
        <v>0</v>
      </c>
      <c r="CZ64" s="72"/>
      <c r="DA64" s="72">
        <f>COUNTIF(Tabla1[[#This Row],[28]:[4]], "12E")</f>
        <v>0</v>
      </c>
      <c r="DB64" s="72">
        <f>COUNTIF(Tabla1[[#This Row],[28]:[4]], "24E")</f>
        <v>0</v>
      </c>
      <c r="DC64" s="72">
        <f t="shared" si="12"/>
        <v>0</v>
      </c>
      <c r="DD64" s="72">
        <f>COUNTIF(Tabla1[[#This Row],[28]:[4]], "F")</f>
        <v>0</v>
      </c>
      <c r="DE64" s="72">
        <f>IF(Tabla1[[#This Row],[TURNO]]=12,(((CT64/7)*2)*(DD64)),(((CT64/7)*4)*(DD64)))</f>
        <v>0</v>
      </c>
      <c r="DF64" s="72">
        <f t="shared" si="13"/>
        <v>0</v>
      </c>
      <c r="DG64" s="72">
        <f>COUNTIF(Tabla1[[#This Row],[28]:[4]], "A")</f>
        <v>0</v>
      </c>
      <c r="DH64" s="72">
        <f t="shared" si="14"/>
        <v>0</v>
      </c>
      <c r="DI64" s="72">
        <f>COUNTIF(Tabla1[[#This Row],[28]:[4]], "B")</f>
        <v>0</v>
      </c>
      <c r="DJ64" s="72">
        <f t="shared" si="15"/>
        <v>0</v>
      </c>
      <c r="DK64" s="72">
        <f>COUNTIF(Tabla1[[#This Row],[28]:[4]], "PSS")</f>
        <v>0</v>
      </c>
      <c r="DL64" s="72">
        <f t="shared" si="16"/>
        <v>0</v>
      </c>
      <c r="DN64" s="57">
        <f>+SUMIF('IAS INT.'!D:D,BS64,'IAS INT.'!J:J)</f>
        <v>0</v>
      </c>
      <c r="DO64" s="57">
        <f>+SUMIF(BAJIO!F:F,BS64,BAJIO!N:N)</f>
        <v>0</v>
      </c>
      <c r="DP64" s="57"/>
      <c r="DQ64" s="57">
        <f t="shared" si="0"/>
        <v>0</v>
      </c>
      <c r="DR64" s="21" t="e">
        <f>Tabla1[[#This Row],[TOTAL DISPERSION]]-DQ64</f>
        <v>#VALUE!</v>
      </c>
    </row>
    <row r="65" spans="1:122" s="70" customFormat="1" ht="15" customHeight="1">
      <c r="A65" s="62">
        <v>55</v>
      </c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4"/>
      <c r="O65" s="63"/>
      <c r="P65" s="63"/>
      <c r="Q65" s="63"/>
      <c r="R65" s="65" t="str">
        <f>CONCATENATE(Tabla1[[#This Row],[PATERNO]]," ",Tabla1[[#This Row],[MATERNO]]," ",Tabla1[[#This Row],[NOMBRE]])</f>
        <v xml:space="preserve">  </v>
      </c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 s="66">
        <f>COUNTIF(Tabla1[[#This Row],[28]:[4]],"I")</f>
        <v>0</v>
      </c>
      <c r="AN65" s="66">
        <f t="shared" si="1"/>
        <v>0</v>
      </c>
      <c r="AO65" s="66">
        <f t="shared" si="2"/>
        <v>0</v>
      </c>
      <c r="AP65" s="66">
        <f t="shared" si="3"/>
        <v>0</v>
      </c>
      <c r="AQ65" s="66">
        <f t="shared" si="4"/>
        <v>0</v>
      </c>
      <c r="AR65" s="66" t="e">
        <f>+SUMIF([2]INFONAVIT!A:A,M65,[2]INFONAVIT!K:K)/2</f>
        <v>#VALUE!</v>
      </c>
      <c r="AS65" s="66" t="e">
        <f>+SUMIF([2]FONACOT!F:F,M65,[2]FONACOT!M:M)/2</f>
        <v>#VALUE!</v>
      </c>
      <c r="AT65" s="66">
        <v>0</v>
      </c>
      <c r="AU65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65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65" s="69">
        <v>280</v>
      </c>
      <c r="AX65" s="66">
        <f>Tabla1[[#This Row],[SD]]*$AX$8</f>
        <v>293.80399999999997</v>
      </c>
      <c r="AY65" s="66" t="e">
        <f>ROUND(Tabla1[[#This Row],[SD]]*Tabla1[[#This Row],[DIAS LABORADOS]],2)</f>
        <v>#VALUE!</v>
      </c>
      <c r="AZ65" s="66">
        <f>ROUND(IF('[2]ISR CONTPAQi'!AN56&gt;0,'[2]ISR CONTPAQi'!AN56,0),2)</f>
        <v>0</v>
      </c>
      <c r="BA65" s="66">
        <f>ROUND(IF('[2]ISR CONTPAQi'!AO56&gt;0,'[2]ISR CONTPAQi'!AO56,0),2)</f>
        <v>0</v>
      </c>
      <c r="BB65" s="66">
        <f>ROUND(IF(AX65&gt;$BB$8,'[2]CALCULO IMSS'!AH64,0),2)</f>
        <v>0</v>
      </c>
      <c r="BC65" s="66" t="e">
        <f t="shared" si="5"/>
        <v>#VALUE!</v>
      </c>
      <c r="BD65" s="66" t="e">
        <f t="shared" si="5"/>
        <v>#VALUE!</v>
      </c>
      <c r="BE65" s="66">
        <f t="shared" si="5"/>
        <v>0</v>
      </c>
      <c r="BF65" s="66" t="e">
        <f t="shared" si="6"/>
        <v>#VALUE!</v>
      </c>
      <c r="BG65" s="69">
        <v>0</v>
      </c>
      <c r="BH65" s="69">
        <v>0</v>
      </c>
      <c r="BI65" s="69">
        <v>0</v>
      </c>
      <c r="BJ65" s="66">
        <v>0</v>
      </c>
      <c r="BK65" s="66" t="e">
        <f>ROUND(IF(Tabla1[[#This Row],[NETO FISCAL]]&gt;Tabla1[[#This Row],[SUELDO NETO PAGADO.]],Tabla1[[#This Row],[NETO FISCAL]],Tabla1[[#This Row],[NETO FISCAL]]+Tabla1[[#This Row],[NETO PREVISION]]),2)</f>
        <v>#VALUE!</v>
      </c>
      <c r="BL65" s="66" t="e">
        <f>Tabla1[[#This Row],[NETO A PAGAR]]</f>
        <v>#VALUE!</v>
      </c>
      <c r="BM65" s="66" t="e">
        <f>ROUND(Tabla1[[#This Row],[SUELDO NETO PAGADO.]]-Tabla1[[#This Row],[NOMINA]],2)</f>
        <v>#VALUE!</v>
      </c>
      <c r="BN65" s="69" t="e">
        <f>ROUND(Tabla1[[#This Row],[NOMINA]]+Tabla1[[#This Row],[IAS]],2)</f>
        <v>#VALUE!</v>
      </c>
      <c r="BO65" s="69" t="e">
        <f>Tabla1[[#This Row],[TOTAL DISPERSION]]=Tabla1[[#This Row],[NETO A PAGAR]]</f>
        <v>#VALUE!</v>
      </c>
      <c r="BP65" s="63">
        <f>+Tabla1[[#This Row],[COMENTARIOS]]</f>
        <v>0</v>
      </c>
      <c r="BQ65" s="63"/>
      <c r="BR65" s="63"/>
      <c r="BS65" s="63" t="e">
        <f t="shared" si="7"/>
        <v>#N/A</v>
      </c>
      <c r="BT65" s="63" t="e">
        <f t="shared" si="7"/>
        <v>#N/A</v>
      </c>
      <c r="BU65" s="65" t="e">
        <f>VLOOKUP(Tabla1[[#This Row],[INSTITUCION BANCARIA]],[2]CLAVES!E:G,3,FALSE)</f>
        <v>#N/A</v>
      </c>
      <c r="BV65" s="65" t="e">
        <f>+LEN(Tabla1[[#This Row],[NO. CLABE INTERBANCARIA]])</f>
        <v>#N/A</v>
      </c>
      <c r="BW65" s="65">
        <f>+COUNTIF(Tabla1[NO. DE CUENTA],BQ65)</f>
        <v>0</v>
      </c>
      <c r="BX65" s="65">
        <f>+COUNTIF(Tabla1[NO. CLABE INTERBANCARIA],BS65)</f>
        <v>44</v>
      </c>
      <c r="BY65" s="65">
        <f>LEN(Tabla1[[#This Row],[NO. DE CUENTA]])</f>
        <v>0</v>
      </c>
      <c r="BZ65" s="65" t="e">
        <f>VLOOKUP(Tabla1[[#This Row],[BANCO LAYOUT SANTANDER]],[2]CLAVES!L:M,2,FALSE)</f>
        <v>#N/A</v>
      </c>
      <c r="CA65" s="65" t="e">
        <f>VLOOKUP(Tabla1[[#This Row],[NO. CLABE INTERBANCARIA]],[2]BAJIO!G:I,3,FALSE)</f>
        <v>#N/A</v>
      </c>
      <c r="CB65" s="65" t="e">
        <f>VLOOKUP(Tabla1[[#This Row],[BANCO LAYOUT SANTANDER]],[2]CLAVES!R:S,2,FALSE)</f>
        <v>#N/A</v>
      </c>
      <c r="CC65" s="65">
        <f t="shared" si="8"/>
        <v>0</v>
      </c>
      <c r="CE65" s="70" t="e">
        <f>VLOOKUP(Tabla1[[#This Row],[NOMBRECOMPLETO]],[2]DATOS!B:K,7,FALSE)</f>
        <v>#N/A</v>
      </c>
      <c r="CF65" s="70" t="e">
        <f>VLOOKUP(Tabla1[[#This Row],[NOMBRECOMPLETO]],[2]DATOS!B:J,8,FALSE)</f>
        <v>#N/A</v>
      </c>
      <c r="CG65" s="70" t="e">
        <f>VLOOKUP(Tabla1[[#This Row],[NOMBRECOMPLETO]],[2]DATOS!B:K,9,FALSE)</f>
        <v>#N/A</v>
      </c>
      <c r="CH65" s="70" t="e">
        <f>VLOOKUP(Tabla1[[#This Row],[NOMBRECOMPLETO]],[2]DATOS!B:M,12,FALSE)</f>
        <v>#N/A</v>
      </c>
      <c r="CJ65" s="70" t="e">
        <f>VLOOKUP(Tabla1[[#This Row],[NSS]],[2]DATOS!D:I,5,FALSE)</f>
        <v>#N/A</v>
      </c>
      <c r="CK65" s="70" t="e">
        <f>VLOOKUP(Tabla1[[#This Row],[NOMBRECOMPLETO]],[2]DATOS!B:F,5,FALSE)</f>
        <v>#N/A</v>
      </c>
      <c r="CL65" s="70" t="e">
        <f>VLOOKUP(Tabla1[[#This Row],[NOMBRECOMPLETO]],[2]DATOS!B:E,4,FALSE)</f>
        <v>#N/A</v>
      </c>
      <c r="CM65" s="70" t="e">
        <f>VLOOKUP(Tabla1[[#This Row],[NOMBRECOMPLETO]],[2]DATOS!B:D,3,FALSE)</f>
        <v>#N/A</v>
      </c>
      <c r="CN65" s="70" t="e">
        <f>VLOOKUP(Tabla1[[#This Row],[NOMBRECOMPLETO]],[2]DATOS!B:C,2,FALSE)</f>
        <v>#N/A</v>
      </c>
      <c r="CO65" s="63"/>
      <c r="CP65" s="63"/>
      <c r="CQ65" s="63"/>
      <c r="CR65" s="71">
        <f>Tabla1[[#This Row],[TOTAL]]-CY65</f>
        <v>0</v>
      </c>
      <c r="CT65" s="72">
        <f>Tabla1[[#This Row],[SUELDO SEMANAL]]</f>
        <v>0</v>
      </c>
      <c r="CU65" s="72">
        <f t="shared" si="9"/>
        <v>0</v>
      </c>
      <c r="CV65" s="72">
        <f>+Tabla1[[#This Row],[ADICIONAL]]</f>
        <v>0</v>
      </c>
      <c r="CW65" s="72">
        <f t="shared" si="10"/>
        <v>0</v>
      </c>
      <c r="CX65" s="72">
        <f>+Tabla1[[#This Row],[OTROS DESCUENTOS]]</f>
        <v>0</v>
      </c>
      <c r="CY65" s="72">
        <f t="shared" si="11"/>
        <v>0</v>
      </c>
      <c r="CZ65" s="72"/>
      <c r="DA65" s="72">
        <f>COUNTIF(Tabla1[[#This Row],[28]:[4]], "12E")</f>
        <v>0</v>
      </c>
      <c r="DB65" s="72">
        <f>COUNTIF(Tabla1[[#This Row],[28]:[4]], "24E")</f>
        <v>0</v>
      </c>
      <c r="DC65" s="72">
        <f t="shared" si="12"/>
        <v>0</v>
      </c>
      <c r="DD65" s="72">
        <f>COUNTIF(Tabla1[[#This Row],[28]:[4]], "F")</f>
        <v>0</v>
      </c>
      <c r="DE65" s="72">
        <f>IF(Tabla1[[#This Row],[TURNO]]=12,(((CT65/7)*2)*(DD65)),(((CT65/7)*4)*(DD65)))</f>
        <v>0</v>
      </c>
      <c r="DF65" s="72">
        <f t="shared" si="13"/>
        <v>0</v>
      </c>
      <c r="DG65" s="72">
        <f>COUNTIF(Tabla1[[#This Row],[28]:[4]], "A")</f>
        <v>0</v>
      </c>
      <c r="DH65" s="72">
        <f t="shared" si="14"/>
        <v>0</v>
      </c>
      <c r="DI65" s="72">
        <f>COUNTIF(Tabla1[[#This Row],[28]:[4]], "B")</f>
        <v>0</v>
      </c>
      <c r="DJ65" s="72">
        <f t="shared" si="15"/>
        <v>0</v>
      </c>
      <c r="DK65" s="72">
        <f>COUNTIF(Tabla1[[#This Row],[28]:[4]], "PSS")</f>
        <v>0</v>
      </c>
      <c r="DL65" s="72">
        <f t="shared" si="16"/>
        <v>0</v>
      </c>
      <c r="DN65" s="57">
        <f>+SUMIF('IAS INT.'!D:D,BS65,'IAS INT.'!J:J)</f>
        <v>0</v>
      </c>
      <c r="DO65" s="57">
        <f>+SUMIF(BAJIO!F:F,BS65,BAJIO!N:N)</f>
        <v>0</v>
      </c>
      <c r="DP65" s="57"/>
      <c r="DQ65" s="57">
        <f t="shared" si="0"/>
        <v>0</v>
      </c>
      <c r="DR65" s="21" t="e">
        <f>Tabla1[[#This Row],[TOTAL DISPERSION]]-DQ65</f>
        <v>#VALUE!</v>
      </c>
    </row>
    <row r="66" spans="1:122" s="70" customFormat="1" ht="15" customHeight="1">
      <c r="A66" s="62">
        <v>56</v>
      </c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4"/>
      <c r="O66" s="63"/>
      <c r="P66" s="63"/>
      <c r="Q66" s="63"/>
      <c r="R66" s="65" t="str">
        <f>CONCATENATE(Tabla1[[#This Row],[PATERNO]]," ",Tabla1[[#This Row],[MATERNO]]," ",Tabla1[[#This Row],[NOMBRE]])</f>
        <v xml:space="preserve">  </v>
      </c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 s="66">
        <f>COUNTIF(Tabla1[[#This Row],[28]:[4]],"I")</f>
        <v>0</v>
      </c>
      <c r="AN66" s="66">
        <f t="shared" si="1"/>
        <v>0</v>
      </c>
      <c r="AO66" s="66">
        <f t="shared" si="2"/>
        <v>0</v>
      </c>
      <c r="AP66" s="66">
        <f t="shared" si="3"/>
        <v>0</v>
      </c>
      <c r="AQ66" s="66">
        <f t="shared" si="4"/>
        <v>0</v>
      </c>
      <c r="AR66" s="66" t="e">
        <f>+SUMIF([2]INFONAVIT!A:A,M66,[2]INFONAVIT!K:K)/2</f>
        <v>#VALUE!</v>
      </c>
      <c r="AS66" s="66" t="e">
        <f>+SUMIF([2]FONACOT!F:F,M66,[2]FONACOT!M:M)/2</f>
        <v>#VALUE!</v>
      </c>
      <c r="AT66" s="66">
        <v>0</v>
      </c>
      <c r="AU66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66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66" s="69">
        <v>280</v>
      </c>
      <c r="AX66" s="66">
        <f>Tabla1[[#This Row],[SD]]*$AX$8</f>
        <v>293.80399999999997</v>
      </c>
      <c r="AY66" s="66" t="e">
        <f>ROUND(Tabla1[[#This Row],[SD]]*Tabla1[[#This Row],[DIAS LABORADOS]],2)</f>
        <v>#VALUE!</v>
      </c>
      <c r="AZ66" s="66">
        <f>ROUND(IF('[2]ISR CONTPAQi'!AN57&gt;0,'[2]ISR CONTPAQi'!AN57,0),2)</f>
        <v>0</v>
      </c>
      <c r="BA66" s="66">
        <f>ROUND(IF('[2]ISR CONTPAQi'!AO57&gt;0,'[2]ISR CONTPAQi'!AO57,0),2)</f>
        <v>0</v>
      </c>
      <c r="BB66" s="66">
        <f>ROUND(IF(AX66&gt;$BB$8,'[2]CALCULO IMSS'!AH65,0),2)</f>
        <v>0</v>
      </c>
      <c r="BC66" s="66" t="e">
        <f t="shared" si="5"/>
        <v>#VALUE!</v>
      </c>
      <c r="BD66" s="66" t="e">
        <f t="shared" si="5"/>
        <v>#VALUE!</v>
      </c>
      <c r="BE66" s="66">
        <f t="shared" si="5"/>
        <v>0</v>
      </c>
      <c r="BF66" s="66" t="e">
        <f t="shared" si="6"/>
        <v>#VALUE!</v>
      </c>
      <c r="BG66" s="69">
        <v>0</v>
      </c>
      <c r="BH66" s="69">
        <v>0</v>
      </c>
      <c r="BI66" s="69">
        <v>0</v>
      </c>
      <c r="BJ66" s="66">
        <v>0</v>
      </c>
      <c r="BK66" s="66" t="e">
        <f>ROUND(IF(Tabla1[[#This Row],[NETO FISCAL]]&gt;Tabla1[[#This Row],[SUELDO NETO PAGADO.]],Tabla1[[#This Row],[NETO FISCAL]],Tabla1[[#This Row],[NETO FISCAL]]+Tabla1[[#This Row],[NETO PREVISION]]),2)</f>
        <v>#VALUE!</v>
      </c>
      <c r="BL66" s="66" t="e">
        <f>Tabla1[[#This Row],[NETO A PAGAR]]</f>
        <v>#VALUE!</v>
      </c>
      <c r="BM66" s="66" t="e">
        <f>ROUND(Tabla1[[#This Row],[SUELDO NETO PAGADO.]]-Tabla1[[#This Row],[NOMINA]],2)</f>
        <v>#VALUE!</v>
      </c>
      <c r="BN66" s="69" t="e">
        <f>ROUND(Tabla1[[#This Row],[NOMINA]]+Tabla1[[#This Row],[IAS]],2)</f>
        <v>#VALUE!</v>
      </c>
      <c r="BO66" s="69" t="e">
        <f>Tabla1[[#This Row],[TOTAL DISPERSION]]=Tabla1[[#This Row],[NETO A PAGAR]]</f>
        <v>#VALUE!</v>
      </c>
      <c r="BP66" s="63">
        <f>+Tabla1[[#This Row],[COMENTARIOS]]</f>
        <v>0</v>
      </c>
      <c r="BQ66" s="63"/>
      <c r="BR66" s="63"/>
      <c r="BS66" s="63" t="e">
        <f t="shared" si="7"/>
        <v>#N/A</v>
      </c>
      <c r="BT66" s="63" t="e">
        <f t="shared" si="7"/>
        <v>#N/A</v>
      </c>
      <c r="BU66" s="65" t="e">
        <f>VLOOKUP(Tabla1[[#This Row],[INSTITUCION BANCARIA]],[2]CLAVES!E:G,3,FALSE)</f>
        <v>#N/A</v>
      </c>
      <c r="BV66" s="65" t="e">
        <f>+LEN(Tabla1[[#This Row],[NO. CLABE INTERBANCARIA]])</f>
        <v>#N/A</v>
      </c>
      <c r="BW66" s="65">
        <f>+COUNTIF(Tabla1[NO. DE CUENTA],BQ66)</f>
        <v>0</v>
      </c>
      <c r="BX66" s="65">
        <f>+COUNTIF(Tabla1[NO. CLABE INTERBANCARIA],BS66)</f>
        <v>44</v>
      </c>
      <c r="BY66" s="65">
        <f>LEN(Tabla1[[#This Row],[NO. DE CUENTA]])</f>
        <v>0</v>
      </c>
      <c r="BZ66" s="65" t="e">
        <f>VLOOKUP(Tabla1[[#This Row],[BANCO LAYOUT SANTANDER]],[2]CLAVES!L:M,2,FALSE)</f>
        <v>#N/A</v>
      </c>
      <c r="CA66" s="65" t="e">
        <f>VLOOKUP(Tabla1[[#This Row],[NO. CLABE INTERBANCARIA]],[2]BAJIO!G:I,3,FALSE)</f>
        <v>#N/A</v>
      </c>
      <c r="CB66" s="65" t="e">
        <f>VLOOKUP(Tabla1[[#This Row],[BANCO LAYOUT SANTANDER]],[2]CLAVES!R:S,2,FALSE)</f>
        <v>#N/A</v>
      </c>
      <c r="CC66" s="65">
        <f t="shared" si="8"/>
        <v>0</v>
      </c>
      <c r="CE66" s="70" t="e">
        <f>VLOOKUP(Tabla1[[#This Row],[NOMBRECOMPLETO]],[2]DATOS!B:K,7,FALSE)</f>
        <v>#N/A</v>
      </c>
      <c r="CF66" s="70" t="e">
        <f>VLOOKUP(Tabla1[[#This Row],[NOMBRECOMPLETO]],[2]DATOS!B:J,8,FALSE)</f>
        <v>#N/A</v>
      </c>
      <c r="CG66" s="70" t="e">
        <f>VLOOKUP(Tabla1[[#This Row],[NOMBRECOMPLETO]],[2]DATOS!B:K,9,FALSE)</f>
        <v>#N/A</v>
      </c>
      <c r="CH66" s="70" t="e">
        <f>VLOOKUP(Tabla1[[#This Row],[NOMBRECOMPLETO]],[2]DATOS!B:M,12,FALSE)</f>
        <v>#N/A</v>
      </c>
      <c r="CJ66" s="70" t="e">
        <f>VLOOKUP(Tabla1[[#This Row],[NSS]],[2]DATOS!D:I,5,FALSE)</f>
        <v>#N/A</v>
      </c>
      <c r="CK66" s="70" t="e">
        <f>VLOOKUP(Tabla1[[#This Row],[NOMBRECOMPLETO]],[2]DATOS!B:F,5,FALSE)</f>
        <v>#N/A</v>
      </c>
      <c r="CL66" s="70" t="e">
        <f>VLOOKUP(Tabla1[[#This Row],[NOMBRECOMPLETO]],[2]DATOS!B:E,4,FALSE)</f>
        <v>#N/A</v>
      </c>
      <c r="CM66" s="70" t="e">
        <f>VLOOKUP(Tabla1[[#This Row],[NOMBRECOMPLETO]],[2]DATOS!B:D,3,FALSE)</f>
        <v>#N/A</v>
      </c>
      <c r="CN66" s="70" t="e">
        <f>VLOOKUP(Tabla1[[#This Row],[NOMBRECOMPLETO]],[2]DATOS!B:C,2,FALSE)</f>
        <v>#N/A</v>
      </c>
      <c r="CO66" s="63"/>
      <c r="CP66" s="63"/>
      <c r="CQ66" s="63"/>
      <c r="CR66" s="71">
        <f>Tabla1[[#This Row],[TOTAL]]-CY66</f>
        <v>0</v>
      </c>
      <c r="CT66" s="72">
        <f>Tabla1[[#This Row],[SUELDO SEMANAL]]</f>
        <v>0</v>
      </c>
      <c r="CU66" s="72">
        <f t="shared" si="9"/>
        <v>0</v>
      </c>
      <c r="CV66" s="72">
        <f>+Tabla1[[#This Row],[ADICIONAL]]</f>
        <v>0</v>
      </c>
      <c r="CW66" s="72">
        <f t="shared" si="10"/>
        <v>0</v>
      </c>
      <c r="CX66" s="72">
        <f>+Tabla1[[#This Row],[OTROS DESCUENTOS]]</f>
        <v>0</v>
      </c>
      <c r="CY66" s="72">
        <f t="shared" si="11"/>
        <v>0</v>
      </c>
      <c r="CZ66" s="72"/>
      <c r="DA66" s="72">
        <f>COUNTIF(Tabla1[[#This Row],[28]:[4]], "12E")</f>
        <v>0</v>
      </c>
      <c r="DB66" s="72">
        <f>COUNTIF(Tabla1[[#This Row],[28]:[4]], "24E")</f>
        <v>0</v>
      </c>
      <c r="DC66" s="72">
        <f t="shared" si="12"/>
        <v>0</v>
      </c>
      <c r="DD66" s="72">
        <f>COUNTIF(Tabla1[[#This Row],[28]:[4]], "F")</f>
        <v>0</v>
      </c>
      <c r="DE66" s="72">
        <f>IF(Tabla1[[#This Row],[TURNO]]=12,(((CT66/7)*2)*(DD66)),(((CT66/7)*4)*(DD66)))</f>
        <v>0</v>
      </c>
      <c r="DF66" s="72">
        <f t="shared" si="13"/>
        <v>0</v>
      </c>
      <c r="DG66" s="72">
        <f>COUNTIF(Tabla1[[#This Row],[28]:[4]], "A")</f>
        <v>0</v>
      </c>
      <c r="DH66" s="72">
        <f t="shared" si="14"/>
        <v>0</v>
      </c>
      <c r="DI66" s="72">
        <f>COUNTIF(Tabla1[[#This Row],[28]:[4]], "B")</f>
        <v>0</v>
      </c>
      <c r="DJ66" s="72">
        <f t="shared" si="15"/>
        <v>0</v>
      </c>
      <c r="DK66" s="72">
        <f>COUNTIF(Tabla1[[#This Row],[28]:[4]], "PSS")</f>
        <v>0</v>
      </c>
      <c r="DL66" s="72">
        <f t="shared" si="16"/>
        <v>0</v>
      </c>
      <c r="DN66" s="57">
        <f>+SUMIF('IAS INT.'!D:D,BS66,'IAS INT.'!J:J)</f>
        <v>0</v>
      </c>
      <c r="DO66" s="57">
        <f>+SUMIF(BAJIO!F:F,BS66,BAJIO!N:N)</f>
        <v>0</v>
      </c>
      <c r="DP66" s="57"/>
      <c r="DQ66" s="57">
        <f t="shared" si="0"/>
        <v>0</v>
      </c>
      <c r="DR66" s="21" t="e">
        <f>Tabla1[[#This Row],[TOTAL DISPERSION]]-DQ66</f>
        <v>#VALUE!</v>
      </c>
    </row>
    <row r="67" spans="1:122" s="70" customFormat="1" ht="15" customHeight="1">
      <c r="A67" s="62">
        <v>57</v>
      </c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4"/>
      <c r="O67" s="63"/>
      <c r="P67" s="63"/>
      <c r="Q67" s="63"/>
      <c r="R67" s="65" t="str">
        <f>CONCATENATE(Tabla1[[#This Row],[PATERNO]]," ",Tabla1[[#This Row],[MATERNO]]," ",Tabla1[[#This Row],[NOMBRE]])</f>
        <v xml:space="preserve">  </v>
      </c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 s="66">
        <f>COUNTIF(Tabla1[[#This Row],[28]:[4]],"I")</f>
        <v>0</v>
      </c>
      <c r="AN67" s="66">
        <f t="shared" si="1"/>
        <v>0</v>
      </c>
      <c r="AO67" s="66">
        <f t="shared" si="2"/>
        <v>0</v>
      </c>
      <c r="AP67" s="66">
        <f t="shared" si="3"/>
        <v>0</v>
      </c>
      <c r="AQ67" s="66">
        <f t="shared" si="4"/>
        <v>0</v>
      </c>
      <c r="AR67" s="66" t="e">
        <f>+SUMIF([2]INFONAVIT!A:A,M67,[2]INFONAVIT!K:K)/2</f>
        <v>#VALUE!</v>
      </c>
      <c r="AS67" s="66" t="e">
        <f>+SUMIF([2]FONACOT!F:F,M67,[2]FONACOT!M:M)/2</f>
        <v>#VALUE!</v>
      </c>
      <c r="AT67" s="66">
        <v>0</v>
      </c>
      <c r="AU67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67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67" s="69">
        <v>280</v>
      </c>
      <c r="AX67" s="66">
        <f>Tabla1[[#This Row],[SD]]*$AX$8</f>
        <v>293.80399999999997</v>
      </c>
      <c r="AY67" s="66" t="e">
        <f>ROUND(Tabla1[[#This Row],[SD]]*Tabla1[[#This Row],[DIAS LABORADOS]],2)</f>
        <v>#VALUE!</v>
      </c>
      <c r="AZ67" s="66">
        <f>ROUND(IF('[2]ISR CONTPAQi'!AN58&gt;0,'[2]ISR CONTPAQi'!AN58,0),2)</f>
        <v>0</v>
      </c>
      <c r="BA67" s="66">
        <f>ROUND(IF('[2]ISR CONTPAQi'!AO58&gt;0,'[2]ISR CONTPAQi'!AO58,0),2)</f>
        <v>0</v>
      </c>
      <c r="BB67" s="66">
        <f>ROUND(IF(AX67&gt;$BB$8,'[2]CALCULO IMSS'!AH66,0),2)</f>
        <v>0</v>
      </c>
      <c r="BC67" s="66" t="e">
        <f t="shared" si="5"/>
        <v>#VALUE!</v>
      </c>
      <c r="BD67" s="66" t="e">
        <f t="shared" si="5"/>
        <v>#VALUE!</v>
      </c>
      <c r="BE67" s="66">
        <f t="shared" si="5"/>
        <v>0</v>
      </c>
      <c r="BF67" s="66" t="e">
        <f t="shared" si="6"/>
        <v>#VALUE!</v>
      </c>
      <c r="BG67" s="69">
        <v>0</v>
      </c>
      <c r="BH67" s="69">
        <v>0</v>
      </c>
      <c r="BI67" s="69">
        <v>0</v>
      </c>
      <c r="BJ67" s="66">
        <v>0</v>
      </c>
      <c r="BK67" s="66" t="e">
        <f>ROUND(IF(Tabla1[[#This Row],[NETO FISCAL]]&gt;Tabla1[[#This Row],[SUELDO NETO PAGADO.]],Tabla1[[#This Row],[NETO FISCAL]],Tabla1[[#This Row],[NETO FISCAL]]+Tabla1[[#This Row],[NETO PREVISION]]),2)</f>
        <v>#VALUE!</v>
      </c>
      <c r="BL67" s="66" t="e">
        <f>Tabla1[[#This Row],[NETO A PAGAR]]</f>
        <v>#VALUE!</v>
      </c>
      <c r="BM67" s="66" t="e">
        <f>ROUND(Tabla1[[#This Row],[SUELDO NETO PAGADO.]]-Tabla1[[#This Row],[NOMINA]],2)</f>
        <v>#VALUE!</v>
      </c>
      <c r="BN67" s="69" t="e">
        <f>ROUND(Tabla1[[#This Row],[NOMINA]]+Tabla1[[#This Row],[IAS]],2)</f>
        <v>#VALUE!</v>
      </c>
      <c r="BO67" s="69" t="e">
        <f>Tabla1[[#This Row],[TOTAL DISPERSION]]=Tabla1[[#This Row],[NETO A PAGAR]]</f>
        <v>#VALUE!</v>
      </c>
      <c r="BP67" s="63">
        <f>+Tabla1[[#This Row],[COMENTARIOS]]</f>
        <v>0</v>
      </c>
      <c r="BQ67" s="63"/>
      <c r="BR67" s="63"/>
      <c r="BS67" s="63" t="e">
        <f t="shared" si="7"/>
        <v>#N/A</v>
      </c>
      <c r="BT67" s="63" t="e">
        <f t="shared" si="7"/>
        <v>#N/A</v>
      </c>
      <c r="BU67" s="65" t="e">
        <f>VLOOKUP(Tabla1[[#This Row],[INSTITUCION BANCARIA]],[2]CLAVES!E:G,3,FALSE)</f>
        <v>#N/A</v>
      </c>
      <c r="BV67" s="65" t="e">
        <f>+LEN(Tabla1[[#This Row],[NO. CLABE INTERBANCARIA]])</f>
        <v>#N/A</v>
      </c>
      <c r="BW67" s="65">
        <f>+COUNTIF(Tabla1[NO. DE CUENTA],BQ67)</f>
        <v>0</v>
      </c>
      <c r="BX67" s="65">
        <f>+COUNTIF(Tabla1[NO. CLABE INTERBANCARIA],BS67)</f>
        <v>44</v>
      </c>
      <c r="BY67" s="65">
        <f>LEN(Tabla1[[#This Row],[NO. DE CUENTA]])</f>
        <v>0</v>
      </c>
      <c r="BZ67" s="65" t="e">
        <f>VLOOKUP(Tabla1[[#This Row],[BANCO LAYOUT SANTANDER]],[2]CLAVES!L:M,2,FALSE)</f>
        <v>#N/A</v>
      </c>
      <c r="CA67" s="65" t="e">
        <f>VLOOKUP(Tabla1[[#This Row],[NO. CLABE INTERBANCARIA]],[2]BAJIO!G:I,3,FALSE)</f>
        <v>#N/A</v>
      </c>
      <c r="CB67" s="65" t="e">
        <f>VLOOKUP(Tabla1[[#This Row],[BANCO LAYOUT SANTANDER]],[2]CLAVES!R:S,2,FALSE)</f>
        <v>#N/A</v>
      </c>
      <c r="CC67" s="65">
        <f t="shared" si="8"/>
        <v>0</v>
      </c>
      <c r="CE67" s="70" t="e">
        <f>VLOOKUP(Tabla1[[#This Row],[NOMBRECOMPLETO]],[2]DATOS!B:K,7,FALSE)</f>
        <v>#N/A</v>
      </c>
      <c r="CF67" s="70" t="e">
        <f>VLOOKUP(Tabla1[[#This Row],[NOMBRECOMPLETO]],[2]DATOS!B:J,8,FALSE)</f>
        <v>#N/A</v>
      </c>
      <c r="CG67" s="70" t="e">
        <f>VLOOKUP(Tabla1[[#This Row],[NOMBRECOMPLETO]],[2]DATOS!B:K,9,FALSE)</f>
        <v>#N/A</v>
      </c>
      <c r="CH67" s="70" t="e">
        <f>VLOOKUP(Tabla1[[#This Row],[NOMBRECOMPLETO]],[2]DATOS!B:M,12,FALSE)</f>
        <v>#N/A</v>
      </c>
      <c r="CJ67" s="70" t="e">
        <f>VLOOKUP(Tabla1[[#This Row],[NSS]],[2]DATOS!D:I,5,FALSE)</f>
        <v>#N/A</v>
      </c>
      <c r="CK67" s="70" t="e">
        <f>VLOOKUP(Tabla1[[#This Row],[NOMBRECOMPLETO]],[2]DATOS!B:F,5,FALSE)</f>
        <v>#N/A</v>
      </c>
      <c r="CL67" s="70" t="e">
        <f>VLOOKUP(Tabla1[[#This Row],[NOMBRECOMPLETO]],[2]DATOS!B:E,4,FALSE)</f>
        <v>#N/A</v>
      </c>
      <c r="CM67" s="70" t="e">
        <f>VLOOKUP(Tabla1[[#This Row],[NOMBRECOMPLETO]],[2]DATOS!B:D,3,FALSE)</f>
        <v>#N/A</v>
      </c>
      <c r="CN67" s="70" t="e">
        <f>VLOOKUP(Tabla1[[#This Row],[NOMBRECOMPLETO]],[2]DATOS!B:C,2,FALSE)</f>
        <v>#N/A</v>
      </c>
      <c r="CO67" s="63"/>
      <c r="CP67" s="63"/>
      <c r="CQ67" s="63"/>
      <c r="CR67" s="71">
        <f>Tabla1[[#This Row],[TOTAL]]-CY67</f>
        <v>0</v>
      </c>
      <c r="CT67" s="72">
        <f>Tabla1[[#This Row],[SUELDO SEMANAL]]</f>
        <v>0</v>
      </c>
      <c r="CU67" s="72">
        <f t="shared" si="9"/>
        <v>0</v>
      </c>
      <c r="CV67" s="72">
        <f>+Tabla1[[#This Row],[ADICIONAL]]</f>
        <v>0</v>
      </c>
      <c r="CW67" s="72">
        <f t="shared" si="10"/>
        <v>0</v>
      </c>
      <c r="CX67" s="72">
        <f>+Tabla1[[#This Row],[OTROS DESCUENTOS]]</f>
        <v>0</v>
      </c>
      <c r="CY67" s="72">
        <f t="shared" si="11"/>
        <v>0</v>
      </c>
      <c r="CZ67" s="72"/>
      <c r="DA67" s="72">
        <f>COUNTIF(Tabla1[[#This Row],[28]:[4]], "12E")</f>
        <v>0</v>
      </c>
      <c r="DB67" s="72">
        <f>COUNTIF(Tabla1[[#This Row],[28]:[4]], "24E")</f>
        <v>0</v>
      </c>
      <c r="DC67" s="72">
        <f t="shared" si="12"/>
        <v>0</v>
      </c>
      <c r="DD67" s="72">
        <f>COUNTIF(Tabla1[[#This Row],[28]:[4]], "F")</f>
        <v>0</v>
      </c>
      <c r="DE67" s="72">
        <f>IF(Tabla1[[#This Row],[TURNO]]=12,(((CT67/7)*2)*(DD67)),(((CT67/7)*4)*(DD67)))</f>
        <v>0</v>
      </c>
      <c r="DF67" s="72">
        <f t="shared" si="13"/>
        <v>0</v>
      </c>
      <c r="DG67" s="72">
        <f>COUNTIF(Tabla1[[#This Row],[28]:[4]], "A")</f>
        <v>0</v>
      </c>
      <c r="DH67" s="72">
        <f t="shared" si="14"/>
        <v>0</v>
      </c>
      <c r="DI67" s="72">
        <f>COUNTIF(Tabla1[[#This Row],[28]:[4]], "B")</f>
        <v>0</v>
      </c>
      <c r="DJ67" s="72">
        <f t="shared" si="15"/>
        <v>0</v>
      </c>
      <c r="DK67" s="72">
        <f>COUNTIF(Tabla1[[#This Row],[28]:[4]], "PSS")</f>
        <v>0</v>
      </c>
      <c r="DL67" s="72">
        <f t="shared" si="16"/>
        <v>0</v>
      </c>
      <c r="DN67" s="57">
        <f>+SUMIF('IAS INT.'!D:D,BS67,'IAS INT.'!J:J)</f>
        <v>0</v>
      </c>
      <c r="DO67" s="57">
        <f>+SUMIF(BAJIO!F:F,BS67,BAJIO!N:N)</f>
        <v>0</v>
      </c>
      <c r="DP67" s="57"/>
      <c r="DQ67" s="57">
        <f t="shared" si="0"/>
        <v>0</v>
      </c>
      <c r="DR67" s="21" t="e">
        <f>Tabla1[[#This Row],[TOTAL DISPERSION]]-DQ67</f>
        <v>#VALUE!</v>
      </c>
    </row>
    <row r="68" spans="1:122" s="70" customFormat="1" ht="15" customHeight="1">
      <c r="A68" s="62">
        <v>58</v>
      </c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4"/>
      <c r="O68" s="63"/>
      <c r="P68" s="63"/>
      <c r="Q68" s="63"/>
      <c r="R68" s="65" t="str">
        <f>CONCATENATE(Tabla1[[#This Row],[PATERNO]]," ",Tabla1[[#This Row],[MATERNO]]," ",Tabla1[[#This Row],[NOMBRE]])</f>
        <v xml:space="preserve">  </v>
      </c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 s="66">
        <f>COUNTIF(Tabla1[[#This Row],[28]:[4]],"I")</f>
        <v>0</v>
      </c>
      <c r="AN68" s="66">
        <f t="shared" si="1"/>
        <v>0</v>
      </c>
      <c r="AO68" s="66">
        <f t="shared" si="2"/>
        <v>0</v>
      </c>
      <c r="AP68" s="66">
        <f t="shared" si="3"/>
        <v>0</v>
      </c>
      <c r="AQ68" s="66">
        <f t="shared" si="4"/>
        <v>0</v>
      </c>
      <c r="AR68" s="66" t="e">
        <f>+SUMIF([2]INFONAVIT!A:A,M68,[2]INFONAVIT!K:K)/2</f>
        <v>#VALUE!</v>
      </c>
      <c r="AS68" s="66" t="e">
        <f>+SUMIF([2]FONACOT!F:F,M68,[2]FONACOT!M:M)/2</f>
        <v>#VALUE!</v>
      </c>
      <c r="AT68" s="66">
        <v>0</v>
      </c>
      <c r="AU68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68" s="68">
        <v>1</v>
      </c>
      <c r="AW68" s="69">
        <v>280</v>
      </c>
      <c r="AX68" s="66">
        <f>Tabla1[[#This Row],[SD]]*$AX$8</f>
        <v>293.80399999999997</v>
      </c>
      <c r="AY68" s="66">
        <f>ROUND(Tabla1[[#This Row],[SD]]*Tabla1[[#This Row],[DIAS LABORADOS]],2)</f>
        <v>280</v>
      </c>
      <c r="AZ68" s="66">
        <f>ROUND(IF('[2]ISR CONTPAQi'!AN59&gt;0,'[2]ISR CONTPAQi'!AN59,0),2)</f>
        <v>4.41</v>
      </c>
      <c r="BA68" s="66">
        <f>ROUND(IF('[2]ISR CONTPAQi'!AO59&gt;0,'[2]ISR CONTPAQi'!AO59,0),2)</f>
        <v>0</v>
      </c>
      <c r="BB68" s="66">
        <f>ROUND(IF(AX68&gt;$BB$8,'[2]CALCULO IMSS'!AH67,0),2)</f>
        <v>6.98</v>
      </c>
      <c r="BC68" s="66" t="e">
        <f t="shared" si="5"/>
        <v>#VALUE!</v>
      </c>
      <c r="BD68" s="66" t="e">
        <f t="shared" si="5"/>
        <v>#VALUE!</v>
      </c>
      <c r="BE68" s="66">
        <f t="shared" si="5"/>
        <v>0</v>
      </c>
      <c r="BF68" s="66" t="e">
        <f t="shared" si="6"/>
        <v>#VALUE!</v>
      </c>
      <c r="BG68" s="69">
        <v>0</v>
      </c>
      <c r="BH68" s="69">
        <v>0</v>
      </c>
      <c r="BI68" s="69">
        <v>0</v>
      </c>
      <c r="BJ68" s="66">
        <v>0</v>
      </c>
      <c r="BK68" s="66" t="e">
        <f>ROUND(IF(Tabla1[[#This Row],[NETO FISCAL]]&gt;Tabla1[[#This Row],[SUELDO NETO PAGADO.]],Tabla1[[#This Row],[NETO FISCAL]],Tabla1[[#This Row],[NETO FISCAL]]+Tabla1[[#This Row],[NETO PREVISION]]),2)</f>
        <v>#VALUE!</v>
      </c>
      <c r="BL68" s="66" t="e">
        <f>Tabla1[[#This Row],[NETO A PAGAR]]</f>
        <v>#VALUE!</v>
      </c>
      <c r="BM68" s="66" t="e">
        <f>ROUND(Tabla1[[#This Row],[SUELDO NETO PAGADO.]]-Tabla1[[#This Row],[NOMINA]],2)</f>
        <v>#VALUE!</v>
      </c>
      <c r="BN68" s="69" t="e">
        <f>ROUND(Tabla1[[#This Row],[NOMINA]]+Tabla1[[#This Row],[IAS]],2)</f>
        <v>#VALUE!</v>
      </c>
      <c r="BO68" s="69" t="e">
        <f>Tabla1[[#This Row],[TOTAL DISPERSION]]=Tabla1[[#This Row],[NETO A PAGAR]]</f>
        <v>#VALUE!</v>
      </c>
      <c r="BP68" s="63">
        <f>+Tabla1[[#This Row],[COMENTARIOS]]</f>
        <v>0</v>
      </c>
      <c r="BQ68" s="63"/>
      <c r="BR68" s="63"/>
      <c r="BS68" s="63" t="e">
        <f t="shared" si="7"/>
        <v>#N/A</v>
      </c>
      <c r="BT68" s="63" t="e">
        <f t="shared" si="7"/>
        <v>#N/A</v>
      </c>
      <c r="BU68" s="65" t="e">
        <f>VLOOKUP(Tabla1[[#This Row],[INSTITUCION BANCARIA]],[2]CLAVES!E:G,3,FALSE)</f>
        <v>#N/A</v>
      </c>
      <c r="BV68" s="65" t="e">
        <f>+LEN(Tabla1[[#This Row],[NO. CLABE INTERBANCARIA]])</f>
        <v>#N/A</v>
      </c>
      <c r="BW68" s="65">
        <f>+COUNTIF(Tabla1[NO. DE CUENTA],BQ68)</f>
        <v>0</v>
      </c>
      <c r="BX68" s="65">
        <f>+COUNTIF(Tabla1[NO. CLABE INTERBANCARIA],BS68)</f>
        <v>44</v>
      </c>
      <c r="BY68" s="65">
        <f>LEN(Tabla1[[#This Row],[NO. DE CUENTA]])</f>
        <v>0</v>
      </c>
      <c r="BZ68" s="65" t="e">
        <f>VLOOKUP(Tabla1[[#This Row],[BANCO LAYOUT SANTANDER]],[2]CLAVES!L:M,2,FALSE)</f>
        <v>#N/A</v>
      </c>
      <c r="CA68" s="65" t="e">
        <f>VLOOKUP(Tabla1[[#This Row],[NO. CLABE INTERBANCARIA]],[2]BAJIO!G:I,3,FALSE)</f>
        <v>#N/A</v>
      </c>
      <c r="CB68" s="65" t="e">
        <f>VLOOKUP(Tabla1[[#This Row],[BANCO LAYOUT SANTANDER]],[2]CLAVES!R:S,2,FALSE)</f>
        <v>#N/A</v>
      </c>
      <c r="CC68" s="65">
        <f t="shared" si="8"/>
        <v>0</v>
      </c>
      <c r="CE68" s="70" t="e">
        <f>VLOOKUP(Tabla1[[#This Row],[NOMBRECOMPLETO]],[2]DATOS!B:K,7,FALSE)</f>
        <v>#N/A</v>
      </c>
      <c r="CF68" s="70" t="e">
        <f>VLOOKUP(Tabla1[[#This Row],[NOMBRECOMPLETO]],[2]DATOS!B:J,8,FALSE)</f>
        <v>#N/A</v>
      </c>
      <c r="CG68" s="70" t="e">
        <f>VLOOKUP(Tabla1[[#This Row],[NOMBRECOMPLETO]],[2]DATOS!B:K,9,FALSE)</f>
        <v>#N/A</v>
      </c>
      <c r="CH68" s="70" t="e">
        <f>VLOOKUP(Tabla1[[#This Row],[NOMBRECOMPLETO]],[2]DATOS!B:M,12,FALSE)</f>
        <v>#N/A</v>
      </c>
      <c r="CJ68" s="70" t="e">
        <f>VLOOKUP(Tabla1[[#This Row],[NSS]],[2]DATOS!D:I,5,FALSE)</f>
        <v>#N/A</v>
      </c>
      <c r="CK68" s="70" t="e">
        <f>VLOOKUP(Tabla1[[#This Row],[NOMBRECOMPLETO]],[2]DATOS!B:F,5,FALSE)</f>
        <v>#N/A</v>
      </c>
      <c r="CL68" s="70" t="e">
        <f>VLOOKUP(Tabla1[[#This Row],[NOMBRECOMPLETO]],[2]DATOS!B:E,4,FALSE)</f>
        <v>#N/A</v>
      </c>
      <c r="CM68" s="70" t="e">
        <f>VLOOKUP(Tabla1[[#This Row],[NOMBRECOMPLETO]],[2]DATOS!B:D,3,FALSE)</f>
        <v>#N/A</v>
      </c>
      <c r="CN68" s="70" t="e">
        <f>VLOOKUP(Tabla1[[#This Row],[NOMBRECOMPLETO]],[2]DATOS!B:C,2,FALSE)</f>
        <v>#N/A</v>
      </c>
      <c r="CO68" s="63"/>
      <c r="CP68" s="63"/>
      <c r="CQ68" s="63"/>
      <c r="CR68" s="71">
        <f>Tabla1[[#This Row],[TOTAL]]-CY68</f>
        <v>0</v>
      </c>
      <c r="CT68" s="72">
        <f>Tabla1[[#This Row],[SUELDO SEMANAL]]</f>
        <v>0</v>
      </c>
      <c r="CU68" s="72">
        <f t="shared" si="9"/>
        <v>0</v>
      </c>
      <c r="CV68" s="72">
        <f>+Tabla1[[#This Row],[ADICIONAL]]</f>
        <v>0</v>
      </c>
      <c r="CW68" s="72">
        <f t="shared" si="10"/>
        <v>0</v>
      </c>
      <c r="CX68" s="72">
        <f>+Tabla1[[#This Row],[OTROS DESCUENTOS]]</f>
        <v>0</v>
      </c>
      <c r="CY68" s="72">
        <f t="shared" si="11"/>
        <v>0</v>
      </c>
      <c r="CZ68" s="72"/>
      <c r="DA68" s="72">
        <f>COUNTIF(Tabla1[[#This Row],[28]:[4]], "12E")</f>
        <v>0</v>
      </c>
      <c r="DB68" s="72">
        <f>COUNTIF(Tabla1[[#This Row],[28]:[4]], "24E")</f>
        <v>0</v>
      </c>
      <c r="DC68" s="72">
        <f t="shared" si="12"/>
        <v>0</v>
      </c>
      <c r="DD68" s="72">
        <f>COUNTIF(Tabla1[[#This Row],[28]:[4]], "F")</f>
        <v>0</v>
      </c>
      <c r="DE68" s="72">
        <f>IF(Tabla1[[#This Row],[TURNO]]=12,(((CT68/7)*2)*(DD68)),(((CT68/7)*4)*(DD68)))</f>
        <v>0</v>
      </c>
      <c r="DF68" s="72">
        <f t="shared" si="13"/>
        <v>0</v>
      </c>
      <c r="DG68" s="72">
        <f>COUNTIF(Tabla1[[#This Row],[28]:[4]], "A")</f>
        <v>0</v>
      </c>
      <c r="DH68" s="72">
        <f t="shared" si="14"/>
        <v>0</v>
      </c>
      <c r="DI68" s="72">
        <f>COUNTIF(Tabla1[[#This Row],[28]:[4]], "B")</f>
        <v>0</v>
      </c>
      <c r="DJ68" s="72">
        <f t="shared" si="15"/>
        <v>0</v>
      </c>
      <c r="DK68" s="72">
        <f>COUNTIF(Tabla1[[#This Row],[28]:[4]], "PSS")</f>
        <v>0</v>
      </c>
      <c r="DL68" s="72">
        <f t="shared" si="16"/>
        <v>0</v>
      </c>
      <c r="DN68" s="57">
        <f>+SUMIF('IAS INT.'!D:D,BS68,'IAS INT.'!J:J)</f>
        <v>0</v>
      </c>
      <c r="DO68" s="57">
        <f>+SUMIF(BAJIO!F:F,BS68,BAJIO!N:N)</f>
        <v>0</v>
      </c>
      <c r="DP68" s="57"/>
      <c r="DQ68" s="57">
        <f t="shared" si="0"/>
        <v>0</v>
      </c>
      <c r="DR68" s="21" t="e">
        <f>Tabla1[[#This Row],[TOTAL DISPERSION]]-DQ68</f>
        <v>#VALUE!</v>
      </c>
    </row>
    <row r="69" spans="1:122" s="70" customFormat="1" ht="15" customHeight="1">
      <c r="A69" s="62">
        <v>59</v>
      </c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4"/>
      <c r="O69" s="63"/>
      <c r="P69" s="63"/>
      <c r="Q69" s="63"/>
      <c r="R69" s="65" t="str">
        <f>CONCATENATE(Tabla1[[#This Row],[PATERNO]]," ",Tabla1[[#This Row],[MATERNO]]," ",Tabla1[[#This Row],[NOMBRE]])</f>
        <v xml:space="preserve">  </v>
      </c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 s="66">
        <f>COUNTIF(Tabla1[[#This Row],[28]:[4]],"I")</f>
        <v>0</v>
      </c>
      <c r="AN69" s="66">
        <f t="shared" si="1"/>
        <v>0</v>
      </c>
      <c r="AO69" s="66">
        <f t="shared" si="2"/>
        <v>0</v>
      </c>
      <c r="AP69" s="66">
        <f t="shared" si="3"/>
        <v>0</v>
      </c>
      <c r="AQ69" s="66">
        <f t="shared" si="4"/>
        <v>0</v>
      </c>
      <c r="AR69" s="66" t="e">
        <f>+SUMIF([2]INFONAVIT!A:A,M69,[2]INFONAVIT!K:K)/2</f>
        <v>#VALUE!</v>
      </c>
      <c r="AS69" s="66" t="e">
        <f>+SUMIF([2]FONACOT!F:F,M69,[2]FONACOT!M:M)/2</f>
        <v>#VALUE!</v>
      </c>
      <c r="AT69" s="66">
        <v>0</v>
      </c>
      <c r="AU69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69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69" s="69">
        <v>280</v>
      </c>
      <c r="AX69" s="66">
        <f>Tabla1[[#This Row],[SD]]*$AX$8</f>
        <v>293.80399999999997</v>
      </c>
      <c r="AY69" s="66" t="e">
        <f>ROUND(Tabla1[[#This Row],[SD]]*Tabla1[[#This Row],[DIAS LABORADOS]],2)</f>
        <v>#VALUE!</v>
      </c>
      <c r="AZ69" s="66">
        <f>ROUND(IF('[2]ISR CONTPAQi'!AN60&gt;0,'[2]ISR CONTPAQi'!AN60,0),2)</f>
        <v>0</v>
      </c>
      <c r="BA69" s="66">
        <f>ROUND(IF('[2]ISR CONTPAQi'!AO60&gt;0,'[2]ISR CONTPAQi'!AO60,0),2)</f>
        <v>0</v>
      </c>
      <c r="BB69" s="66">
        <f>ROUND(IF(AX69&gt;$BB$8,'[2]CALCULO IMSS'!AH68,0),2)</f>
        <v>0</v>
      </c>
      <c r="BC69" s="66" t="e">
        <f t="shared" si="5"/>
        <v>#VALUE!</v>
      </c>
      <c r="BD69" s="66" t="e">
        <f t="shared" si="5"/>
        <v>#VALUE!</v>
      </c>
      <c r="BE69" s="66">
        <f t="shared" si="5"/>
        <v>0</v>
      </c>
      <c r="BF69" s="66" t="e">
        <f t="shared" si="6"/>
        <v>#VALUE!</v>
      </c>
      <c r="BG69" s="69">
        <v>0</v>
      </c>
      <c r="BH69" s="69">
        <v>0</v>
      </c>
      <c r="BI69" s="69">
        <v>0</v>
      </c>
      <c r="BJ69" s="66">
        <v>0</v>
      </c>
      <c r="BK69" s="66" t="e">
        <f>ROUND(IF(Tabla1[[#This Row],[NETO FISCAL]]&gt;Tabla1[[#This Row],[SUELDO NETO PAGADO.]],Tabla1[[#This Row],[NETO FISCAL]],Tabla1[[#This Row],[NETO FISCAL]]+Tabla1[[#This Row],[NETO PREVISION]]),2)</f>
        <v>#VALUE!</v>
      </c>
      <c r="BL69" s="66" t="e">
        <f>Tabla1[[#This Row],[NETO A PAGAR]]</f>
        <v>#VALUE!</v>
      </c>
      <c r="BM69" s="66" t="e">
        <f>ROUND(Tabla1[[#This Row],[SUELDO NETO PAGADO.]]-Tabla1[[#This Row],[NOMINA]],2)</f>
        <v>#VALUE!</v>
      </c>
      <c r="BN69" s="69" t="e">
        <f>ROUND(Tabla1[[#This Row],[NOMINA]]+Tabla1[[#This Row],[IAS]],2)</f>
        <v>#VALUE!</v>
      </c>
      <c r="BO69" s="69" t="e">
        <f>Tabla1[[#This Row],[TOTAL DISPERSION]]=Tabla1[[#This Row],[NETO A PAGAR]]</f>
        <v>#VALUE!</v>
      </c>
      <c r="BP69" s="63">
        <f>+Tabla1[[#This Row],[COMENTARIOS]]</f>
        <v>0</v>
      </c>
      <c r="BQ69" s="63"/>
      <c r="BR69" s="63"/>
      <c r="BS69" s="63" t="e">
        <f t="shared" si="7"/>
        <v>#N/A</v>
      </c>
      <c r="BT69" s="63" t="e">
        <f t="shared" si="7"/>
        <v>#N/A</v>
      </c>
      <c r="BU69" s="65" t="e">
        <f>VLOOKUP(Tabla1[[#This Row],[INSTITUCION BANCARIA]],[2]CLAVES!E:G,3,FALSE)</f>
        <v>#N/A</v>
      </c>
      <c r="BV69" s="65" t="e">
        <f>+LEN(Tabla1[[#This Row],[NO. CLABE INTERBANCARIA]])</f>
        <v>#N/A</v>
      </c>
      <c r="BW69" s="65">
        <f>+COUNTIF(Tabla1[NO. DE CUENTA],BQ69)</f>
        <v>0</v>
      </c>
      <c r="BX69" s="65">
        <f>+COUNTIF(Tabla1[NO. CLABE INTERBANCARIA],BS69)</f>
        <v>44</v>
      </c>
      <c r="BY69" s="65">
        <f>LEN(Tabla1[[#This Row],[NO. DE CUENTA]])</f>
        <v>0</v>
      </c>
      <c r="BZ69" s="65" t="e">
        <f>VLOOKUP(Tabla1[[#This Row],[BANCO LAYOUT SANTANDER]],[2]CLAVES!L:M,2,FALSE)</f>
        <v>#N/A</v>
      </c>
      <c r="CA69" s="65" t="e">
        <f>VLOOKUP(Tabla1[[#This Row],[NO. CLABE INTERBANCARIA]],[2]BAJIO!G:I,3,FALSE)</f>
        <v>#N/A</v>
      </c>
      <c r="CB69" s="65" t="e">
        <f>VLOOKUP(Tabla1[[#This Row],[BANCO LAYOUT SANTANDER]],[2]CLAVES!R:S,2,FALSE)</f>
        <v>#N/A</v>
      </c>
      <c r="CC69" s="65">
        <f t="shared" si="8"/>
        <v>0</v>
      </c>
      <c r="CE69" s="70" t="e">
        <f>VLOOKUP(Tabla1[[#This Row],[NOMBRECOMPLETO]],[2]DATOS!B:K,7,FALSE)</f>
        <v>#N/A</v>
      </c>
      <c r="CF69" s="70" t="e">
        <f>VLOOKUP(Tabla1[[#This Row],[NOMBRECOMPLETO]],[2]DATOS!B:J,8,FALSE)</f>
        <v>#N/A</v>
      </c>
      <c r="CG69" s="70" t="e">
        <f>VLOOKUP(Tabla1[[#This Row],[NOMBRECOMPLETO]],[2]DATOS!B:K,9,FALSE)</f>
        <v>#N/A</v>
      </c>
      <c r="CH69" s="70" t="e">
        <f>VLOOKUP(Tabla1[[#This Row],[NOMBRECOMPLETO]],[2]DATOS!B:M,12,FALSE)</f>
        <v>#N/A</v>
      </c>
      <c r="CJ69" s="70" t="e">
        <f>VLOOKUP(Tabla1[[#This Row],[NSS]],[2]DATOS!D:I,5,FALSE)</f>
        <v>#N/A</v>
      </c>
      <c r="CK69" s="70" t="e">
        <f>VLOOKUP(Tabla1[[#This Row],[NOMBRECOMPLETO]],[2]DATOS!B:F,5,FALSE)</f>
        <v>#N/A</v>
      </c>
      <c r="CL69" s="70" t="e">
        <f>VLOOKUP(Tabla1[[#This Row],[NOMBRECOMPLETO]],[2]DATOS!B:E,4,FALSE)</f>
        <v>#N/A</v>
      </c>
      <c r="CM69" s="70" t="e">
        <f>VLOOKUP(Tabla1[[#This Row],[NOMBRECOMPLETO]],[2]DATOS!B:D,3,FALSE)</f>
        <v>#N/A</v>
      </c>
      <c r="CN69" s="70" t="e">
        <f>VLOOKUP(Tabla1[[#This Row],[NOMBRECOMPLETO]],[2]DATOS!B:C,2,FALSE)</f>
        <v>#N/A</v>
      </c>
      <c r="CO69" s="63"/>
      <c r="CP69" s="63"/>
      <c r="CQ69" s="63"/>
      <c r="CR69" s="71">
        <f>Tabla1[[#This Row],[TOTAL]]-CY69</f>
        <v>0</v>
      </c>
      <c r="CT69" s="72">
        <f>Tabla1[[#This Row],[SUELDO SEMANAL]]</f>
        <v>0</v>
      </c>
      <c r="CU69" s="72">
        <f t="shared" si="9"/>
        <v>0</v>
      </c>
      <c r="CV69" s="72">
        <f>+Tabla1[[#This Row],[ADICIONAL]]</f>
        <v>0</v>
      </c>
      <c r="CW69" s="72">
        <f t="shared" si="10"/>
        <v>0</v>
      </c>
      <c r="CX69" s="72">
        <f>+Tabla1[[#This Row],[OTROS DESCUENTOS]]</f>
        <v>0</v>
      </c>
      <c r="CY69" s="72">
        <f t="shared" si="11"/>
        <v>0</v>
      </c>
      <c r="CZ69" s="72"/>
      <c r="DA69" s="72">
        <f>COUNTIF(Tabla1[[#This Row],[28]:[4]], "12E")</f>
        <v>0</v>
      </c>
      <c r="DB69" s="72">
        <f>COUNTIF(Tabla1[[#This Row],[28]:[4]], "24E")</f>
        <v>0</v>
      </c>
      <c r="DC69" s="72">
        <f t="shared" si="12"/>
        <v>0</v>
      </c>
      <c r="DD69" s="72">
        <f>COUNTIF(Tabla1[[#This Row],[28]:[4]], "F")</f>
        <v>0</v>
      </c>
      <c r="DE69" s="72">
        <f>IF(Tabla1[[#This Row],[TURNO]]=12,(((CT69/7)*2)*(DD69)),(((CT69/7)*4)*(DD69)))</f>
        <v>0</v>
      </c>
      <c r="DF69" s="72">
        <f t="shared" si="13"/>
        <v>0</v>
      </c>
      <c r="DG69" s="72">
        <f>COUNTIF(Tabla1[[#This Row],[28]:[4]], "A")</f>
        <v>0</v>
      </c>
      <c r="DH69" s="72">
        <f t="shared" si="14"/>
        <v>0</v>
      </c>
      <c r="DI69" s="72">
        <f>COUNTIF(Tabla1[[#This Row],[28]:[4]], "B")</f>
        <v>0</v>
      </c>
      <c r="DJ69" s="72">
        <f t="shared" si="15"/>
        <v>0</v>
      </c>
      <c r="DK69" s="72">
        <f>COUNTIF(Tabla1[[#This Row],[28]:[4]], "PSS")</f>
        <v>0</v>
      </c>
      <c r="DL69" s="72">
        <f t="shared" si="16"/>
        <v>0</v>
      </c>
      <c r="DN69" s="57">
        <f>+SUMIF('IAS INT.'!D:D,BS69,'IAS INT.'!J:J)</f>
        <v>0</v>
      </c>
      <c r="DO69" s="57">
        <f>+SUMIF(BAJIO!F:F,BS69,BAJIO!N:N)</f>
        <v>0</v>
      </c>
      <c r="DP69" s="57"/>
      <c r="DQ69" s="57">
        <f t="shared" si="0"/>
        <v>0</v>
      </c>
      <c r="DR69" s="21" t="e">
        <f>Tabla1[[#This Row],[TOTAL DISPERSION]]-DQ69</f>
        <v>#VALUE!</v>
      </c>
    </row>
    <row r="70" spans="1:122" s="70" customFormat="1" ht="15" customHeight="1">
      <c r="A70" s="62">
        <v>60</v>
      </c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4"/>
      <c r="O70" s="63"/>
      <c r="P70" s="63"/>
      <c r="Q70" s="63"/>
      <c r="R70" s="65" t="str">
        <f>CONCATENATE(Tabla1[[#This Row],[PATERNO]]," ",Tabla1[[#This Row],[MATERNO]]," ",Tabla1[[#This Row],[NOMBRE]])</f>
        <v xml:space="preserve">  </v>
      </c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 s="66">
        <f>COUNTIF(Tabla1[[#This Row],[28]:[4]],"I")</f>
        <v>0</v>
      </c>
      <c r="AN70" s="66">
        <f t="shared" si="1"/>
        <v>0</v>
      </c>
      <c r="AO70" s="66">
        <f t="shared" si="2"/>
        <v>0</v>
      </c>
      <c r="AP70" s="66">
        <f t="shared" si="3"/>
        <v>0</v>
      </c>
      <c r="AQ70" s="66">
        <f t="shared" si="4"/>
        <v>0</v>
      </c>
      <c r="AR70" s="66" t="e">
        <f>+SUMIF([2]INFONAVIT!A:A,M70,[2]INFONAVIT!K:K)/2</f>
        <v>#VALUE!</v>
      </c>
      <c r="AS70" s="66" t="e">
        <f>+SUMIF([2]FONACOT!F:F,M70,[2]FONACOT!M:M)/2</f>
        <v>#VALUE!</v>
      </c>
      <c r="AT70" s="66">
        <v>0</v>
      </c>
      <c r="AU70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70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70" s="69">
        <v>280</v>
      </c>
      <c r="AX70" s="66">
        <f>Tabla1[[#This Row],[SD]]*$AX$8</f>
        <v>293.80399999999997</v>
      </c>
      <c r="AY70" s="66" t="e">
        <f>ROUND(Tabla1[[#This Row],[SD]]*Tabla1[[#This Row],[DIAS LABORADOS]],2)</f>
        <v>#VALUE!</v>
      </c>
      <c r="AZ70" s="66">
        <f>ROUND(IF('[2]ISR CONTPAQi'!AN61&gt;0,'[2]ISR CONTPAQi'!AN61,0),2)</f>
        <v>0</v>
      </c>
      <c r="BA70" s="66">
        <f>ROUND(IF('[2]ISR CONTPAQi'!AO61&gt;0,'[2]ISR CONTPAQi'!AO61,0),2)</f>
        <v>0</v>
      </c>
      <c r="BB70" s="66">
        <f>ROUND(IF(AX70&gt;$BB$8,'[2]CALCULO IMSS'!AH69,0),2)</f>
        <v>0</v>
      </c>
      <c r="BC70" s="66" t="e">
        <f t="shared" si="5"/>
        <v>#VALUE!</v>
      </c>
      <c r="BD70" s="66" t="e">
        <f t="shared" si="5"/>
        <v>#VALUE!</v>
      </c>
      <c r="BE70" s="66">
        <f t="shared" si="5"/>
        <v>0</v>
      </c>
      <c r="BF70" s="66" t="e">
        <f t="shared" si="6"/>
        <v>#VALUE!</v>
      </c>
      <c r="BG70" s="69">
        <v>0</v>
      </c>
      <c r="BH70" s="69">
        <v>0</v>
      </c>
      <c r="BI70" s="69">
        <v>0</v>
      </c>
      <c r="BJ70" s="66">
        <v>0</v>
      </c>
      <c r="BK70" s="66" t="e">
        <f>ROUND(IF(Tabla1[[#This Row],[NETO FISCAL]]&gt;Tabla1[[#This Row],[SUELDO NETO PAGADO.]],Tabla1[[#This Row],[NETO FISCAL]],Tabla1[[#This Row],[NETO FISCAL]]+Tabla1[[#This Row],[NETO PREVISION]]),2)</f>
        <v>#VALUE!</v>
      </c>
      <c r="BL70" s="66" t="e">
        <f>Tabla1[[#This Row],[NETO A PAGAR]]</f>
        <v>#VALUE!</v>
      </c>
      <c r="BM70" s="66" t="e">
        <f>ROUND(Tabla1[[#This Row],[SUELDO NETO PAGADO.]]-Tabla1[[#This Row],[NOMINA]],2)</f>
        <v>#VALUE!</v>
      </c>
      <c r="BN70" s="69" t="e">
        <f>ROUND(Tabla1[[#This Row],[NOMINA]]+Tabla1[[#This Row],[IAS]],2)</f>
        <v>#VALUE!</v>
      </c>
      <c r="BO70" s="69" t="e">
        <f>Tabla1[[#This Row],[TOTAL DISPERSION]]=Tabla1[[#This Row],[NETO A PAGAR]]</f>
        <v>#VALUE!</v>
      </c>
      <c r="BP70" s="63">
        <f>+Tabla1[[#This Row],[COMENTARIOS]]</f>
        <v>0</v>
      </c>
      <c r="BQ70" s="63"/>
      <c r="BR70" s="63"/>
      <c r="BS70" s="63" t="e">
        <f t="shared" si="7"/>
        <v>#N/A</v>
      </c>
      <c r="BT70" s="63" t="e">
        <f t="shared" si="7"/>
        <v>#N/A</v>
      </c>
      <c r="BU70" s="65" t="e">
        <f>VLOOKUP(Tabla1[[#This Row],[INSTITUCION BANCARIA]],[2]CLAVES!E:G,3,FALSE)</f>
        <v>#N/A</v>
      </c>
      <c r="BV70" s="65" t="e">
        <f>+LEN(Tabla1[[#This Row],[NO. CLABE INTERBANCARIA]])</f>
        <v>#N/A</v>
      </c>
      <c r="BW70" s="65">
        <f>+COUNTIF(Tabla1[NO. DE CUENTA],BQ70)</f>
        <v>0</v>
      </c>
      <c r="BX70" s="65">
        <f>+COUNTIF(Tabla1[NO. CLABE INTERBANCARIA],BS70)</f>
        <v>44</v>
      </c>
      <c r="BY70" s="65">
        <f>LEN(Tabla1[[#This Row],[NO. DE CUENTA]])</f>
        <v>0</v>
      </c>
      <c r="BZ70" s="65" t="e">
        <f>VLOOKUP(Tabla1[[#This Row],[BANCO LAYOUT SANTANDER]],[2]CLAVES!L:M,2,FALSE)</f>
        <v>#N/A</v>
      </c>
      <c r="CA70" s="65" t="e">
        <f>VLOOKUP(Tabla1[[#This Row],[NO. CLABE INTERBANCARIA]],[2]BAJIO!G:I,3,FALSE)</f>
        <v>#N/A</v>
      </c>
      <c r="CB70" s="65" t="e">
        <f>VLOOKUP(Tabla1[[#This Row],[BANCO LAYOUT SANTANDER]],[2]CLAVES!R:S,2,FALSE)</f>
        <v>#N/A</v>
      </c>
      <c r="CC70" s="65">
        <f t="shared" si="8"/>
        <v>0</v>
      </c>
      <c r="CE70" s="70" t="e">
        <f>VLOOKUP(Tabla1[[#This Row],[NOMBRECOMPLETO]],[2]DATOS!B:K,7,FALSE)</f>
        <v>#N/A</v>
      </c>
      <c r="CF70" s="70" t="e">
        <f>VLOOKUP(Tabla1[[#This Row],[NOMBRECOMPLETO]],[2]DATOS!B:J,8,FALSE)</f>
        <v>#N/A</v>
      </c>
      <c r="CG70" s="70" t="e">
        <f>VLOOKUP(Tabla1[[#This Row],[NOMBRECOMPLETO]],[2]DATOS!B:K,9,FALSE)</f>
        <v>#N/A</v>
      </c>
      <c r="CH70" s="70" t="e">
        <f>VLOOKUP(Tabla1[[#This Row],[NOMBRECOMPLETO]],[2]DATOS!B:M,12,FALSE)</f>
        <v>#N/A</v>
      </c>
      <c r="CJ70" s="70" t="e">
        <f>VLOOKUP(Tabla1[[#This Row],[NSS]],[2]DATOS!D:I,5,FALSE)</f>
        <v>#N/A</v>
      </c>
      <c r="CK70" s="70" t="e">
        <f>VLOOKUP(Tabla1[[#This Row],[NOMBRECOMPLETO]],[2]DATOS!B:F,5,FALSE)</f>
        <v>#N/A</v>
      </c>
      <c r="CL70" s="70" t="e">
        <f>VLOOKUP(Tabla1[[#This Row],[NOMBRECOMPLETO]],[2]DATOS!B:E,4,FALSE)</f>
        <v>#N/A</v>
      </c>
      <c r="CM70" s="70" t="e">
        <f>VLOOKUP(Tabla1[[#This Row],[NOMBRECOMPLETO]],[2]DATOS!B:D,3,FALSE)</f>
        <v>#N/A</v>
      </c>
      <c r="CN70" s="70" t="e">
        <f>VLOOKUP(Tabla1[[#This Row],[NOMBRECOMPLETO]],[2]DATOS!B:C,2,FALSE)</f>
        <v>#N/A</v>
      </c>
      <c r="CO70" s="63"/>
      <c r="CP70" s="63"/>
      <c r="CQ70" s="63"/>
      <c r="CR70" s="71">
        <f>Tabla1[[#This Row],[TOTAL]]-CY70</f>
        <v>0</v>
      </c>
      <c r="CT70" s="72">
        <f>Tabla1[[#This Row],[SUELDO SEMANAL]]</f>
        <v>0</v>
      </c>
      <c r="CU70" s="72">
        <f t="shared" si="9"/>
        <v>0</v>
      </c>
      <c r="CV70" s="72">
        <f>+Tabla1[[#This Row],[ADICIONAL]]</f>
        <v>0</v>
      </c>
      <c r="CW70" s="72">
        <f t="shared" si="10"/>
        <v>0</v>
      </c>
      <c r="CX70" s="72">
        <f>+Tabla1[[#This Row],[OTROS DESCUENTOS]]</f>
        <v>0</v>
      </c>
      <c r="CY70" s="72">
        <f t="shared" si="11"/>
        <v>0</v>
      </c>
      <c r="CZ70" s="72"/>
      <c r="DA70" s="72">
        <f>COUNTIF(Tabla1[[#This Row],[28]:[4]], "12E")</f>
        <v>0</v>
      </c>
      <c r="DB70" s="72">
        <f>COUNTIF(Tabla1[[#This Row],[28]:[4]], "24E")</f>
        <v>0</v>
      </c>
      <c r="DC70" s="72">
        <f t="shared" si="12"/>
        <v>0</v>
      </c>
      <c r="DD70" s="72">
        <f>COUNTIF(Tabla1[[#This Row],[28]:[4]], "F")</f>
        <v>0</v>
      </c>
      <c r="DE70" s="72">
        <f>IF(Tabla1[[#This Row],[TURNO]]=12,(((CT70/7)*2)*(DD70)),(((CT70/7)*4)*(DD70)))</f>
        <v>0</v>
      </c>
      <c r="DF70" s="72">
        <f t="shared" si="13"/>
        <v>0</v>
      </c>
      <c r="DG70" s="72">
        <f>COUNTIF(Tabla1[[#This Row],[28]:[4]], "A")</f>
        <v>0</v>
      </c>
      <c r="DH70" s="72">
        <f t="shared" si="14"/>
        <v>0</v>
      </c>
      <c r="DI70" s="72">
        <f>COUNTIF(Tabla1[[#This Row],[28]:[4]], "B")</f>
        <v>0</v>
      </c>
      <c r="DJ70" s="72">
        <f t="shared" si="15"/>
        <v>0</v>
      </c>
      <c r="DK70" s="72">
        <f>COUNTIF(Tabla1[[#This Row],[28]:[4]], "PSS")</f>
        <v>0</v>
      </c>
      <c r="DL70" s="72">
        <f t="shared" si="16"/>
        <v>0</v>
      </c>
      <c r="DN70" s="57">
        <f>+SUMIF('IAS INT.'!D:D,BS70,'IAS INT.'!J:J)</f>
        <v>0</v>
      </c>
      <c r="DO70" s="57">
        <f>+SUMIF(BAJIO!F:F,BS70,BAJIO!N:N)</f>
        <v>0</v>
      </c>
      <c r="DP70" s="57"/>
      <c r="DQ70" s="57">
        <f t="shared" si="0"/>
        <v>0</v>
      </c>
      <c r="DR70" s="21" t="e">
        <f>Tabla1[[#This Row],[TOTAL DISPERSION]]-DQ70</f>
        <v>#VALUE!</v>
      </c>
    </row>
    <row r="71" spans="1:122" s="70" customFormat="1" ht="15" customHeight="1">
      <c r="A71" s="62">
        <v>61</v>
      </c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4"/>
      <c r="O71" s="63"/>
      <c r="P71" s="63"/>
      <c r="Q71" s="63"/>
      <c r="R71" s="65" t="str">
        <f>CONCATENATE(Tabla1[[#This Row],[PATERNO]]," ",Tabla1[[#This Row],[MATERNO]]," ",Tabla1[[#This Row],[NOMBRE]])</f>
        <v xml:space="preserve">  </v>
      </c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 s="66">
        <f>COUNTIF(Tabla1[[#This Row],[28]:[4]],"I")</f>
        <v>0</v>
      </c>
      <c r="AN71" s="66">
        <f t="shared" si="1"/>
        <v>0</v>
      </c>
      <c r="AO71" s="66">
        <f t="shared" si="2"/>
        <v>0</v>
      </c>
      <c r="AP71" s="66">
        <f t="shared" si="3"/>
        <v>0</v>
      </c>
      <c r="AQ71" s="66">
        <f t="shared" si="4"/>
        <v>0</v>
      </c>
      <c r="AR71" s="66" t="e">
        <f>+SUMIF([2]INFONAVIT!A:A,M71,[2]INFONAVIT!K:K)/2</f>
        <v>#VALUE!</v>
      </c>
      <c r="AS71" s="66" t="e">
        <f>+SUMIF([2]FONACOT!F:F,M71,[2]FONACOT!M:M)/2</f>
        <v>#VALUE!</v>
      </c>
      <c r="AT71" s="66">
        <v>0</v>
      </c>
      <c r="AU71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71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71" s="69">
        <v>280</v>
      </c>
      <c r="AX71" s="66">
        <f>Tabla1[[#This Row],[SD]]*$AX$8</f>
        <v>293.80399999999997</v>
      </c>
      <c r="AY71" s="66" t="e">
        <f>ROUND(Tabla1[[#This Row],[SD]]*Tabla1[[#This Row],[DIAS LABORADOS]],2)</f>
        <v>#VALUE!</v>
      </c>
      <c r="AZ71" s="66">
        <f>ROUND(IF('[2]ISR CONTPAQi'!AN62&gt;0,'[2]ISR CONTPAQi'!AN62,0),2)</f>
        <v>0</v>
      </c>
      <c r="BA71" s="66">
        <f>ROUND(IF('[2]ISR CONTPAQi'!AO62&gt;0,'[2]ISR CONTPAQi'!AO62,0),2)</f>
        <v>0</v>
      </c>
      <c r="BB71" s="66">
        <f>ROUND(IF(AX71&gt;$BB$8,'[2]CALCULO IMSS'!AH70,0),2)</f>
        <v>0</v>
      </c>
      <c r="BC71" s="66" t="e">
        <f t="shared" si="5"/>
        <v>#VALUE!</v>
      </c>
      <c r="BD71" s="66" t="e">
        <f t="shared" si="5"/>
        <v>#VALUE!</v>
      </c>
      <c r="BE71" s="66">
        <f t="shared" si="5"/>
        <v>0</v>
      </c>
      <c r="BF71" s="66" t="e">
        <f t="shared" si="6"/>
        <v>#VALUE!</v>
      </c>
      <c r="BG71" s="69">
        <v>0</v>
      </c>
      <c r="BH71" s="69">
        <v>0</v>
      </c>
      <c r="BI71" s="69">
        <v>0</v>
      </c>
      <c r="BJ71" s="66">
        <v>0</v>
      </c>
      <c r="BK71" s="66" t="e">
        <f>ROUND(IF(Tabla1[[#This Row],[NETO FISCAL]]&gt;Tabla1[[#This Row],[SUELDO NETO PAGADO.]],Tabla1[[#This Row],[NETO FISCAL]],Tabla1[[#This Row],[NETO FISCAL]]+Tabla1[[#This Row],[NETO PREVISION]]),2)</f>
        <v>#VALUE!</v>
      </c>
      <c r="BL71" s="66" t="e">
        <f>Tabla1[[#This Row],[NETO A PAGAR]]</f>
        <v>#VALUE!</v>
      </c>
      <c r="BM71" s="66" t="e">
        <f>ROUND(Tabla1[[#This Row],[SUELDO NETO PAGADO.]]-Tabla1[[#This Row],[NOMINA]],2)</f>
        <v>#VALUE!</v>
      </c>
      <c r="BN71" s="69" t="e">
        <f>ROUND(Tabla1[[#This Row],[NOMINA]]+Tabla1[[#This Row],[IAS]],2)</f>
        <v>#VALUE!</v>
      </c>
      <c r="BO71" s="69" t="e">
        <f>Tabla1[[#This Row],[TOTAL DISPERSION]]=Tabla1[[#This Row],[NETO A PAGAR]]</f>
        <v>#VALUE!</v>
      </c>
      <c r="BP71" s="63">
        <f>+Tabla1[[#This Row],[COMENTARIOS]]</f>
        <v>0</v>
      </c>
      <c r="BQ71" s="63"/>
      <c r="BR71" s="63"/>
      <c r="BS71" s="63" t="e">
        <f t="shared" si="7"/>
        <v>#N/A</v>
      </c>
      <c r="BT71" s="63" t="e">
        <f t="shared" si="7"/>
        <v>#N/A</v>
      </c>
      <c r="BU71" s="65" t="e">
        <f>VLOOKUP(Tabla1[[#This Row],[INSTITUCION BANCARIA]],[2]CLAVES!E:G,3,FALSE)</f>
        <v>#N/A</v>
      </c>
      <c r="BV71" s="65" t="e">
        <f>+LEN(Tabla1[[#This Row],[NO. CLABE INTERBANCARIA]])</f>
        <v>#N/A</v>
      </c>
      <c r="BW71" s="65">
        <f>+COUNTIF(Tabla1[NO. DE CUENTA],BQ71)</f>
        <v>0</v>
      </c>
      <c r="BX71" s="65">
        <f>+COUNTIF(Tabla1[NO. CLABE INTERBANCARIA],BS71)</f>
        <v>44</v>
      </c>
      <c r="BY71" s="65">
        <f>LEN(Tabla1[[#This Row],[NO. DE CUENTA]])</f>
        <v>0</v>
      </c>
      <c r="BZ71" s="65" t="e">
        <f>VLOOKUP(Tabla1[[#This Row],[BANCO LAYOUT SANTANDER]],[2]CLAVES!L:M,2,FALSE)</f>
        <v>#N/A</v>
      </c>
      <c r="CA71" s="65" t="e">
        <f>VLOOKUP(Tabla1[[#This Row],[NO. CLABE INTERBANCARIA]],[2]BAJIO!G:I,3,FALSE)</f>
        <v>#N/A</v>
      </c>
      <c r="CB71" s="65" t="e">
        <f>VLOOKUP(Tabla1[[#This Row],[BANCO LAYOUT SANTANDER]],[2]CLAVES!R:S,2,FALSE)</f>
        <v>#N/A</v>
      </c>
      <c r="CC71" s="65">
        <f t="shared" si="8"/>
        <v>0</v>
      </c>
      <c r="CE71" s="70" t="e">
        <f>VLOOKUP(Tabla1[[#This Row],[NOMBRECOMPLETO]],[2]DATOS!B:K,7,FALSE)</f>
        <v>#N/A</v>
      </c>
      <c r="CF71" s="70" t="e">
        <f>VLOOKUP(Tabla1[[#This Row],[NOMBRECOMPLETO]],[2]DATOS!B:J,8,FALSE)</f>
        <v>#N/A</v>
      </c>
      <c r="CG71" s="70" t="e">
        <f>VLOOKUP(Tabla1[[#This Row],[NOMBRECOMPLETO]],[2]DATOS!B:K,9,FALSE)</f>
        <v>#N/A</v>
      </c>
      <c r="CH71" s="70" t="e">
        <f>VLOOKUP(Tabla1[[#This Row],[NOMBRECOMPLETO]],[2]DATOS!B:M,12,FALSE)</f>
        <v>#N/A</v>
      </c>
      <c r="CJ71" s="70" t="e">
        <f>VLOOKUP(Tabla1[[#This Row],[NSS]],[2]DATOS!D:I,5,FALSE)</f>
        <v>#N/A</v>
      </c>
      <c r="CK71" s="70" t="e">
        <f>VLOOKUP(Tabla1[[#This Row],[NOMBRECOMPLETO]],[2]DATOS!B:F,5,FALSE)</f>
        <v>#N/A</v>
      </c>
      <c r="CL71" s="70" t="e">
        <f>VLOOKUP(Tabla1[[#This Row],[NOMBRECOMPLETO]],[2]DATOS!B:E,4,FALSE)</f>
        <v>#N/A</v>
      </c>
      <c r="CM71" s="70" t="e">
        <f>VLOOKUP(Tabla1[[#This Row],[NOMBRECOMPLETO]],[2]DATOS!B:D,3,FALSE)</f>
        <v>#N/A</v>
      </c>
      <c r="CN71" s="70" t="e">
        <f>VLOOKUP(Tabla1[[#This Row],[NOMBRECOMPLETO]],[2]DATOS!B:C,2,FALSE)</f>
        <v>#N/A</v>
      </c>
      <c r="CO71" s="63"/>
      <c r="CP71" s="63"/>
      <c r="CQ71" s="63"/>
      <c r="CR71" s="71">
        <f>Tabla1[[#This Row],[TOTAL]]-CY71</f>
        <v>0</v>
      </c>
      <c r="CT71" s="72">
        <f>Tabla1[[#This Row],[SUELDO SEMANAL]]</f>
        <v>0</v>
      </c>
      <c r="CU71" s="72">
        <f t="shared" si="9"/>
        <v>0</v>
      </c>
      <c r="CV71" s="72">
        <f>+Tabla1[[#This Row],[ADICIONAL]]</f>
        <v>0</v>
      </c>
      <c r="CW71" s="72">
        <f t="shared" si="10"/>
        <v>0</v>
      </c>
      <c r="CX71" s="72">
        <f>+Tabla1[[#This Row],[OTROS DESCUENTOS]]</f>
        <v>0</v>
      </c>
      <c r="CY71" s="72">
        <f t="shared" si="11"/>
        <v>0</v>
      </c>
      <c r="CZ71" s="72"/>
      <c r="DA71" s="72">
        <f>COUNTIF(Tabla1[[#This Row],[28]:[4]], "12E")</f>
        <v>0</v>
      </c>
      <c r="DB71" s="72">
        <f>COUNTIF(Tabla1[[#This Row],[28]:[4]], "24E")</f>
        <v>0</v>
      </c>
      <c r="DC71" s="72">
        <f t="shared" si="12"/>
        <v>0</v>
      </c>
      <c r="DD71" s="72">
        <f>COUNTIF(Tabla1[[#This Row],[28]:[4]], "F")</f>
        <v>0</v>
      </c>
      <c r="DE71" s="72">
        <f>IF(Tabla1[[#This Row],[TURNO]]=12,(((CT71/7)*2)*(DD71)),(((CT71/7)*4)*(DD71)))</f>
        <v>0</v>
      </c>
      <c r="DF71" s="72">
        <f t="shared" si="13"/>
        <v>0</v>
      </c>
      <c r="DG71" s="72">
        <f>COUNTIF(Tabla1[[#This Row],[28]:[4]], "A")</f>
        <v>0</v>
      </c>
      <c r="DH71" s="72">
        <f t="shared" si="14"/>
        <v>0</v>
      </c>
      <c r="DI71" s="72">
        <f>COUNTIF(Tabla1[[#This Row],[28]:[4]], "B")</f>
        <v>0</v>
      </c>
      <c r="DJ71" s="72">
        <f t="shared" si="15"/>
        <v>0</v>
      </c>
      <c r="DK71" s="72">
        <f>COUNTIF(Tabla1[[#This Row],[28]:[4]], "PSS")</f>
        <v>0</v>
      </c>
      <c r="DL71" s="72">
        <f t="shared" si="16"/>
        <v>0</v>
      </c>
      <c r="DN71" s="57">
        <f>+SUMIF('IAS INT.'!D:D,BS71,'IAS INT.'!J:J)</f>
        <v>0</v>
      </c>
      <c r="DO71" s="57">
        <f>+SUMIF(BAJIO!F:F,BS71,BAJIO!N:N)</f>
        <v>0</v>
      </c>
      <c r="DP71" s="57"/>
      <c r="DQ71" s="57">
        <f t="shared" si="0"/>
        <v>0</v>
      </c>
      <c r="DR71" s="21" t="e">
        <f>Tabla1[[#This Row],[TOTAL DISPERSION]]-DQ71</f>
        <v>#VALUE!</v>
      </c>
    </row>
    <row r="72" spans="1:122" s="70" customFormat="1" ht="15" customHeight="1">
      <c r="A72" s="62">
        <v>62</v>
      </c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4"/>
      <c r="O72" s="63"/>
      <c r="P72" s="63"/>
      <c r="Q72" s="63"/>
      <c r="R72" s="65" t="str">
        <f>CONCATENATE(Tabla1[[#This Row],[PATERNO]]," ",Tabla1[[#This Row],[MATERNO]]," ",Tabla1[[#This Row],[NOMBRE]])</f>
        <v xml:space="preserve">  </v>
      </c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 s="66">
        <f>COUNTIF(Tabla1[[#This Row],[28]:[4]],"I")</f>
        <v>0</v>
      </c>
      <c r="AN72" s="66">
        <f t="shared" si="1"/>
        <v>0</v>
      </c>
      <c r="AO72" s="66">
        <f t="shared" si="2"/>
        <v>0</v>
      </c>
      <c r="AP72" s="66">
        <f t="shared" si="3"/>
        <v>0</v>
      </c>
      <c r="AQ72" s="66">
        <f t="shared" si="4"/>
        <v>0</v>
      </c>
      <c r="AR72" s="66" t="e">
        <f>+SUMIF([2]INFONAVIT!A:A,M72,[2]INFONAVIT!K:K)/2</f>
        <v>#VALUE!</v>
      </c>
      <c r="AS72" s="66" t="e">
        <f>+SUMIF([2]FONACOT!F:F,M72,[2]FONACOT!M:M)/2</f>
        <v>#VALUE!</v>
      </c>
      <c r="AT72" s="66">
        <v>0</v>
      </c>
      <c r="AU72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72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72" s="69">
        <v>280</v>
      </c>
      <c r="AX72" s="66">
        <f>Tabla1[[#This Row],[SD]]*$AX$8</f>
        <v>293.80399999999997</v>
      </c>
      <c r="AY72" s="66" t="e">
        <f>ROUND(Tabla1[[#This Row],[SD]]*Tabla1[[#This Row],[DIAS LABORADOS]],2)</f>
        <v>#VALUE!</v>
      </c>
      <c r="AZ72" s="66">
        <f>ROUND(IF('[2]ISR CONTPAQi'!AN63&gt;0,'[2]ISR CONTPAQi'!AN63,0),2)</f>
        <v>0</v>
      </c>
      <c r="BA72" s="66">
        <f>ROUND(IF('[2]ISR CONTPAQi'!AO63&gt;0,'[2]ISR CONTPAQi'!AO63,0),2)</f>
        <v>0</v>
      </c>
      <c r="BB72" s="66">
        <f>ROUND(IF(AX72&gt;$BB$8,'[2]CALCULO IMSS'!AH71,0),2)</f>
        <v>0</v>
      </c>
      <c r="BC72" s="66" t="e">
        <f t="shared" si="5"/>
        <v>#VALUE!</v>
      </c>
      <c r="BD72" s="66" t="e">
        <f t="shared" si="5"/>
        <v>#VALUE!</v>
      </c>
      <c r="BE72" s="66">
        <f t="shared" si="5"/>
        <v>0</v>
      </c>
      <c r="BF72" s="66" t="e">
        <f t="shared" si="6"/>
        <v>#VALUE!</v>
      </c>
      <c r="BG72" s="69">
        <v>0</v>
      </c>
      <c r="BH72" s="69">
        <v>0</v>
      </c>
      <c r="BI72" s="69">
        <v>0</v>
      </c>
      <c r="BJ72" s="66">
        <v>0</v>
      </c>
      <c r="BK72" s="66" t="e">
        <f>ROUND(IF(Tabla1[[#This Row],[NETO FISCAL]]&gt;Tabla1[[#This Row],[SUELDO NETO PAGADO.]],Tabla1[[#This Row],[NETO FISCAL]],Tabla1[[#This Row],[NETO FISCAL]]+Tabla1[[#This Row],[NETO PREVISION]]),2)</f>
        <v>#VALUE!</v>
      </c>
      <c r="BL72" s="66" t="e">
        <f>Tabla1[[#This Row],[NETO A PAGAR]]</f>
        <v>#VALUE!</v>
      </c>
      <c r="BM72" s="66" t="e">
        <f>ROUND(Tabla1[[#This Row],[SUELDO NETO PAGADO.]]-Tabla1[[#This Row],[NOMINA]],2)</f>
        <v>#VALUE!</v>
      </c>
      <c r="BN72" s="69" t="e">
        <f>ROUND(Tabla1[[#This Row],[NOMINA]]+Tabla1[[#This Row],[IAS]],2)</f>
        <v>#VALUE!</v>
      </c>
      <c r="BO72" s="69" t="e">
        <f>Tabla1[[#This Row],[TOTAL DISPERSION]]=Tabla1[[#This Row],[NETO A PAGAR]]</f>
        <v>#VALUE!</v>
      </c>
      <c r="BP72" s="63">
        <f>+Tabla1[[#This Row],[COMENTARIOS]]</f>
        <v>0</v>
      </c>
      <c r="BQ72" s="63"/>
      <c r="BR72" s="63"/>
      <c r="BS72" s="63" t="e">
        <f t="shared" si="7"/>
        <v>#N/A</v>
      </c>
      <c r="BT72" s="63" t="e">
        <f t="shared" si="7"/>
        <v>#N/A</v>
      </c>
      <c r="BU72" s="65" t="e">
        <f>VLOOKUP(Tabla1[[#This Row],[INSTITUCION BANCARIA]],[2]CLAVES!E:G,3,FALSE)</f>
        <v>#N/A</v>
      </c>
      <c r="BV72" s="65" t="e">
        <f>+LEN(Tabla1[[#This Row],[NO. CLABE INTERBANCARIA]])</f>
        <v>#N/A</v>
      </c>
      <c r="BW72" s="65">
        <f>+COUNTIF(Tabla1[NO. DE CUENTA],BQ72)</f>
        <v>0</v>
      </c>
      <c r="BX72" s="65">
        <f>+COUNTIF(Tabla1[NO. CLABE INTERBANCARIA],BS72)</f>
        <v>44</v>
      </c>
      <c r="BY72" s="65">
        <f>LEN(Tabla1[[#This Row],[NO. DE CUENTA]])</f>
        <v>0</v>
      </c>
      <c r="BZ72" s="65" t="e">
        <f>VLOOKUP(Tabla1[[#This Row],[BANCO LAYOUT SANTANDER]],[2]CLAVES!L:M,2,FALSE)</f>
        <v>#N/A</v>
      </c>
      <c r="CA72" s="65" t="e">
        <f>VLOOKUP(Tabla1[[#This Row],[NO. CLABE INTERBANCARIA]],[2]BAJIO!G:I,3,FALSE)</f>
        <v>#N/A</v>
      </c>
      <c r="CB72" s="65" t="e">
        <f>VLOOKUP(Tabla1[[#This Row],[BANCO LAYOUT SANTANDER]],[2]CLAVES!R:S,2,FALSE)</f>
        <v>#N/A</v>
      </c>
      <c r="CC72" s="65">
        <f t="shared" si="8"/>
        <v>0</v>
      </c>
      <c r="CE72" s="70" t="e">
        <f>VLOOKUP(Tabla1[[#This Row],[NOMBRECOMPLETO]],[2]DATOS!B:K,7,FALSE)</f>
        <v>#N/A</v>
      </c>
      <c r="CF72" s="70" t="e">
        <f>VLOOKUP(Tabla1[[#This Row],[NOMBRECOMPLETO]],[2]DATOS!B:J,8,FALSE)</f>
        <v>#N/A</v>
      </c>
      <c r="CG72" s="70" t="e">
        <f>VLOOKUP(Tabla1[[#This Row],[NOMBRECOMPLETO]],[2]DATOS!B:K,9,FALSE)</f>
        <v>#N/A</v>
      </c>
      <c r="CH72" s="70" t="e">
        <f>VLOOKUP(Tabla1[[#This Row],[NOMBRECOMPLETO]],[2]DATOS!B:M,12,FALSE)</f>
        <v>#N/A</v>
      </c>
      <c r="CJ72" s="70" t="e">
        <f>VLOOKUP(Tabla1[[#This Row],[NSS]],[2]DATOS!D:I,5,FALSE)</f>
        <v>#N/A</v>
      </c>
      <c r="CK72" s="70" t="e">
        <f>VLOOKUP(Tabla1[[#This Row],[NOMBRECOMPLETO]],[2]DATOS!B:F,5,FALSE)</f>
        <v>#N/A</v>
      </c>
      <c r="CL72" s="70" t="e">
        <f>VLOOKUP(Tabla1[[#This Row],[NOMBRECOMPLETO]],[2]DATOS!B:E,4,FALSE)</f>
        <v>#N/A</v>
      </c>
      <c r="CM72" s="70" t="e">
        <f>VLOOKUP(Tabla1[[#This Row],[NOMBRECOMPLETO]],[2]DATOS!B:D,3,FALSE)</f>
        <v>#N/A</v>
      </c>
      <c r="CN72" s="70" t="e">
        <f>VLOOKUP(Tabla1[[#This Row],[NOMBRECOMPLETO]],[2]DATOS!B:C,2,FALSE)</f>
        <v>#N/A</v>
      </c>
      <c r="CO72" s="63"/>
      <c r="CP72" s="63"/>
      <c r="CQ72" s="63"/>
      <c r="CR72" s="71">
        <f>Tabla1[[#This Row],[TOTAL]]-CY72</f>
        <v>0</v>
      </c>
      <c r="CT72" s="72">
        <f>Tabla1[[#This Row],[SUELDO SEMANAL]]</f>
        <v>0</v>
      </c>
      <c r="CU72" s="72">
        <f t="shared" si="9"/>
        <v>0</v>
      </c>
      <c r="CV72" s="72">
        <f>+Tabla1[[#This Row],[ADICIONAL]]</f>
        <v>0</v>
      </c>
      <c r="CW72" s="72">
        <f t="shared" si="10"/>
        <v>0</v>
      </c>
      <c r="CX72" s="72">
        <f>+Tabla1[[#This Row],[OTROS DESCUENTOS]]</f>
        <v>0</v>
      </c>
      <c r="CY72" s="72">
        <f t="shared" si="11"/>
        <v>0</v>
      </c>
      <c r="CZ72" s="72"/>
      <c r="DA72" s="72">
        <f>COUNTIF(Tabla1[[#This Row],[28]:[4]], "12E")</f>
        <v>0</v>
      </c>
      <c r="DB72" s="72">
        <f>COUNTIF(Tabla1[[#This Row],[28]:[4]], "24E")</f>
        <v>0</v>
      </c>
      <c r="DC72" s="72">
        <f t="shared" si="12"/>
        <v>0</v>
      </c>
      <c r="DD72" s="72">
        <f>COUNTIF(Tabla1[[#This Row],[28]:[4]], "F")</f>
        <v>0</v>
      </c>
      <c r="DE72" s="72">
        <f>IF(Tabla1[[#This Row],[TURNO]]=12,(((CT72/7)*2)*(DD72)),(((CT72/7)*4)*(DD72)))</f>
        <v>0</v>
      </c>
      <c r="DF72" s="72">
        <f t="shared" si="13"/>
        <v>0</v>
      </c>
      <c r="DG72" s="72">
        <f>COUNTIF(Tabla1[[#This Row],[28]:[4]], "A")</f>
        <v>0</v>
      </c>
      <c r="DH72" s="72">
        <f t="shared" si="14"/>
        <v>0</v>
      </c>
      <c r="DI72" s="72">
        <f>COUNTIF(Tabla1[[#This Row],[28]:[4]], "B")</f>
        <v>0</v>
      </c>
      <c r="DJ72" s="72">
        <f t="shared" si="15"/>
        <v>0</v>
      </c>
      <c r="DK72" s="72">
        <f>COUNTIF(Tabla1[[#This Row],[28]:[4]], "PSS")</f>
        <v>0</v>
      </c>
      <c r="DL72" s="72">
        <f t="shared" si="16"/>
        <v>0</v>
      </c>
      <c r="DN72" s="57">
        <f>+SUMIF('IAS INT.'!D:D,BS72,'IAS INT.'!J:J)</f>
        <v>0</v>
      </c>
      <c r="DO72" s="57">
        <f>+SUMIF(BAJIO!F:F,BS72,BAJIO!N:N)</f>
        <v>0</v>
      </c>
      <c r="DP72" s="57"/>
      <c r="DQ72" s="57">
        <f t="shared" si="0"/>
        <v>0</v>
      </c>
      <c r="DR72" s="21" t="e">
        <f>Tabla1[[#This Row],[TOTAL DISPERSION]]-DQ72</f>
        <v>#VALUE!</v>
      </c>
    </row>
    <row r="73" spans="1:122" s="70" customFormat="1" ht="15" customHeight="1">
      <c r="A73" s="62">
        <v>63</v>
      </c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4"/>
      <c r="O73" s="63"/>
      <c r="P73" s="63"/>
      <c r="Q73" s="63"/>
      <c r="R73" s="65" t="str">
        <f>CONCATENATE(Tabla1[[#This Row],[PATERNO]]," ",Tabla1[[#This Row],[MATERNO]]," ",Tabla1[[#This Row],[NOMBRE]])</f>
        <v xml:space="preserve">  </v>
      </c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 s="66">
        <f>COUNTIF(Tabla1[[#This Row],[28]:[4]],"I")</f>
        <v>0</v>
      </c>
      <c r="AN73" s="66">
        <f t="shared" si="1"/>
        <v>0</v>
      </c>
      <c r="AO73" s="66">
        <f t="shared" si="2"/>
        <v>0</v>
      </c>
      <c r="AP73" s="66">
        <f t="shared" si="3"/>
        <v>0</v>
      </c>
      <c r="AQ73" s="66">
        <f t="shared" si="4"/>
        <v>0</v>
      </c>
      <c r="AR73" s="66" t="e">
        <f>+SUMIF([2]INFONAVIT!A:A,M73,[2]INFONAVIT!K:K)/2</f>
        <v>#VALUE!</v>
      </c>
      <c r="AS73" s="66" t="e">
        <f>+SUMIF([2]FONACOT!F:F,M73,[2]FONACOT!M:M)/2</f>
        <v>#VALUE!</v>
      </c>
      <c r="AT73" s="66">
        <v>0</v>
      </c>
      <c r="AU73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73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73" s="69">
        <v>280</v>
      </c>
      <c r="AX73" s="66">
        <f>Tabla1[[#This Row],[SD]]*$AX$8</f>
        <v>293.80399999999997</v>
      </c>
      <c r="AY73" s="66" t="e">
        <f>ROUND(Tabla1[[#This Row],[SD]]*Tabla1[[#This Row],[DIAS LABORADOS]],2)</f>
        <v>#VALUE!</v>
      </c>
      <c r="AZ73" s="66">
        <f>ROUND(IF('[2]ISR CONTPAQi'!AN64&gt;0,'[2]ISR CONTPAQi'!AN64,0),2)</f>
        <v>0</v>
      </c>
      <c r="BA73" s="66">
        <f>ROUND(IF('[2]ISR CONTPAQi'!AO64&gt;0,'[2]ISR CONTPAQi'!AO64,0),2)</f>
        <v>0</v>
      </c>
      <c r="BB73" s="66">
        <f>ROUND(IF(AX73&gt;$BB$8,'[2]CALCULO IMSS'!AH72,0),2)</f>
        <v>0</v>
      </c>
      <c r="BC73" s="66" t="e">
        <f t="shared" si="5"/>
        <v>#VALUE!</v>
      </c>
      <c r="BD73" s="66" t="e">
        <f t="shared" si="5"/>
        <v>#VALUE!</v>
      </c>
      <c r="BE73" s="66">
        <f t="shared" si="5"/>
        <v>0</v>
      </c>
      <c r="BF73" s="66" t="e">
        <f t="shared" si="6"/>
        <v>#VALUE!</v>
      </c>
      <c r="BG73" s="69">
        <v>0</v>
      </c>
      <c r="BH73" s="69">
        <v>0</v>
      </c>
      <c r="BI73" s="69">
        <v>0</v>
      </c>
      <c r="BJ73" s="66">
        <v>0</v>
      </c>
      <c r="BK73" s="66" t="e">
        <f>ROUND(IF(Tabla1[[#This Row],[NETO FISCAL]]&gt;Tabla1[[#This Row],[SUELDO NETO PAGADO.]],Tabla1[[#This Row],[NETO FISCAL]],Tabla1[[#This Row],[NETO FISCAL]]+Tabla1[[#This Row],[NETO PREVISION]]),2)</f>
        <v>#VALUE!</v>
      </c>
      <c r="BL73" s="66" t="e">
        <f>Tabla1[[#This Row],[NETO A PAGAR]]</f>
        <v>#VALUE!</v>
      </c>
      <c r="BM73" s="66" t="e">
        <f>ROUND(Tabla1[[#This Row],[SUELDO NETO PAGADO.]]-Tabla1[[#This Row],[NOMINA]],2)</f>
        <v>#VALUE!</v>
      </c>
      <c r="BN73" s="69" t="e">
        <f>ROUND(Tabla1[[#This Row],[NOMINA]]+Tabla1[[#This Row],[IAS]],2)</f>
        <v>#VALUE!</v>
      </c>
      <c r="BO73" s="69" t="e">
        <f>Tabla1[[#This Row],[TOTAL DISPERSION]]=Tabla1[[#This Row],[NETO A PAGAR]]</f>
        <v>#VALUE!</v>
      </c>
      <c r="BP73" s="63">
        <f>+Tabla1[[#This Row],[COMENTARIOS]]</f>
        <v>0</v>
      </c>
      <c r="BQ73" s="63"/>
      <c r="BR73" s="63"/>
      <c r="BS73" s="63" t="e">
        <f t="shared" si="7"/>
        <v>#N/A</v>
      </c>
      <c r="BT73" s="63" t="e">
        <f t="shared" si="7"/>
        <v>#N/A</v>
      </c>
      <c r="BU73" s="65" t="e">
        <f>VLOOKUP(Tabla1[[#This Row],[INSTITUCION BANCARIA]],[2]CLAVES!E:G,3,FALSE)</f>
        <v>#N/A</v>
      </c>
      <c r="BV73" s="65" t="e">
        <f>+LEN(Tabla1[[#This Row],[NO. CLABE INTERBANCARIA]])</f>
        <v>#N/A</v>
      </c>
      <c r="BW73" s="65">
        <f>+COUNTIF(Tabla1[NO. DE CUENTA],BQ73)</f>
        <v>0</v>
      </c>
      <c r="BX73" s="65">
        <f>+COUNTIF(Tabla1[NO. CLABE INTERBANCARIA],BS73)</f>
        <v>44</v>
      </c>
      <c r="BY73" s="65">
        <f>LEN(Tabla1[[#This Row],[NO. DE CUENTA]])</f>
        <v>0</v>
      </c>
      <c r="BZ73" s="65" t="e">
        <f>VLOOKUP(Tabla1[[#This Row],[BANCO LAYOUT SANTANDER]],[2]CLAVES!L:M,2,FALSE)</f>
        <v>#N/A</v>
      </c>
      <c r="CA73" s="65" t="e">
        <f>VLOOKUP(Tabla1[[#This Row],[NO. CLABE INTERBANCARIA]],[2]BAJIO!G:I,3,FALSE)</f>
        <v>#N/A</v>
      </c>
      <c r="CB73" s="65" t="e">
        <f>VLOOKUP(Tabla1[[#This Row],[BANCO LAYOUT SANTANDER]],[2]CLAVES!R:S,2,FALSE)</f>
        <v>#N/A</v>
      </c>
      <c r="CC73" s="65">
        <f t="shared" si="8"/>
        <v>0</v>
      </c>
      <c r="CE73" s="70" t="e">
        <f>VLOOKUP(Tabla1[[#This Row],[NOMBRECOMPLETO]],[2]DATOS!B:K,7,FALSE)</f>
        <v>#N/A</v>
      </c>
      <c r="CF73" s="70" t="e">
        <f>VLOOKUP(Tabla1[[#This Row],[NOMBRECOMPLETO]],[2]DATOS!B:J,8,FALSE)</f>
        <v>#N/A</v>
      </c>
      <c r="CG73" s="70" t="e">
        <f>VLOOKUP(Tabla1[[#This Row],[NOMBRECOMPLETO]],[2]DATOS!B:K,9,FALSE)</f>
        <v>#N/A</v>
      </c>
      <c r="CH73" s="70" t="e">
        <f>VLOOKUP(Tabla1[[#This Row],[NOMBRECOMPLETO]],[2]DATOS!B:M,12,FALSE)</f>
        <v>#N/A</v>
      </c>
      <c r="CJ73" s="70" t="e">
        <f>VLOOKUP(Tabla1[[#This Row],[NSS]],[2]DATOS!D:I,5,FALSE)</f>
        <v>#N/A</v>
      </c>
      <c r="CK73" s="70" t="e">
        <f>VLOOKUP(Tabla1[[#This Row],[NOMBRECOMPLETO]],[2]DATOS!B:F,5,FALSE)</f>
        <v>#N/A</v>
      </c>
      <c r="CL73" s="70" t="e">
        <f>VLOOKUP(Tabla1[[#This Row],[NOMBRECOMPLETO]],[2]DATOS!B:E,4,FALSE)</f>
        <v>#N/A</v>
      </c>
      <c r="CM73" s="70" t="e">
        <f>VLOOKUP(Tabla1[[#This Row],[NOMBRECOMPLETO]],[2]DATOS!B:D,3,FALSE)</f>
        <v>#N/A</v>
      </c>
      <c r="CN73" s="70" t="e">
        <f>VLOOKUP(Tabla1[[#This Row],[NOMBRECOMPLETO]],[2]DATOS!B:C,2,FALSE)</f>
        <v>#N/A</v>
      </c>
      <c r="CO73" s="63"/>
      <c r="CP73" s="63"/>
      <c r="CQ73" s="63"/>
      <c r="CR73" s="71">
        <f>Tabla1[[#This Row],[TOTAL]]-CY73</f>
        <v>0</v>
      </c>
      <c r="CT73" s="72">
        <f>Tabla1[[#This Row],[SUELDO SEMANAL]]</f>
        <v>0</v>
      </c>
      <c r="CU73" s="72">
        <f t="shared" si="9"/>
        <v>0</v>
      </c>
      <c r="CV73" s="72">
        <f>+Tabla1[[#This Row],[ADICIONAL]]</f>
        <v>0</v>
      </c>
      <c r="CW73" s="72">
        <f t="shared" si="10"/>
        <v>0</v>
      </c>
      <c r="CX73" s="72">
        <f>+Tabla1[[#This Row],[OTROS DESCUENTOS]]</f>
        <v>0</v>
      </c>
      <c r="CY73" s="72">
        <f t="shared" si="11"/>
        <v>0</v>
      </c>
      <c r="CZ73" s="72"/>
      <c r="DA73" s="72">
        <f>COUNTIF(Tabla1[[#This Row],[28]:[4]], "12E")</f>
        <v>0</v>
      </c>
      <c r="DB73" s="72">
        <f>COUNTIF(Tabla1[[#This Row],[28]:[4]], "24E")</f>
        <v>0</v>
      </c>
      <c r="DC73" s="72">
        <f t="shared" si="12"/>
        <v>0</v>
      </c>
      <c r="DD73" s="72">
        <f>COUNTIF(Tabla1[[#This Row],[28]:[4]], "F")</f>
        <v>0</v>
      </c>
      <c r="DE73" s="72">
        <f>IF(Tabla1[[#This Row],[TURNO]]=12,(((CT73/7)*2)*(DD73)),(((CT73/7)*4)*(DD73)))</f>
        <v>0</v>
      </c>
      <c r="DF73" s="72">
        <f t="shared" si="13"/>
        <v>0</v>
      </c>
      <c r="DG73" s="72">
        <f>COUNTIF(Tabla1[[#This Row],[28]:[4]], "A")</f>
        <v>0</v>
      </c>
      <c r="DH73" s="72">
        <f t="shared" si="14"/>
        <v>0</v>
      </c>
      <c r="DI73" s="72">
        <f>COUNTIF(Tabla1[[#This Row],[28]:[4]], "B")</f>
        <v>0</v>
      </c>
      <c r="DJ73" s="72">
        <f t="shared" si="15"/>
        <v>0</v>
      </c>
      <c r="DK73" s="72">
        <f>COUNTIF(Tabla1[[#This Row],[28]:[4]], "PSS")</f>
        <v>0</v>
      </c>
      <c r="DL73" s="72">
        <f t="shared" si="16"/>
        <v>0</v>
      </c>
      <c r="DN73" s="57">
        <f>+SUMIF('IAS INT.'!D:D,BS73,'IAS INT.'!J:J)</f>
        <v>0</v>
      </c>
      <c r="DO73" s="57">
        <f>+SUMIF(BAJIO!F:F,BS73,BAJIO!N:N)</f>
        <v>0</v>
      </c>
      <c r="DP73" s="57"/>
      <c r="DQ73" s="57">
        <f t="shared" si="0"/>
        <v>0</v>
      </c>
      <c r="DR73" s="21" t="e">
        <f>Tabla1[[#This Row],[TOTAL DISPERSION]]-DQ73</f>
        <v>#VALUE!</v>
      </c>
    </row>
    <row r="74" spans="1:122" s="70" customFormat="1" ht="15" customHeight="1">
      <c r="A74" s="62">
        <v>64</v>
      </c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4"/>
      <c r="O74" s="63"/>
      <c r="P74" s="63"/>
      <c r="Q74" s="63"/>
      <c r="R74" s="65" t="str">
        <f>CONCATENATE(Tabla1[[#This Row],[PATERNO]]," ",Tabla1[[#This Row],[MATERNO]]," ",Tabla1[[#This Row],[NOMBRE]])</f>
        <v xml:space="preserve">  </v>
      </c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 s="66">
        <f>COUNTIF(Tabla1[[#This Row],[28]:[4]],"I")</f>
        <v>0</v>
      </c>
      <c r="AN74" s="66">
        <f t="shared" si="1"/>
        <v>0</v>
      </c>
      <c r="AO74" s="66">
        <f t="shared" si="2"/>
        <v>0</v>
      </c>
      <c r="AP74" s="66">
        <f t="shared" si="3"/>
        <v>0</v>
      </c>
      <c r="AQ74" s="66">
        <f t="shared" si="4"/>
        <v>0</v>
      </c>
      <c r="AR74" s="66" t="e">
        <f>+SUMIF([2]INFONAVIT!A:A,M74,[2]INFONAVIT!K:K)/2</f>
        <v>#VALUE!</v>
      </c>
      <c r="AS74" s="66" t="e">
        <f>+SUMIF([2]FONACOT!F:F,M74,[2]FONACOT!M:M)/2</f>
        <v>#VALUE!</v>
      </c>
      <c r="AT74" s="66">
        <v>0</v>
      </c>
      <c r="AU74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74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74" s="69">
        <v>280</v>
      </c>
      <c r="AX74" s="66">
        <f>Tabla1[[#This Row],[SD]]*$AX$8</f>
        <v>293.80399999999997</v>
      </c>
      <c r="AY74" s="66" t="e">
        <f>ROUND(Tabla1[[#This Row],[SD]]*Tabla1[[#This Row],[DIAS LABORADOS]],2)</f>
        <v>#VALUE!</v>
      </c>
      <c r="AZ74" s="66">
        <f>ROUND(IF('[2]ISR CONTPAQi'!AN65&gt;0,'[2]ISR CONTPAQi'!AN65,0),2)</f>
        <v>0</v>
      </c>
      <c r="BA74" s="66">
        <f>ROUND(IF('[2]ISR CONTPAQi'!AO65&gt;0,'[2]ISR CONTPAQi'!AO65,0),2)</f>
        <v>0</v>
      </c>
      <c r="BB74" s="66">
        <f>ROUND(IF(AX74&gt;$BB$8,'[2]CALCULO IMSS'!AH73,0),2)</f>
        <v>0</v>
      </c>
      <c r="BC74" s="66" t="e">
        <f t="shared" si="5"/>
        <v>#VALUE!</v>
      </c>
      <c r="BD74" s="66" t="e">
        <f t="shared" si="5"/>
        <v>#VALUE!</v>
      </c>
      <c r="BE74" s="66">
        <f t="shared" si="5"/>
        <v>0</v>
      </c>
      <c r="BF74" s="66" t="e">
        <f t="shared" si="6"/>
        <v>#VALUE!</v>
      </c>
      <c r="BG74" s="69">
        <v>0</v>
      </c>
      <c r="BH74" s="69">
        <v>0</v>
      </c>
      <c r="BI74" s="69">
        <v>0</v>
      </c>
      <c r="BJ74" s="66">
        <v>0</v>
      </c>
      <c r="BK74" s="66" t="e">
        <f>ROUND(IF(Tabla1[[#This Row],[NETO FISCAL]]&gt;Tabla1[[#This Row],[SUELDO NETO PAGADO.]],Tabla1[[#This Row],[NETO FISCAL]],Tabla1[[#This Row],[NETO FISCAL]]+Tabla1[[#This Row],[NETO PREVISION]]),2)</f>
        <v>#VALUE!</v>
      </c>
      <c r="BL74" s="66" t="e">
        <f>Tabla1[[#This Row],[NETO A PAGAR]]</f>
        <v>#VALUE!</v>
      </c>
      <c r="BM74" s="66" t="e">
        <f>ROUND(Tabla1[[#This Row],[SUELDO NETO PAGADO.]]-Tabla1[[#This Row],[NOMINA]],2)</f>
        <v>#VALUE!</v>
      </c>
      <c r="BN74" s="69" t="e">
        <f>ROUND(Tabla1[[#This Row],[NOMINA]]+Tabla1[[#This Row],[IAS]],2)</f>
        <v>#VALUE!</v>
      </c>
      <c r="BO74" s="69" t="e">
        <f>Tabla1[[#This Row],[TOTAL DISPERSION]]=Tabla1[[#This Row],[NETO A PAGAR]]</f>
        <v>#VALUE!</v>
      </c>
      <c r="BP74" s="63">
        <f>+Tabla1[[#This Row],[COMENTARIOS]]</f>
        <v>0</v>
      </c>
      <c r="BQ74" s="63"/>
      <c r="BR74" s="63"/>
      <c r="BS74" s="63" t="e">
        <f t="shared" si="7"/>
        <v>#N/A</v>
      </c>
      <c r="BT74" s="63" t="e">
        <f t="shared" si="7"/>
        <v>#N/A</v>
      </c>
      <c r="BU74" s="65" t="e">
        <f>VLOOKUP(Tabla1[[#This Row],[INSTITUCION BANCARIA]],[2]CLAVES!E:G,3,FALSE)</f>
        <v>#N/A</v>
      </c>
      <c r="BV74" s="65" t="e">
        <f>+LEN(Tabla1[[#This Row],[NO. CLABE INTERBANCARIA]])</f>
        <v>#N/A</v>
      </c>
      <c r="BW74" s="65">
        <f>+COUNTIF(Tabla1[NO. DE CUENTA],BQ74)</f>
        <v>0</v>
      </c>
      <c r="BX74" s="65">
        <f>+COUNTIF(Tabla1[NO. CLABE INTERBANCARIA],BS74)</f>
        <v>44</v>
      </c>
      <c r="BY74" s="65">
        <f>LEN(Tabla1[[#This Row],[NO. DE CUENTA]])</f>
        <v>0</v>
      </c>
      <c r="BZ74" s="65" t="e">
        <f>VLOOKUP(Tabla1[[#This Row],[BANCO LAYOUT SANTANDER]],[2]CLAVES!L:M,2,FALSE)</f>
        <v>#N/A</v>
      </c>
      <c r="CA74" s="65" t="e">
        <f>VLOOKUP(Tabla1[[#This Row],[NO. CLABE INTERBANCARIA]],[2]BAJIO!G:I,3,FALSE)</f>
        <v>#N/A</v>
      </c>
      <c r="CB74" s="65" t="e">
        <f>VLOOKUP(Tabla1[[#This Row],[BANCO LAYOUT SANTANDER]],[2]CLAVES!R:S,2,FALSE)</f>
        <v>#N/A</v>
      </c>
      <c r="CC74" s="65">
        <f t="shared" si="8"/>
        <v>0</v>
      </c>
      <c r="CE74" s="70" t="e">
        <f>VLOOKUP(Tabla1[[#This Row],[NOMBRECOMPLETO]],[2]DATOS!B:K,7,FALSE)</f>
        <v>#N/A</v>
      </c>
      <c r="CF74" s="70" t="e">
        <f>VLOOKUP(Tabla1[[#This Row],[NOMBRECOMPLETO]],[2]DATOS!B:J,8,FALSE)</f>
        <v>#N/A</v>
      </c>
      <c r="CG74" s="70" t="e">
        <f>VLOOKUP(Tabla1[[#This Row],[NOMBRECOMPLETO]],[2]DATOS!B:K,9,FALSE)</f>
        <v>#N/A</v>
      </c>
      <c r="CH74" s="70" t="e">
        <f>VLOOKUP(Tabla1[[#This Row],[NOMBRECOMPLETO]],[2]DATOS!B:M,12,FALSE)</f>
        <v>#N/A</v>
      </c>
      <c r="CJ74" s="70" t="e">
        <f>VLOOKUP(Tabla1[[#This Row],[NSS]],[2]DATOS!D:I,5,FALSE)</f>
        <v>#N/A</v>
      </c>
      <c r="CK74" s="70" t="e">
        <f>VLOOKUP(Tabla1[[#This Row],[NOMBRECOMPLETO]],[2]DATOS!B:F,5,FALSE)</f>
        <v>#N/A</v>
      </c>
      <c r="CL74" s="70" t="e">
        <f>VLOOKUP(Tabla1[[#This Row],[NOMBRECOMPLETO]],[2]DATOS!B:E,4,FALSE)</f>
        <v>#N/A</v>
      </c>
      <c r="CM74" s="70" t="e">
        <f>VLOOKUP(Tabla1[[#This Row],[NOMBRECOMPLETO]],[2]DATOS!B:D,3,FALSE)</f>
        <v>#N/A</v>
      </c>
      <c r="CN74" s="70" t="e">
        <f>VLOOKUP(Tabla1[[#This Row],[NOMBRECOMPLETO]],[2]DATOS!B:C,2,FALSE)</f>
        <v>#N/A</v>
      </c>
      <c r="CO74" s="63"/>
      <c r="CP74" s="63"/>
      <c r="CQ74" s="63"/>
      <c r="CR74" s="71">
        <f>Tabla1[[#This Row],[TOTAL]]-CY74</f>
        <v>0</v>
      </c>
      <c r="CT74" s="72">
        <f>Tabla1[[#This Row],[SUELDO SEMANAL]]</f>
        <v>0</v>
      </c>
      <c r="CU74" s="72">
        <f t="shared" si="9"/>
        <v>0</v>
      </c>
      <c r="CV74" s="72">
        <f>+Tabla1[[#This Row],[ADICIONAL]]</f>
        <v>0</v>
      </c>
      <c r="CW74" s="72">
        <f t="shared" si="10"/>
        <v>0</v>
      </c>
      <c r="CX74" s="72">
        <f>+Tabla1[[#This Row],[OTROS DESCUENTOS]]</f>
        <v>0</v>
      </c>
      <c r="CY74" s="72">
        <f t="shared" si="11"/>
        <v>0</v>
      </c>
      <c r="CZ74" s="72"/>
      <c r="DA74" s="72">
        <f>COUNTIF(Tabla1[[#This Row],[28]:[4]], "12E")</f>
        <v>0</v>
      </c>
      <c r="DB74" s="72">
        <f>COUNTIF(Tabla1[[#This Row],[28]:[4]], "24E")</f>
        <v>0</v>
      </c>
      <c r="DC74" s="72">
        <f t="shared" si="12"/>
        <v>0</v>
      </c>
      <c r="DD74" s="72">
        <f>COUNTIF(Tabla1[[#This Row],[28]:[4]], "F")</f>
        <v>0</v>
      </c>
      <c r="DE74" s="72">
        <f>IF(Tabla1[[#This Row],[TURNO]]=12,(((CT74/7)*2)*(DD74)),(((CT74/7)*4)*(DD74)))</f>
        <v>0</v>
      </c>
      <c r="DF74" s="72">
        <f t="shared" si="13"/>
        <v>0</v>
      </c>
      <c r="DG74" s="72">
        <f>COUNTIF(Tabla1[[#This Row],[28]:[4]], "A")</f>
        <v>0</v>
      </c>
      <c r="DH74" s="72">
        <f t="shared" si="14"/>
        <v>0</v>
      </c>
      <c r="DI74" s="72">
        <f>COUNTIF(Tabla1[[#This Row],[28]:[4]], "B")</f>
        <v>0</v>
      </c>
      <c r="DJ74" s="72">
        <f t="shared" si="15"/>
        <v>0</v>
      </c>
      <c r="DK74" s="72">
        <f>COUNTIF(Tabla1[[#This Row],[28]:[4]], "PSS")</f>
        <v>0</v>
      </c>
      <c r="DL74" s="72">
        <f t="shared" si="16"/>
        <v>0</v>
      </c>
      <c r="DN74" s="57">
        <f>+SUMIF('IAS INT.'!D:D,BS74,'IAS INT.'!J:J)</f>
        <v>0</v>
      </c>
      <c r="DO74" s="57">
        <f>+SUMIF(BAJIO!F:F,BS74,BAJIO!N:N)</f>
        <v>0</v>
      </c>
      <c r="DP74" s="57"/>
      <c r="DQ74" s="57">
        <f t="shared" si="0"/>
        <v>0</v>
      </c>
      <c r="DR74" s="21" t="e">
        <f>Tabla1[[#This Row],[TOTAL DISPERSION]]-DQ74</f>
        <v>#VALUE!</v>
      </c>
    </row>
    <row r="75" spans="1:122" s="70" customFormat="1" ht="15" customHeight="1">
      <c r="A75" s="62">
        <v>65</v>
      </c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4"/>
      <c r="O75" s="63"/>
      <c r="P75" s="63"/>
      <c r="Q75" s="63"/>
      <c r="R75" s="65" t="str">
        <f>CONCATENATE(Tabla1[[#This Row],[PATERNO]]," ",Tabla1[[#This Row],[MATERNO]]," ",Tabla1[[#This Row],[NOMBRE]])</f>
        <v xml:space="preserve">  </v>
      </c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 s="66">
        <f>COUNTIF(Tabla1[[#This Row],[28]:[4]],"I")</f>
        <v>0</v>
      </c>
      <c r="AN75" s="66">
        <f t="shared" ref="AN75:AN83" si="17">ROUND(AH75/7*AM75,2)</f>
        <v>0</v>
      </c>
      <c r="AO75" s="66">
        <f t="shared" ref="AO75:AO83" si="18">ROUND(AM75*(AC75/7)*0.6,2)</f>
        <v>0</v>
      </c>
      <c r="AP75" s="66">
        <f t="shared" ref="AP75:AP83" si="19">ROUND(AX75*AM75*0.6,2)</f>
        <v>0</v>
      </c>
      <c r="AQ75" s="66">
        <f t="shared" si="4"/>
        <v>0</v>
      </c>
      <c r="AR75" s="66" t="e">
        <f>+SUMIF([2]INFONAVIT!A:A,M75,[2]INFONAVIT!K:K)/2</f>
        <v>#VALUE!</v>
      </c>
      <c r="AS75" s="66" t="e">
        <f>+SUMIF([2]FONACOT!F:F,M75,[2]FONACOT!M:M)/2</f>
        <v>#VALUE!</v>
      </c>
      <c r="AT75" s="66">
        <v>0</v>
      </c>
      <c r="AU75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75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75" s="69">
        <v>280</v>
      </c>
      <c r="AX75" s="66">
        <f>Tabla1[[#This Row],[SD]]*$AX$8</f>
        <v>293.80399999999997</v>
      </c>
      <c r="AY75" s="66" t="e">
        <f>ROUND(Tabla1[[#This Row],[SD]]*Tabla1[[#This Row],[DIAS LABORADOS]],2)</f>
        <v>#VALUE!</v>
      </c>
      <c r="AZ75" s="66">
        <f>ROUND(IF('[2]ISR CONTPAQi'!AN66&gt;0,'[2]ISR CONTPAQi'!AN66,0),2)</f>
        <v>0</v>
      </c>
      <c r="BA75" s="66">
        <f>ROUND(IF('[2]ISR CONTPAQi'!AO66&gt;0,'[2]ISR CONTPAQi'!AO66,0),2)</f>
        <v>0</v>
      </c>
      <c r="BB75" s="66">
        <f>ROUND(IF(AX75&gt;$BB$8,'[2]CALCULO IMSS'!AH74,0),2)</f>
        <v>0</v>
      </c>
      <c r="BC75" s="66" t="e">
        <f t="shared" si="5"/>
        <v>#VALUE!</v>
      </c>
      <c r="BD75" s="66" t="e">
        <f t="shared" si="5"/>
        <v>#VALUE!</v>
      </c>
      <c r="BE75" s="66">
        <f t="shared" si="5"/>
        <v>0</v>
      </c>
      <c r="BF75" s="66" t="e">
        <f t="shared" si="6"/>
        <v>#VALUE!</v>
      </c>
      <c r="BG75" s="69">
        <v>0</v>
      </c>
      <c r="BH75" s="69">
        <v>0</v>
      </c>
      <c r="BI75" s="69">
        <v>0</v>
      </c>
      <c r="BJ75" s="66">
        <v>0</v>
      </c>
      <c r="BK75" s="66" t="e">
        <f>ROUND(IF(Tabla1[[#This Row],[NETO FISCAL]]&gt;Tabla1[[#This Row],[SUELDO NETO PAGADO.]],Tabla1[[#This Row],[NETO FISCAL]],Tabla1[[#This Row],[NETO FISCAL]]+Tabla1[[#This Row],[NETO PREVISION]]),2)</f>
        <v>#VALUE!</v>
      </c>
      <c r="BL75" s="66" t="e">
        <f>Tabla1[[#This Row],[NETO A PAGAR]]</f>
        <v>#VALUE!</v>
      </c>
      <c r="BM75" s="66" t="e">
        <f>ROUND(Tabla1[[#This Row],[SUELDO NETO PAGADO.]]-Tabla1[[#This Row],[NOMINA]],2)</f>
        <v>#VALUE!</v>
      </c>
      <c r="BN75" s="69" t="e">
        <f>ROUND(Tabla1[[#This Row],[NOMINA]]+Tabla1[[#This Row],[IAS]],2)</f>
        <v>#VALUE!</v>
      </c>
      <c r="BO75" s="69" t="e">
        <f>Tabla1[[#This Row],[TOTAL DISPERSION]]=Tabla1[[#This Row],[NETO A PAGAR]]</f>
        <v>#VALUE!</v>
      </c>
      <c r="BP75" s="63">
        <f>+Tabla1[[#This Row],[COMENTARIOS]]</f>
        <v>0</v>
      </c>
      <c r="BQ75" s="63"/>
      <c r="BR75" s="63"/>
      <c r="BS75" s="63" t="e">
        <f t="shared" si="7"/>
        <v>#N/A</v>
      </c>
      <c r="BT75" s="63" t="e">
        <f t="shared" si="7"/>
        <v>#N/A</v>
      </c>
      <c r="BU75" s="65" t="e">
        <f>VLOOKUP(Tabla1[[#This Row],[INSTITUCION BANCARIA]],[2]CLAVES!E:G,3,FALSE)</f>
        <v>#N/A</v>
      </c>
      <c r="BV75" s="65" t="e">
        <f>+LEN(Tabla1[[#This Row],[NO. CLABE INTERBANCARIA]])</f>
        <v>#N/A</v>
      </c>
      <c r="BW75" s="65">
        <f>+COUNTIF(Tabla1[NO. DE CUENTA],BQ75)</f>
        <v>0</v>
      </c>
      <c r="BX75" s="65">
        <f>+COUNTIF(Tabla1[NO. CLABE INTERBANCARIA],BS75)</f>
        <v>44</v>
      </c>
      <c r="BY75" s="65">
        <f>LEN(Tabla1[[#This Row],[NO. DE CUENTA]])</f>
        <v>0</v>
      </c>
      <c r="BZ75" s="65" t="e">
        <f>VLOOKUP(Tabla1[[#This Row],[BANCO LAYOUT SANTANDER]],[2]CLAVES!L:M,2,FALSE)</f>
        <v>#N/A</v>
      </c>
      <c r="CA75" s="65" t="e">
        <f>VLOOKUP(Tabla1[[#This Row],[NO. CLABE INTERBANCARIA]],[2]BAJIO!G:I,3,FALSE)</f>
        <v>#N/A</v>
      </c>
      <c r="CB75" s="65" t="e">
        <f>VLOOKUP(Tabla1[[#This Row],[BANCO LAYOUT SANTANDER]],[2]CLAVES!R:S,2,FALSE)</f>
        <v>#N/A</v>
      </c>
      <c r="CC75" s="65">
        <f t="shared" ref="CC75:CC83" si="20">+CO75</f>
        <v>0</v>
      </c>
      <c r="CE75" s="70" t="e">
        <f>VLOOKUP(Tabla1[[#This Row],[NOMBRECOMPLETO]],[2]DATOS!B:K,7,FALSE)</f>
        <v>#N/A</v>
      </c>
      <c r="CF75" s="70" t="e">
        <f>VLOOKUP(Tabla1[[#This Row],[NOMBRECOMPLETO]],[2]DATOS!B:J,8,FALSE)</f>
        <v>#N/A</v>
      </c>
      <c r="CG75" s="70" t="e">
        <f>VLOOKUP(Tabla1[[#This Row],[NOMBRECOMPLETO]],[2]DATOS!B:K,9,FALSE)</f>
        <v>#N/A</v>
      </c>
      <c r="CH75" s="70" t="e">
        <f>VLOOKUP(Tabla1[[#This Row],[NOMBRECOMPLETO]],[2]DATOS!B:M,12,FALSE)</f>
        <v>#N/A</v>
      </c>
      <c r="CJ75" s="70" t="e">
        <f>VLOOKUP(Tabla1[[#This Row],[NSS]],[2]DATOS!D:I,5,FALSE)</f>
        <v>#N/A</v>
      </c>
      <c r="CK75" s="70" t="e">
        <f>VLOOKUP(Tabla1[[#This Row],[NOMBRECOMPLETO]],[2]DATOS!B:F,5,FALSE)</f>
        <v>#N/A</v>
      </c>
      <c r="CL75" s="70" t="e">
        <f>VLOOKUP(Tabla1[[#This Row],[NOMBRECOMPLETO]],[2]DATOS!B:E,4,FALSE)</f>
        <v>#N/A</v>
      </c>
      <c r="CM75" s="70" t="e">
        <f>VLOOKUP(Tabla1[[#This Row],[NOMBRECOMPLETO]],[2]DATOS!B:D,3,FALSE)</f>
        <v>#N/A</v>
      </c>
      <c r="CN75" s="70" t="e">
        <f>VLOOKUP(Tabla1[[#This Row],[NOMBRECOMPLETO]],[2]DATOS!B:C,2,FALSE)</f>
        <v>#N/A</v>
      </c>
      <c r="CO75" s="63"/>
      <c r="CP75" s="63"/>
      <c r="CQ75" s="63"/>
      <c r="CR75" s="71">
        <f>Tabla1[[#This Row],[TOTAL]]-CY75</f>
        <v>0</v>
      </c>
      <c r="CT75" s="72">
        <f>Tabla1[[#This Row],[SUELDO SEMANAL]]</f>
        <v>0</v>
      </c>
      <c r="CU75" s="72">
        <f t="shared" si="9"/>
        <v>0</v>
      </c>
      <c r="CV75" s="72">
        <f>+Tabla1[[#This Row],[ADICIONAL]]</f>
        <v>0</v>
      </c>
      <c r="CW75" s="72">
        <f t="shared" si="10"/>
        <v>0</v>
      </c>
      <c r="CX75" s="72">
        <f>+Tabla1[[#This Row],[OTROS DESCUENTOS]]</f>
        <v>0</v>
      </c>
      <c r="CY75" s="72">
        <f t="shared" si="11"/>
        <v>0</v>
      </c>
      <c r="CZ75" s="72"/>
      <c r="DA75" s="72">
        <f>COUNTIF(Tabla1[[#This Row],[28]:[4]], "12E")</f>
        <v>0</v>
      </c>
      <c r="DB75" s="72">
        <f>COUNTIF(Tabla1[[#This Row],[28]:[4]], "24E")</f>
        <v>0</v>
      </c>
      <c r="DC75" s="72">
        <f t="shared" si="12"/>
        <v>0</v>
      </c>
      <c r="DD75" s="72">
        <f>COUNTIF(Tabla1[[#This Row],[28]:[4]], "F")</f>
        <v>0</v>
      </c>
      <c r="DE75" s="72">
        <f>IF(Tabla1[[#This Row],[TURNO]]=12,(((CT75/7)*2)*(DD75)),(((CT75/7)*4)*(DD75)))</f>
        <v>0</v>
      </c>
      <c r="DF75" s="72">
        <f t="shared" si="13"/>
        <v>0</v>
      </c>
      <c r="DG75" s="72">
        <f>COUNTIF(Tabla1[[#This Row],[28]:[4]], "A")</f>
        <v>0</v>
      </c>
      <c r="DH75" s="72">
        <f t="shared" si="14"/>
        <v>0</v>
      </c>
      <c r="DI75" s="72">
        <f>COUNTIF(Tabla1[[#This Row],[28]:[4]], "B")</f>
        <v>0</v>
      </c>
      <c r="DJ75" s="72">
        <f t="shared" si="15"/>
        <v>0</v>
      </c>
      <c r="DK75" s="72">
        <f>COUNTIF(Tabla1[[#This Row],[28]:[4]], "PSS")</f>
        <v>0</v>
      </c>
      <c r="DL75" s="72">
        <f t="shared" si="16"/>
        <v>0</v>
      </c>
      <c r="DN75" s="57">
        <f>+SUMIF('IAS INT.'!D:D,BS75,'IAS INT.'!J:J)</f>
        <v>0</v>
      </c>
      <c r="DO75" s="57">
        <f>+SUMIF(BAJIO!F:F,BS75,BAJIO!N:N)</f>
        <v>0</v>
      </c>
      <c r="DP75" s="57"/>
      <c r="DQ75" s="57">
        <f t="shared" si="0"/>
        <v>0</v>
      </c>
      <c r="DR75" s="21" t="e">
        <f>Tabla1[[#This Row],[TOTAL DISPERSION]]-DQ75</f>
        <v>#VALUE!</v>
      </c>
    </row>
    <row r="76" spans="1:122" s="70" customFormat="1" ht="15" customHeight="1">
      <c r="A76" s="62">
        <v>66</v>
      </c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4"/>
      <c r="O76" s="63"/>
      <c r="P76" s="63"/>
      <c r="Q76" s="63"/>
      <c r="R76" s="65" t="str">
        <f>CONCATENATE(Tabla1[[#This Row],[PATERNO]]," ",Tabla1[[#This Row],[MATERNO]]," ",Tabla1[[#This Row],[NOMBRE]])</f>
        <v xml:space="preserve">  </v>
      </c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 s="66">
        <f>COUNTIF(Tabla1[[#This Row],[28]:[4]],"I")</f>
        <v>0</v>
      </c>
      <c r="AN76" s="66">
        <f t="shared" si="17"/>
        <v>0</v>
      </c>
      <c r="AO76" s="66">
        <f t="shared" si="18"/>
        <v>0</v>
      </c>
      <c r="AP76" s="66">
        <f t="shared" si="19"/>
        <v>0</v>
      </c>
      <c r="AQ76" s="66">
        <f t="shared" ref="AQ76:AQ83" si="21">ROUND(AO76-AP76,2)</f>
        <v>0</v>
      </c>
      <c r="AR76" s="66" t="e">
        <f>+SUMIF([2]INFONAVIT!A:A,M76,[2]INFONAVIT!K:K)/2</f>
        <v>#VALUE!</v>
      </c>
      <c r="AS76" s="66" t="e">
        <f>+SUMIF([2]FONACOT!F:F,M76,[2]FONACOT!M:M)/2</f>
        <v>#VALUE!</v>
      </c>
      <c r="AT76" s="66">
        <v>0</v>
      </c>
      <c r="AU76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76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76" s="69">
        <v>280</v>
      </c>
      <c r="AX76" s="66">
        <f>Tabla1[[#This Row],[SD]]*$AX$8</f>
        <v>293.80399999999997</v>
      </c>
      <c r="AY76" s="66" t="e">
        <f>ROUND(Tabla1[[#This Row],[SD]]*Tabla1[[#This Row],[DIAS LABORADOS]],2)</f>
        <v>#VALUE!</v>
      </c>
      <c r="AZ76" s="66">
        <f>ROUND(IF('[2]ISR CONTPAQi'!AN67&gt;0,'[2]ISR CONTPAQi'!AN67,0),2)</f>
        <v>0</v>
      </c>
      <c r="BA76" s="66">
        <f>ROUND(IF('[2]ISR CONTPAQi'!AO67&gt;0,'[2]ISR CONTPAQi'!AO67,0),2)</f>
        <v>0</v>
      </c>
      <c r="BB76" s="66">
        <f>ROUND(IF(AX76&gt;$BB$8,'[2]CALCULO IMSS'!AH75,0),2)</f>
        <v>0</v>
      </c>
      <c r="BC76" s="66" t="e">
        <f t="shared" ref="BC76:BE83" si="22">AR76</f>
        <v>#VALUE!</v>
      </c>
      <c r="BD76" s="66" t="e">
        <f t="shared" si="22"/>
        <v>#VALUE!</v>
      </c>
      <c r="BE76" s="66">
        <f t="shared" si="22"/>
        <v>0</v>
      </c>
      <c r="BF76" s="66" t="e">
        <f t="shared" ref="BF76:BF83" si="23">ROUND(AY76-AZ76-BA76-BB76-BC76-BD76-BE76,2)</f>
        <v>#VALUE!</v>
      </c>
      <c r="BG76" s="69">
        <v>0</v>
      </c>
      <c r="BH76" s="69">
        <v>0</v>
      </c>
      <c r="BI76" s="69">
        <v>0</v>
      </c>
      <c r="BJ76" s="66">
        <v>0</v>
      </c>
      <c r="BK76" s="66" t="e">
        <f>ROUND(IF(Tabla1[[#This Row],[NETO FISCAL]]&gt;Tabla1[[#This Row],[SUELDO NETO PAGADO.]],Tabla1[[#This Row],[NETO FISCAL]],Tabla1[[#This Row],[NETO FISCAL]]+Tabla1[[#This Row],[NETO PREVISION]]),2)</f>
        <v>#VALUE!</v>
      </c>
      <c r="BL76" s="66" t="e">
        <f>Tabla1[[#This Row],[NETO A PAGAR]]</f>
        <v>#VALUE!</v>
      </c>
      <c r="BM76" s="66" t="e">
        <f>ROUND(Tabla1[[#This Row],[SUELDO NETO PAGADO.]]-Tabla1[[#This Row],[NOMINA]],2)</f>
        <v>#VALUE!</v>
      </c>
      <c r="BN76" s="69" t="e">
        <f>ROUND(Tabla1[[#This Row],[NOMINA]]+Tabla1[[#This Row],[IAS]],2)</f>
        <v>#VALUE!</v>
      </c>
      <c r="BO76" s="69" t="e">
        <f>Tabla1[[#This Row],[TOTAL DISPERSION]]=Tabla1[[#This Row],[NETO A PAGAR]]</f>
        <v>#VALUE!</v>
      </c>
      <c r="BP76" s="63">
        <f>+Tabla1[[#This Row],[COMENTARIOS]]</f>
        <v>0</v>
      </c>
      <c r="BQ76" s="63"/>
      <c r="BR76" s="63"/>
      <c r="BS76" s="63" t="e">
        <f t="shared" si="7"/>
        <v>#N/A</v>
      </c>
      <c r="BT76" s="63" t="e">
        <f t="shared" si="7"/>
        <v>#N/A</v>
      </c>
      <c r="BU76" s="65" t="e">
        <f>VLOOKUP(Tabla1[[#This Row],[INSTITUCION BANCARIA]],[2]CLAVES!E:G,3,FALSE)</f>
        <v>#N/A</v>
      </c>
      <c r="BV76" s="65" t="e">
        <f>+LEN(Tabla1[[#This Row],[NO. CLABE INTERBANCARIA]])</f>
        <v>#N/A</v>
      </c>
      <c r="BW76" s="65">
        <f>+COUNTIF(Tabla1[NO. DE CUENTA],BQ76)</f>
        <v>0</v>
      </c>
      <c r="BX76" s="65">
        <f>+COUNTIF(Tabla1[NO. CLABE INTERBANCARIA],BS76)</f>
        <v>44</v>
      </c>
      <c r="BY76" s="65">
        <f>LEN(Tabla1[[#This Row],[NO. DE CUENTA]])</f>
        <v>0</v>
      </c>
      <c r="BZ76" s="65" t="e">
        <f>VLOOKUP(Tabla1[[#This Row],[BANCO LAYOUT SANTANDER]],[2]CLAVES!L:M,2,FALSE)</f>
        <v>#N/A</v>
      </c>
      <c r="CA76" s="65" t="e">
        <f>VLOOKUP(Tabla1[[#This Row],[NO. CLABE INTERBANCARIA]],[2]BAJIO!G:I,3,FALSE)</f>
        <v>#N/A</v>
      </c>
      <c r="CB76" s="65" t="e">
        <f>VLOOKUP(Tabla1[[#This Row],[BANCO LAYOUT SANTANDER]],[2]CLAVES!R:S,2,FALSE)</f>
        <v>#N/A</v>
      </c>
      <c r="CC76" s="65">
        <f t="shared" si="20"/>
        <v>0</v>
      </c>
      <c r="CE76" s="70" t="e">
        <f>VLOOKUP(Tabla1[[#This Row],[NOMBRECOMPLETO]],[2]DATOS!B:K,7,FALSE)</f>
        <v>#N/A</v>
      </c>
      <c r="CF76" s="70" t="e">
        <f>VLOOKUP(Tabla1[[#This Row],[NOMBRECOMPLETO]],[2]DATOS!B:J,8,FALSE)</f>
        <v>#N/A</v>
      </c>
      <c r="CG76" s="70" t="e">
        <f>VLOOKUP(Tabla1[[#This Row],[NOMBRECOMPLETO]],[2]DATOS!B:K,9,FALSE)</f>
        <v>#N/A</v>
      </c>
      <c r="CH76" s="70" t="e">
        <f>VLOOKUP(Tabla1[[#This Row],[NOMBRECOMPLETO]],[2]DATOS!B:M,12,FALSE)</f>
        <v>#N/A</v>
      </c>
      <c r="CJ76" s="70" t="e">
        <f>VLOOKUP(Tabla1[[#This Row],[NSS]],[2]DATOS!D:I,5,FALSE)</f>
        <v>#N/A</v>
      </c>
      <c r="CK76" s="70" t="e">
        <f>VLOOKUP(Tabla1[[#This Row],[NOMBRECOMPLETO]],[2]DATOS!B:F,5,FALSE)</f>
        <v>#N/A</v>
      </c>
      <c r="CL76" s="70" t="e">
        <f>VLOOKUP(Tabla1[[#This Row],[NOMBRECOMPLETO]],[2]DATOS!B:E,4,FALSE)</f>
        <v>#N/A</v>
      </c>
      <c r="CM76" s="70" t="e">
        <f>VLOOKUP(Tabla1[[#This Row],[NOMBRECOMPLETO]],[2]DATOS!B:D,3,FALSE)</f>
        <v>#N/A</v>
      </c>
      <c r="CN76" s="70" t="e">
        <f>VLOOKUP(Tabla1[[#This Row],[NOMBRECOMPLETO]],[2]DATOS!B:C,2,FALSE)</f>
        <v>#N/A</v>
      </c>
      <c r="CO76" s="63"/>
      <c r="CP76" s="63"/>
      <c r="CQ76" s="63"/>
      <c r="CR76" s="71">
        <f>Tabla1[[#This Row],[TOTAL]]-CY76</f>
        <v>0</v>
      </c>
      <c r="CT76" s="72">
        <f>Tabla1[[#This Row],[SUELDO SEMANAL]]</f>
        <v>0</v>
      </c>
      <c r="CU76" s="72">
        <f t="shared" ref="CU76:CU83" si="24">+DC76</f>
        <v>0</v>
      </c>
      <c r="CV76" s="72">
        <f>+Tabla1[[#This Row],[ADICIONAL]]</f>
        <v>0</v>
      </c>
      <c r="CW76" s="72">
        <f t="shared" ref="CW76:CW83" si="25">+DE76</f>
        <v>0</v>
      </c>
      <c r="CX76" s="72">
        <f>+Tabla1[[#This Row],[OTROS DESCUENTOS]]</f>
        <v>0</v>
      </c>
      <c r="CY76" s="72">
        <f t="shared" ref="CY76:CY83" si="26">CT76+CU76+CV76-CW76-CX76-DH76-DI76-DJ76-DK76-DL76</f>
        <v>0</v>
      </c>
      <c r="CZ76" s="72"/>
      <c r="DA76" s="72">
        <f>COUNTIF(Tabla1[[#This Row],[28]:[4]], "12E")</f>
        <v>0</v>
      </c>
      <c r="DB76" s="72">
        <f>COUNTIF(Tabla1[[#This Row],[28]:[4]], "24E")</f>
        <v>0</v>
      </c>
      <c r="DC76" s="72">
        <f t="shared" ref="DC76:DC83" si="27">(((DA76)*(CT76/7))+(DB76*((CT76/7)*2)))</f>
        <v>0</v>
      </c>
      <c r="DD76" s="72">
        <f>COUNTIF(Tabla1[[#This Row],[28]:[4]], "F")</f>
        <v>0</v>
      </c>
      <c r="DE76" s="72">
        <f>IF(Tabla1[[#This Row],[TURNO]]=12,(((CT76/7)*2)*(DD76)),(((CT76/7)*4)*(DD76)))</f>
        <v>0</v>
      </c>
      <c r="DF76" s="72">
        <f t="shared" ref="DF76:DF83" si="28">CT76/7</f>
        <v>0</v>
      </c>
      <c r="DG76" s="72">
        <f>COUNTIF(Tabla1[[#This Row],[28]:[4]], "A")</f>
        <v>0</v>
      </c>
      <c r="DH76" s="72">
        <f t="shared" ref="DH76:DH83" si="29">DF76*DG76</f>
        <v>0</v>
      </c>
      <c r="DI76" s="72">
        <f>COUNTIF(Tabla1[[#This Row],[28]:[4]], "B")</f>
        <v>0</v>
      </c>
      <c r="DJ76" s="72">
        <f t="shared" ref="DJ76:DJ83" si="30">DF76*DI76</f>
        <v>0</v>
      </c>
      <c r="DK76" s="72">
        <f>COUNTIF(Tabla1[[#This Row],[28]:[4]], "PSS")</f>
        <v>0</v>
      </c>
      <c r="DL76" s="72">
        <f t="shared" ref="DL76:DL83" si="31">DF76*DK76</f>
        <v>0</v>
      </c>
      <c r="DN76" s="57">
        <f>+SUMIF('IAS INT.'!D:D,BS76,'IAS INT.'!J:J)</f>
        <v>0</v>
      </c>
      <c r="DO76" s="57">
        <f>+SUMIF(BAJIO!F:F,BS76,BAJIO!N:N)</f>
        <v>0</v>
      </c>
      <c r="DP76" s="57"/>
      <c r="DQ76" s="57">
        <f t="shared" ref="DQ76:DQ83" si="32">+DN76+DO76</f>
        <v>0</v>
      </c>
      <c r="DR76" s="21" t="e">
        <f>Tabla1[[#This Row],[TOTAL DISPERSION]]-DQ76</f>
        <v>#VALUE!</v>
      </c>
    </row>
    <row r="77" spans="1:122" s="70" customFormat="1" ht="15" customHeight="1">
      <c r="A77" s="62">
        <v>67</v>
      </c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4"/>
      <c r="O77" s="63"/>
      <c r="P77" s="63"/>
      <c r="Q77" s="63"/>
      <c r="R77" s="65" t="str">
        <f>CONCATENATE(Tabla1[[#This Row],[PATERNO]]," ",Tabla1[[#This Row],[MATERNO]]," ",Tabla1[[#This Row],[NOMBRE]])</f>
        <v xml:space="preserve">  </v>
      </c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 s="66">
        <f>COUNTIF(Tabla1[[#This Row],[28]:[4]],"I")</f>
        <v>0</v>
      </c>
      <c r="AN77" s="66">
        <f t="shared" si="17"/>
        <v>0</v>
      </c>
      <c r="AO77" s="66">
        <f t="shared" si="18"/>
        <v>0</v>
      </c>
      <c r="AP77" s="66">
        <f t="shared" si="19"/>
        <v>0</v>
      </c>
      <c r="AQ77" s="66">
        <f t="shared" si="21"/>
        <v>0</v>
      </c>
      <c r="AR77" s="66" t="e">
        <f>+SUMIF([2]INFONAVIT!A:A,M77,[2]INFONAVIT!K:K)/2</f>
        <v>#VALUE!</v>
      </c>
      <c r="AS77" s="66" t="e">
        <f>+SUMIF([2]FONACOT!F:F,M77,[2]FONACOT!M:M)/2</f>
        <v>#VALUE!</v>
      </c>
      <c r="AT77" s="66">
        <v>0</v>
      </c>
      <c r="AU77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77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77" s="69">
        <v>280</v>
      </c>
      <c r="AX77" s="66">
        <f>Tabla1[[#This Row],[SD]]*$AX$8</f>
        <v>293.80399999999997</v>
      </c>
      <c r="AY77" s="66" t="e">
        <f>ROUND(Tabla1[[#This Row],[SD]]*Tabla1[[#This Row],[DIAS LABORADOS]],2)</f>
        <v>#VALUE!</v>
      </c>
      <c r="AZ77" s="66">
        <f>ROUND(IF('[2]ISR CONTPAQi'!AN68&gt;0,'[2]ISR CONTPAQi'!AN68,0),2)</f>
        <v>0</v>
      </c>
      <c r="BA77" s="66">
        <f>ROUND(IF('[2]ISR CONTPAQi'!AO68&gt;0,'[2]ISR CONTPAQi'!AO68,0),2)</f>
        <v>0</v>
      </c>
      <c r="BB77" s="66">
        <f>ROUND(IF(AX77&gt;$BB$8,'[2]CALCULO IMSS'!AH76,0),2)</f>
        <v>0</v>
      </c>
      <c r="BC77" s="66" t="e">
        <f t="shared" si="22"/>
        <v>#VALUE!</v>
      </c>
      <c r="BD77" s="66" t="e">
        <f t="shared" si="22"/>
        <v>#VALUE!</v>
      </c>
      <c r="BE77" s="66">
        <f t="shared" si="22"/>
        <v>0</v>
      </c>
      <c r="BF77" s="66" t="e">
        <f t="shared" si="23"/>
        <v>#VALUE!</v>
      </c>
      <c r="BG77" s="69">
        <v>0</v>
      </c>
      <c r="BH77" s="69">
        <v>0</v>
      </c>
      <c r="BI77" s="69">
        <v>0</v>
      </c>
      <c r="BJ77" s="66">
        <v>0</v>
      </c>
      <c r="BK77" s="66" t="e">
        <f>ROUND(IF(Tabla1[[#This Row],[NETO FISCAL]]&gt;Tabla1[[#This Row],[SUELDO NETO PAGADO.]],Tabla1[[#This Row],[NETO FISCAL]],Tabla1[[#This Row],[NETO FISCAL]]+Tabla1[[#This Row],[NETO PREVISION]]),2)</f>
        <v>#VALUE!</v>
      </c>
      <c r="BL77" s="66" t="e">
        <f>Tabla1[[#This Row],[NETO A PAGAR]]</f>
        <v>#VALUE!</v>
      </c>
      <c r="BM77" s="66" t="e">
        <f>ROUND(Tabla1[[#This Row],[SUELDO NETO PAGADO.]]-Tabla1[[#This Row],[NOMINA]],2)</f>
        <v>#VALUE!</v>
      </c>
      <c r="BN77" s="69" t="e">
        <f>ROUND(Tabla1[[#This Row],[NOMINA]]+Tabla1[[#This Row],[IAS]],2)</f>
        <v>#VALUE!</v>
      </c>
      <c r="BO77" s="69" t="e">
        <f>Tabla1[[#This Row],[TOTAL DISPERSION]]=Tabla1[[#This Row],[NETO A PAGAR]]</f>
        <v>#VALUE!</v>
      </c>
      <c r="BP77" s="63">
        <f>+Tabla1[[#This Row],[COMENTARIOS]]</f>
        <v>0</v>
      </c>
      <c r="BQ77" s="63"/>
      <c r="BR77" s="63"/>
      <c r="BS77" s="63" t="e">
        <f t="shared" si="7"/>
        <v>#N/A</v>
      </c>
      <c r="BT77" s="63" t="e">
        <f t="shared" si="7"/>
        <v>#N/A</v>
      </c>
      <c r="BU77" s="65" t="e">
        <f>VLOOKUP(Tabla1[[#This Row],[INSTITUCION BANCARIA]],[2]CLAVES!E:G,3,FALSE)</f>
        <v>#N/A</v>
      </c>
      <c r="BV77" s="65" t="e">
        <f>+LEN(Tabla1[[#This Row],[NO. CLABE INTERBANCARIA]])</f>
        <v>#N/A</v>
      </c>
      <c r="BW77" s="65">
        <f>+COUNTIF(Tabla1[NO. DE CUENTA],BQ77)</f>
        <v>0</v>
      </c>
      <c r="BX77" s="65">
        <f>+COUNTIF(Tabla1[NO. CLABE INTERBANCARIA],BS77)</f>
        <v>44</v>
      </c>
      <c r="BY77" s="65">
        <f>LEN(Tabla1[[#This Row],[NO. DE CUENTA]])</f>
        <v>0</v>
      </c>
      <c r="BZ77" s="65" t="e">
        <f>VLOOKUP(Tabla1[[#This Row],[BANCO LAYOUT SANTANDER]],[2]CLAVES!L:M,2,FALSE)</f>
        <v>#N/A</v>
      </c>
      <c r="CA77" s="65" t="e">
        <f>VLOOKUP(Tabla1[[#This Row],[NO. CLABE INTERBANCARIA]],[2]BAJIO!G:I,3,FALSE)</f>
        <v>#N/A</v>
      </c>
      <c r="CB77" s="65" t="e">
        <f>VLOOKUP(Tabla1[[#This Row],[BANCO LAYOUT SANTANDER]],[2]CLAVES!R:S,2,FALSE)</f>
        <v>#N/A</v>
      </c>
      <c r="CC77" s="65">
        <f t="shared" si="20"/>
        <v>0</v>
      </c>
      <c r="CE77" s="70" t="e">
        <f>VLOOKUP(Tabla1[[#This Row],[NOMBRECOMPLETO]],[2]DATOS!B:K,7,FALSE)</f>
        <v>#N/A</v>
      </c>
      <c r="CF77" s="70" t="e">
        <f>VLOOKUP(Tabla1[[#This Row],[NOMBRECOMPLETO]],[2]DATOS!B:J,8,FALSE)</f>
        <v>#N/A</v>
      </c>
      <c r="CG77" s="70" t="e">
        <f>VLOOKUP(Tabla1[[#This Row],[NOMBRECOMPLETO]],[2]DATOS!B:K,9,FALSE)</f>
        <v>#N/A</v>
      </c>
      <c r="CH77" s="70" t="e">
        <f>VLOOKUP(Tabla1[[#This Row],[NOMBRECOMPLETO]],[2]DATOS!B:M,12,FALSE)</f>
        <v>#N/A</v>
      </c>
      <c r="CJ77" s="70" t="e">
        <f>VLOOKUP(Tabla1[[#This Row],[NSS]],[2]DATOS!D:I,5,FALSE)</f>
        <v>#N/A</v>
      </c>
      <c r="CK77" s="70" t="e">
        <f>VLOOKUP(Tabla1[[#This Row],[NOMBRECOMPLETO]],[2]DATOS!B:F,5,FALSE)</f>
        <v>#N/A</v>
      </c>
      <c r="CL77" s="70" t="e">
        <f>VLOOKUP(Tabla1[[#This Row],[NOMBRECOMPLETO]],[2]DATOS!B:E,4,FALSE)</f>
        <v>#N/A</v>
      </c>
      <c r="CM77" s="70" t="e">
        <f>VLOOKUP(Tabla1[[#This Row],[NOMBRECOMPLETO]],[2]DATOS!B:D,3,FALSE)</f>
        <v>#N/A</v>
      </c>
      <c r="CN77" s="70" t="e">
        <f>VLOOKUP(Tabla1[[#This Row],[NOMBRECOMPLETO]],[2]DATOS!B:C,2,FALSE)</f>
        <v>#N/A</v>
      </c>
      <c r="CO77" s="63"/>
      <c r="CP77" s="63"/>
      <c r="CQ77" s="63"/>
      <c r="CR77" s="71">
        <f>Tabla1[[#This Row],[TOTAL]]-CY77</f>
        <v>0</v>
      </c>
      <c r="CT77" s="72">
        <f>Tabla1[[#This Row],[SUELDO SEMANAL]]</f>
        <v>0</v>
      </c>
      <c r="CU77" s="72">
        <f t="shared" si="24"/>
        <v>0</v>
      </c>
      <c r="CV77" s="72">
        <f>+Tabla1[[#This Row],[ADICIONAL]]</f>
        <v>0</v>
      </c>
      <c r="CW77" s="72">
        <f t="shared" si="25"/>
        <v>0</v>
      </c>
      <c r="CX77" s="72">
        <f>+Tabla1[[#This Row],[OTROS DESCUENTOS]]</f>
        <v>0</v>
      </c>
      <c r="CY77" s="72">
        <f t="shared" si="26"/>
        <v>0</v>
      </c>
      <c r="CZ77" s="72"/>
      <c r="DA77" s="72">
        <f>COUNTIF(Tabla1[[#This Row],[28]:[4]], "12E")</f>
        <v>0</v>
      </c>
      <c r="DB77" s="72">
        <f>COUNTIF(Tabla1[[#This Row],[28]:[4]], "24E")</f>
        <v>0</v>
      </c>
      <c r="DC77" s="72">
        <f t="shared" si="27"/>
        <v>0</v>
      </c>
      <c r="DD77" s="72">
        <f>COUNTIF(Tabla1[[#This Row],[28]:[4]], "F")</f>
        <v>0</v>
      </c>
      <c r="DE77" s="72">
        <f>IF(Tabla1[[#This Row],[TURNO]]=12,(((CT77/7)*2)*(DD77)),(((CT77/7)*4)*(DD77)))</f>
        <v>0</v>
      </c>
      <c r="DF77" s="72">
        <f t="shared" si="28"/>
        <v>0</v>
      </c>
      <c r="DG77" s="72">
        <f>COUNTIF(Tabla1[[#This Row],[28]:[4]], "A")</f>
        <v>0</v>
      </c>
      <c r="DH77" s="72">
        <f t="shared" si="29"/>
        <v>0</v>
      </c>
      <c r="DI77" s="72">
        <f>COUNTIF(Tabla1[[#This Row],[28]:[4]], "B")</f>
        <v>0</v>
      </c>
      <c r="DJ77" s="72">
        <f t="shared" si="30"/>
        <v>0</v>
      </c>
      <c r="DK77" s="72">
        <f>COUNTIF(Tabla1[[#This Row],[28]:[4]], "PSS")</f>
        <v>0</v>
      </c>
      <c r="DL77" s="72">
        <f t="shared" si="31"/>
        <v>0</v>
      </c>
      <c r="DN77" s="57">
        <f>+SUMIF('IAS INT.'!D:D,BS77,'IAS INT.'!J:J)</f>
        <v>0</v>
      </c>
      <c r="DO77" s="57">
        <f>+SUMIF(BAJIO!F:F,BS77,BAJIO!N:N)</f>
        <v>0</v>
      </c>
      <c r="DP77" s="57"/>
      <c r="DQ77" s="57">
        <f t="shared" si="32"/>
        <v>0</v>
      </c>
      <c r="DR77" s="21" t="e">
        <f>Tabla1[[#This Row],[TOTAL DISPERSION]]-DQ77</f>
        <v>#VALUE!</v>
      </c>
    </row>
    <row r="78" spans="1:122" s="70" customFormat="1" ht="15" customHeight="1">
      <c r="A78" s="62">
        <v>68</v>
      </c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4"/>
      <c r="O78" s="63"/>
      <c r="P78" s="63"/>
      <c r="Q78" s="63"/>
      <c r="R78" s="65" t="str">
        <f>CONCATENATE(Tabla1[[#This Row],[PATERNO]]," ",Tabla1[[#This Row],[MATERNO]]," ",Tabla1[[#This Row],[NOMBRE]])</f>
        <v xml:space="preserve">  </v>
      </c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 s="66">
        <f>COUNTIF(Tabla1[[#This Row],[28]:[4]],"I")</f>
        <v>0</v>
      </c>
      <c r="AN78" s="66">
        <f t="shared" si="17"/>
        <v>0</v>
      </c>
      <c r="AO78" s="66">
        <f t="shared" si="18"/>
        <v>0</v>
      </c>
      <c r="AP78" s="66">
        <f t="shared" si="19"/>
        <v>0</v>
      </c>
      <c r="AQ78" s="66">
        <f t="shared" si="21"/>
        <v>0</v>
      </c>
      <c r="AR78" s="66" t="e">
        <f>+SUMIF([2]INFONAVIT!A:A,M78,[2]INFONAVIT!K:K)/2</f>
        <v>#VALUE!</v>
      </c>
      <c r="AS78" s="66" t="e">
        <f>+SUMIF([2]FONACOT!F:F,M78,[2]FONACOT!M:M)/2</f>
        <v>#VALUE!</v>
      </c>
      <c r="AT78" s="66">
        <v>0</v>
      </c>
      <c r="AU78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78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78" s="69">
        <v>280</v>
      </c>
      <c r="AX78" s="66">
        <f>Tabla1[[#This Row],[SD]]*$AX$8</f>
        <v>293.80399999999997</v>
      </c>
      <c r="AY78" s="66" t="e">
        <f>ROUND(Tabla1[[#This Row],[SD]]*Tabla1[[#This Row],[DIAS LABORADOS]],2)</f>
        <v>#VALUE!</v>
      </c>
      <c r="AZ78" s="66">
        <f>ROUND(IF('[2]ISR CONTPAQi'!AN69&gt;0,'[2]ISR CONTPAQi'!AN69,0),2)</f>
        <v>0</v>
      </c>
      <c r="BA78" s="66">
        <f>ROUND(IF('[2]ISR CONTPAQi'!AO69&gt;0,'[2]ISR CONTPAQi'!AO69,0),2)</f>
        <v>0</v>
      </c>
      <c r="BB78" s="66">
        <f>ROUND(IF(AX78&gt;$BB$8,'[2]CALCULO IMSS'!AH77,0),2)</f>
        <v>0</v>
      </c>
      <c r="BC78" s="66" t="e">
        <f t="shared" si="22"/>
        <v>#VALUE!</v>
      </c>
      <c r="BD78" s="66" t="e">
        <f t="shared" si="22"/>
        <v>#VALUE!</v>
      </c>
      <c r="BE78" s="66">
        <f t="shared" si="22"/>
        <v>0</v>
      </c>
      <c r="BF78" s="66" t="e">
        <f t="shared" si="23"/>
        <v>#VALUE!</v>
      </c>
      <c r="BG78" s="69">
        <v>0</v>
      </c>
      <c r="BH78" s="69">
        <v>0</v>
      </c>
      <c r="BI78" s="69">
        <v>0</v>
      </c>
      <c r="BJ78" s="66">
        <v>0</v>
      </c>
      <c r="BK78" s="66" t="e">
        <f>ROUND(IF(Tabla1[[#This Row],[NETO FISCAL]]&gt;Tabla1[[#This Row],[SUELDO NETO PAGADO.]],Tabla1[[#This Row],[NETO FISCAL]],Tabla1[[#This Row],[NETO FISCAL]]+Tabla1[[#This Row],[NETO PREVISION]]),2)</f>
        <v>#VALUE!</v>
      </c>
      <c r="BL78" s="66" t="e">
        <f>Tabla1[[#This Row],[NETO A PAGAR]]</f>
        <v>#VALUE!</v>
      </c>
      <c r="BM78" s="66" t="e">
        <f>ROUND(Tabla1[[#This Row],[SUELDO NETO PAGADO.]]-Tabla1[[#This Row],[NOMINA]],2)</f>
        <v>#VALUE!</v>
      </c>
      <c r="BN78" s="69" t="e">
        <f>ROUND(Tabla1[[#This Row],[NOMINA]]+Tabla1[[#This Row],[IAS]],2)</f>
        <v>#VALUE!</v>
      </c>
      <c r="BO78" s="69" t="e">
        <f>Tabla1[[#This Row],[TOTAL DISPERSION]]=Tabla1[[#This Row],[NETO A PAGAR]]</f>
        <v>#VALUE!</v>
      </c>
      <c r="BP78" s="63">
        <f>+Tabla1[[#This Row],[COMENTARIOS]]</f>
        <v>0</v>
      </c>
      <c r="BQ78" s="63"/>
      <c r="BR78" s="63"/>
      <c r="BS78" s="63" t="e">
        <f t="shared" si="7"/>
        <v>#N/A</v>
      </c>
      <c r="BT78" s="63" t="e">
        <f t="shared" si="7"/>
        <v>#N/A</v>
      </c>
      <c r="BU78" s="65" t="e">
        <f>VLOOKUP(Tabla1[[#This Row],[INSTITUCION BANCARIA]],[2]CLAVES!E:G,3,FALSE)</f>
        <v>#N/A</v>
      </c>
      <c r="BV78" s="65" t="e">
        <f>+LEN(Tabla1[[#This Row],[NO. CLABE INTERBANCARIA]])</f>
        <v>#N/A</v>
      </c>
      <c r="BW78" s="65">
        <f>+COUNTIF(Tabla1[NO. DE CUENTA],BQ78)</f>
        <v>0</v>
      </c>
      <c r="BX78" s="65">
        <f>+COUNTIF(Tabla1[NO. CLABE INTERBANCARIA],BS78)</f>
        <v>44</v>
      </c>
      <c r="BY78" s="65">
        <f>LEN(Tabla1[[#This Row],[NO. DE CUENTA]])</f>
        <v>0</v>
      </c>
      <c r="BZ78" s="65" t="e">
        <f>VLOOKUP(Tabla1[[#This Row],[BANCO LAYOUT SANTANDER]],[2]CLAVES!L:M,2,FALSE)</f>
        <v>#N/A</v>
      </c>
      <c r="CA78" s="65" t="e">
        <f>VLOOKUP(Tabla1[[#This Row],[NO. CLABE INTERBANCARIA]],[2]BAJIO!G:I,3,FALSE)</f>
        <v>#N/A</v>
      </c>
      <c r="CB78" s="65" t="e">
        <f>VLOOKUP(Tabla1[[#This Row],[BANCO LAYOUT SANTANDER]],[2]CLAVES!R:S,2,FALSE)</f>
        <v>#N/A</v>
      </c>
      <c r="CC78" s="65">
        <f t="shared" si="20"/>
        <v>0</v>
      </c>
      <c r="CE78" s="70" t="e">
        <f>VLOOKUP(Tabla1[[#This Row],[NOMBRECOMPLETO]],[2]DATOS!B:K,7,FALSE)</f>
        <v>#N/A</v>
      </c>
      <c r="CF78" s="70" t="e">
        <f>VLOOKUP(Tabla1[[#This Row],[NOMBRECOMPLETO]],[2]DATOS!B:J,8,FALSE)</f>
        <v>#N/A</v>
      </c>
      <c r="CG78" s="70" t="e">
        <f>VLOOKUP(Tabla1[[#This Row],[NOMBRECOMPLETO]],[2]DATOS!B:K,9,FALSE)</f>
        <v>#N/A</v>
      </c>
      <c r="CH78" s="70" t="e">
        <f>VLOOKUP(Tabla1[[#This Row],[NOMBRECOMPLETO]],[2]DATOS!B:M,12,FALSE)</f>
        <v>#N/A</v>
      </c>
      <c r="CJ78" s="70" t="e">
        <f>VLOOKUP(Tabla1[[#This Row],[NSS]],[2]DATOS!D:I,5,FALSE)</f>
        <v>#N/A</v>
      </c>
      <c r="CK78" s="70" t="e">
        <f>VLOOKUP(Tabla1[[#This Row],[NOMBRECOMPLETO]],[2]DATOS!B:F,5,FALSE)</f>
        <v>#N/A</v>
      </c>
      <c r="CL78" s="70" t="e">
        <f>VLOOKUP(Tabla1[[#This Row],[NOMBRECOMPLETO]],[2]DATOS!B:E,4,FALSE)</f>
        <v>#N/A</v>
      </c>
      <c r="CM78" s="70" t="e">
        <f>VLOOKUP(Tabla1[[#This Row],[NOMBRECOMPLETO]],[2]DATOS!B:D,3,FALSE)</f>
        <v>#N/A</v>
      </c>
      <c r="CN78" s="70" t="e">
        <f>VLOOKUP(Tabla1[[#This Row],[NOMBRECOMPLETO]],[2]DATOS!B:C,2,FALSE)</f>
        <v>#N/A</v>
      </c>
      <c r="CO78" s="63"/>
      <c r="CP78" s="63"/>
      <c r="CQ78" s="63"/>
      <c r="CR78" s="71">
        <f>Tabla1[[#This Row],[TOTAL]]-CY78</f>
        <v>0</v>
      </c>
      <c r="CT78" s="72">
        <f>Tabla1[[#This Row],[SUELDO SEMANAL]]</f>
        <v>0</v>
      </c>
      <c r="CU78" s="72">
        <f t="shared" si="24"/>
        <v>0</v>
      </c>
      <c r="CV78" s="72">
        <f>+Tabla1[[#This Row],[ADICIONAL]]</f>
        <v>0</v>
      </c>
      <c r="CW78" s="72">
        <f t="shared" si="25"/>
        <v>0</v>
      </c>
      <c r="CX78" s="72">
        <f>+Tabla1[[#This Row],[OTROS DESCUENTOS]]</f>
        <v>0</v>
      </c>
      <c r="CY78" s="72">
        <f t="shared" si="26"/>
        <v>0</v>
      </c>
      <c r="CZ78" s="72"/>
      <c r="DA78" s="72">
        <f>COUNTIF(Tabla1[[#This Row],[28]:[4]], "12E")</f>
        <v>0</v>
      </c>
      <c r="DB78" s="72">
        <f>COUNTIF(Tabla1[[#This Row],[28]:[4]], "24E")</f>
        <v>0</v>
      </c>
      <c r="DC78" s="72">
        <f t="shared" si="27"/>
        <v>0</v>
      </c>
      <c r="DD78" s="72">
        <f>COUNTIF(Tabla1[[#This Row],[28]:[4]], "F")</f>
        <v>0</v>
      </c>
      <c r="DE78" s="72">
        <f>IF(Tabla1[[#This Row],[TURNO]]=12,(((CT78/7)*2)*(DD78)),(((CT78/7)*4)*(DD78)))</f>
        <v>0</v>
      </c>
      <c r="DF78" s="72">
        <f t="shared" si="28"/>
        <v>0</v>
      </c>
      <c r="DG78" s="72">
        <f>COUNTIF(Tabla1[[#This Row],[28]:[4]], "A")</f>
        <v>0</v>
      </c>
      <c r="DH78" s="72">
        <f t="shared" si="29"/>
        <v>0</v>
      </c>
      <c r="DI78" s="72">
        <f>COUNTIF(Tabla1[[#This Row],[28]:[4]], "B")</f>
        <v>0</v>
      </c>
      <c r="DJ78" s="72">
        <f t="shared" si="30"/>
        <v>0</v>
      </c>
      <c r="DK78" s="72">
        <f>COUNTIF(Tabla1[[#This Row],[28]:[4]], "PSS")</f>
        <v>0</v>
      </c>
      <c r="DL78" s="72">
        <f t="shared" si="31"/>
        <v>0</v>
      </c>
      <c r="DN78" s="57">
        <f>+SUMIF('IAS INT.'!D:D,BS78,'IAS INT.'!J:J)</f>
        <v>0</v>
      </c>
      <c r="DO78" s="57">
        <f>+SUMIF(BAJIO!F:F,BS78,BAJIO!N:N)</f>
        <v>0</v>
      </c>
      <c r="DP78" s="57"/>
      <c r="DQ78" s="57">
        <f t="shared" si="32"/>
        <v>0</v>
      </c>
      <c r="DR78" s="21" t="e">
        <f>Tabla1[[#This Row],[TOTAL DISPERSION]]-DQ78</f>
        <v>#VALUE!</v>
      </c>
    </row>
    <row r="79" spans="1:122" s="70" customFormat="1" ht="15" customHeight="1">
      <c r="A79" s="62">
        <v>69</v>
      </c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4"/>
      <c r="O79" s="63"/>
      <c r="P79" s="63"/>
      <c r="Q79" s="63"/>
      <c r="R79" s="65" t="str">
        <f>CONCATENATE(Tabla1[[#This Row],[PATERNO]]," ",Tabla1[[#This Row],[MATERNO]]," ",Tabla1[[#This Row],[NOMBRE]])</f>
        <v xml:space="preserve">  </v>
      </c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 s="66">
        <f>COUNTIF(Tabla1[[#This Row],[28]:[4]],"I")</f>
        <v>0</v>
      </c>
      <c r="AN79" s="66">
        <f t="shared" si="17"/>
        <v>0</v>
      </c>
      <c r="AO79" s="66">
        <f t="shared" si="18"/>
        <v>0</v>
      </c>
      <c r="AP79" s="66">
        <f t="shared" si="19"/>
        <v>0</v>
      </c>
      <c r="AQ79" s="66">
        <f t="shared" si="21"/>
        <v>0</v>
      </c>
      <c r="AR79" s="66" t="e">
        <f>+SUMIF([2]INFONAVIT!A:A,M79,[2]INFONAVIT!K:K)/2</f>
        <v>#VALUE!</v>
      </c>
      <c r="AS79" s="66" t="e">
        <f>+SUMIF([2]FONACOT!F:F,M79,[2]FONACOT!M:M)/2</f>
        <v>#VALUE!</v>
      </c>
      <c r="AT79" s="66">
        <v>0</v>
      </c>
      <c r="AU79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79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79" s="69">
        <v>280</v>
      </c>
      <c r="AX79" s="66">
        <f>Tabla1[[#This Row],[SD]]*$AX$8</f>
        <v>293.80399999999997</v>
      </c>
      <c r="AY79" s="66" t="e">
        <f>ROUND(Tabla1[[#This Row],[SD]]*Tabla1[[#This Row],[DIAS LABORADOS]],2)</f>
        <v>#VALUE!</v>
      </c>
      <c r="AZ79" s="66">
        <f>ROUND(IF('[2]ISR CONTPAQi'!AN70&gt;0,'[2]ISR CONTPAQi'!AN70,0),2)</f>
        <v>0</v>
      </c>
      <c r="BA79" s="66">
        <f>ROUND(IF('[2]ISR CONTPAQi'!AO70&gt;0,'[2]ISR CONTPAQi'!AO70,0),2)</f>
        <v>0</v>
      </c>
      <c r="BB79" s="66">
        <f>ROUND(IF(AX79&gt;$BB$8,'[2]CALCULO IMSS'!AH78,0),2)</f>
        <v>0</v>
      </c>
      <c r="BC79" s="66" t="e">
        <f t="shared" si="22"/>
        <v>#VALUE!</v>
      </c>
      <c r="BD79" s="66" t="e">
        <f t="shared" si="22"/>
        <v>#VALUE!</v>
      </c>
      <c r="BE79" s="66">
        <f t="shared" si="22"/>
        <v>0</v>
      </c>
      <c r="BF79" s="66" t="e">
        <f t="shared" si="23"/>
        <v>#VALUE!</v>
      </c>
      <c r="BG79" s="69">
        <v>0</v>
      </c>
      <c r="BH79" s="69">
        <v>0</v>
      </c>
      <c r="BI79" s="69">
        <v>0</v>
      </c>
      <c r="BJ79" s="66">
        <v>0</v>
      </c>
      <c r="BK79" s="66" t="e">
        <f>ROUND(IF(Tabla1[[#This Row],[NETO FISCAL]]&gt;Tabla1[[#This Row],[SUELDO NETO PAGADO.]],Tabla1[[#This Row],[NETO FISCAL]],Tabla1[[#This Row],[NETO FISCAL]]+Tabla1[[#This Row],[NETO PREVISION]]),2)</f>
        <v>#VALUE!</v>
      </c>
      <c r="BL79" s="66" t="e">
        <f>Tabla1[[#This Row],[NETO A PAGAR]]</f>
        <v>#VALUE!</v>
      </c>
      <c r="BM79" s="66" t="e">
        <f>ROUND(Tabla1[[#This Row],[SUELDO NETO PAGADO.]]-Tabla1[[#This Row],[NOMINA]],2)</f>
        <v>#VALUE!</v>
      </c>
      <c r="BN79" s="69" t="e">
        <f>ROUND(Tabla1[[#This Row],[NOMINA]]+Tabla1[[#This Row],[IAS]],2)</f>
        <v>#VALUE!</v>
      </c>
      <c r="BO79" s="69" t="e">
        <f>Tabla1[[#This Row],[TOTAL DISPERSION]]=Tabla1[[#This Row],[NETO A PAGAR]]</f>
        <v>#VALUE!</v>
      </c>
      <c r="BP79" s="63">
        <f>+Tabla1[[#This Row],[COMENTARIOS]]</f>
        <v>0</v>
      </c>
      <c r="BQ79" s="63"/>
      <c r="BR79" s="63"/>
      <c r="BS79" s="63" t="e">
        <f t="shared" si="7"/>
        <v>#N/A</v>
      </c>
      <c r="BT79" s="63" t="e">
        <f t="shared" si="7"/>
        <v>#N/A</v>
      </c>
      <c r="BU79" s="65" t="e">
        <f>VLOOKUP(Tabla1[[#This Row],[INSTITUCION BANCARIA]],[2]CLAVES!E:G,3,FALSE)</f>
        <v>#N/A</v>
      </c>
      <c r="BV79" s="65" t="e">
        <f>+LEN(Tabla1[[#This Row],[NO. CLABE INTERBANCARIA]])</f>
        <v>#N/A</v>
      </c>
      <c r="BW79" s="65">
        <f>+COUNTIF(Tabla1[NO. DE CUENTA],BQ79)</f>
        <v>0</v>
      </c>
      <c r="BX79" s="65">
        <f>+COUNTIF(Tabla1[NO. CLABE INTERBANCARIA],BS79)</f>
        <v>44</v>
      </c>
      <c r="BY79" s="65">
        <f>LEN(Tabla1[[#This Row],[NO. DE CUENTA]])</f>
        <v>0</v>
      </c>
      <c r="BZ79" s="65" t="e">
        <f>VLOOKUP(Tabla1[[#This Row],[BANCO LAYOUT SANTANDER]],[2]CLAVES!L:M,2,FALSE)</f>
        <v>#N/A</v>
      </c>
      <c r="CA79" s="65" t="e">
        <f>VLOOKUP(Tabla1[[#This Row],[NO. CLABE INTERBANCARIA]],[2]BAJIO!G:I,3,FALSE)</f>
        <v>#N/A</v>
      </c>
      <c r="CB79" s="65" t="e">
        <f>VLOOKUP(Tabla1[[#This Row],[BANCO LAYOUT SANTANDER]],[2]CLAVES!R:S,2,FALSE)</f>
        <v>#N/A</v>
      </c>
      <c r="CC79" s="65">
        <f t="shared" si="20"/>
        <v>0</v>
      </c>
      <c r="CE79" s="70" t="e">
        <f>VLOOKUP(Tabla1[[#This Row],[NOMBRECOMPLETO]],[2]DATOS!B:K,7,FALSE)</f>
        <v>#N/A</v>
      </c>
      <c r="CF79" s="70" t="e">
        <f>VLOOKUP(Tabla1[[#This Row],[NOMBRECOMPLETO]],[2]DATOS!B:J,8,FALSE)</f>
        <v>#N/A</v>
      </c>
      <c r="CG79" s="70" t="e">
        <f>VLOOKUP(Tabla1[[#This Row],[NOMBRECOMPLETO]],[2]DATOS!B:K,9,FALSE)</f>
        <v>#N/A</v>
      </c>
      <c r="CH79" s="70" t="e">
        <f>VLOOKUP(Tabla1[[#This Row],[NOMBRECOMPLETO]],[2]DATOS!B:M,12,FALSE)</f>
        <v>#N/A</v>
      </c>
      <c r="CJ79" s="70" t="e">
        <f>VLOOKUP(Tabla1[[#This Row],[NSS]],[2]DATOS!D:I,5,FALSE)</f>
        <v>#N/A</v>
      </c>
      <c r="CK79" s="70" t="e">
        <f>VLOOKUP(Tabla1[[#This Row],[NOMBRECOMPLETO]],[2]DATOS!B:F,5,FALSE)</f>
        <v>#N/A</v>
      </c>
      <c r="CL79" s="70" t="e">
        <f>VLOOKUP(Tabla1[[#This Row],[NOMBRECOMPLETO]],[2]DATOS!B:E,4,FALSE)</f>
        <v>#N/A</v>
      </c>
      <c r="CM79" s="70" t="e">
        <f>VLOOKUP(Tabla1[[#This Row],[NOMBRECOMPLETO]],[2]DATOS!B:D,3,FALSE)</f>
        <v>#N/A</v>
      </c>
      <c r="CN79" s="70" t="e">
        <f>VLOOKUP(Tabla1[[#This Row],[NOMBRECOMPLETO]],[2]DATOS!B:C,2,FALSE)</f>
        <v>#N/A</v>
      </c>
      <c r="CO79" s="63"/>
      <c r="CP79" s="63"/>
      <c r="CQ79" s="63"/>
      <c r="CR79" s="71">
        <f>Tabla1[[#This Row],[TOTAL]]-CY79</f>
        <v>0</v>
      </c>
      <c r="CT79" s="72">
        <f>Tabla1[[#This Row],[SUELDO SEMANAL]]</f>
        <v>0</v>
      </c>
      <c r="CU79" s="72">
        <f t="shared" si="24"/>
        <v>0</v>
      </c>
      <c r="CV79" s="72">
        <f>+Tabla1[[#This Row],[ADICIONAL]]</f>
        <v>0</v>
      </c>
      <c r="CW79" s="72">
        <f t="shared" si="25"/>
        <v>0</v>
      </c>
      <c r="CX79" s="72">
        <f>+Tabla1[[#This Row],[OTROS DESCUENTOS]]</f>
        <v>0</v>
      </c>
      <c r="CY79" s="72">
        <f t="shared" si="26"/>
        <v>0</v>
      </c>
      <c r="CZ79" s="72"/>
      <c r="DA79" s="72">
        <f>COUNTIF(Tabla1[[#This Row],[28]:[4]], "12E")</f>
        <v>0</v>
      </c>
      <c r="DB79" s="72">
        <f>COUNTIF(Tabla1[[#This Row],[28]:[4]], "24E")</f>
        <v>0</v>
      </c>
      <c r="DC79" s="72">
        <f t="shared" si="27"/>
        <v>0</v>
      </c>
      <c r="DD79" s="72">
        <f>COUNTIF(Tabla1[[#This Row],[28]:[4]], "F")</f>
        <v>0</v>
      </c>
      <c r="DE79" s="72">
        <f>IF(Tabla1[[#This Row],[TURNO]]=12,(((CT79/7)*2)*(DD79)),(((CT79/7)*4)*(DD79)))</f>
        <v>0</v>
      </c>
      <c r="DF79" s="72">
        <f t="shared" si="28"/>
        <v>0</v>
      </c>
      <c r="DG79" s="72">
        <f>COUNTIF(Tabla1[[#This Row],[28]:[4]], "A")</f>
        <v>0</v>
      </c>
      <c r="DH79" s="72">
        <f t="shared" si="29"/>
        <v>0</v>
      </c>
      <c r="DI79" s="72">
        <f>COUNTIF(Tabla1[[#This Row],[28]:[4]], "B")</f>
        <v>0</v>
      </c>
      <c r="DJ79" s="72">
        <f t="shared" si="30"/>
        <v>0</v>
      </c>
      <c r="DK79" s="72">
        <f>COUNTIF(Tabla1[[#This Row],[28]:[4]], "PSS")</f>
        <v>0</v>
      </c>
      <c r="DL79" s="72">
        <f t="shared" si="31"/>
        <v>0</v>
      </c>
      <c r="DN79" s="57">
        <f>+SUMIF('IAS INT.'!D:D,BS79,'IAS INT.'!J:J)</f>
        <v>0</v>
      </c>
      <c r="DO79" s="57">
        <f>+SUMIF(BAJIO!F:F,BS79,BAJIO!N:N)</f>
        <v>0</v>
      </c>
      <c r="DP79" s="57"/>
      <c r="DQ79" s="57">
        <f t="shared" si="32"/>
        <v>0</v>
      </c>
      <c r="DR79" s="21" t="e">
        <f>Tabla1[[#This Row],[TOTAL DISPERSION]]-DQ79</f>
        <v>#VALUE!</v>
      </c>
    </row>
    <row r="80" spans="1:122" s="70" customFormat="1" ht="15" customHeight="1">
      <c r="A80" s="62">
        <v>70</v>
      </c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4"/>
      <c r="O80" s="63"/>
      <c r="P80" s="63"/>
      <c r="Q80" s="63"/>
      <c r="R80" s="65" t="str">
        <f>CONCATENATE(Tabla1[[#This Row],[PATERNO]]," ",Tabla1[[#This Row],[MATERNO]]," ",Tabla1[[#This Row],[NOMBRE]])</f>
        <v xml:space="preserve">  </v>
      </c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 s="66">
        <f>COUNTIF(Tabla1[[#This Row],[28]:[4]],"I")</f>
        <v>0</v>
      </c>
      <c r="AN80" s="66">
        <f t="shared" si="17"/>
        <v>0</v>
      </c>
      <c r="AO80" s="66">
        <f t="shared" si="18"/>
        <v>0</v>
      </c>
      <c r="AP80" s="66">
        <f t="shared" si="19"/>
        <v>0</v>
      </c>
      <c r="AQ80" s="66">
        <f t="shared" si="21"/>
        <v>0</v>
      </c>
      <c r="AR80" s="66" t="e">
        <f>+SUMIF([2]INFONAVIT!A:A,M80,[2]INFONAVIT!K:K)/2</f>
        <v>#VALUE!</v>
      </c>
      <c r="AS80" s="66" t="e">
        <f>+SUMIF([2]FONACOT!F:F,M80,[2]FONACOT!M:M)/2</f>
        <v>#VALUE!</v>
      </c>
      <c r="AT80" s="66">
        <v>0</v>
      </c>
      <c r="AU80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80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80" s="69">
        <v>280</v>
      </c>
      <c r="AX80" s="66">
        <f>Tabla1[[#This Row],[SD]]*$AX$8</f>
        <v>293.80399999999997</v>
      </c>
      <c r="AY80" s="66" t="e">
        <f>ROUND(Tabla1[[#This Row],[SD]]*Tabla1[[#This Row],[DIAS LABORADOS]],2)</f>
        <v>#VALUE!</v>
      </c>
      <c r="AZ80" s="66">
        <f>ROUND(IF('[2]ISR CONTPAQi'!AN71&gt;0,'[2]ISR CONTPAQi'!AN71,0),2)</f>
        <v>0</v>
      </c>
      <c r="BA80" s="66">
        <f>ROUND(IF('[2]ISR CONTPAQi'!AO71&gt;0,'[2]ISR CONTPAQi'!AO71,0),2)</f>
        <v>0</v>
      </c>
      <c r="BB80" s="66">
        <f>ROUND(IF(AX80&gt;$BB$8,'[2]CALCULO IMSS'!AH79,0),2)</f>
        <v>0</v>
      </c>
      <c r="BC80" s="66" t="e">
        <f t="shared" si="22"/>
        <v>#VALUE!</v>
      </c>
      <c r="BD80" s="66" t="e">
        <f t="shared" si="22"/>
        <v>#VALUE!</v>
      </c>
      <c r="BE80" s="66">
        <f t="shared" si="22"/>
        <v>0</v>
      </c>
      <c r="BF80" s="66" t="e">
        <f t="shared" si="23"/>
        <v>#VALUE!</v>
      </c>
      <c r="BG80" s="69">
        <v>0</v>
      </c>
      <c r="BH80" s="69">
        <v>0</v>
      </c>
      <c r="BI80" s="69">
        <v>0</v>
      </c>
      <c r="BJ80" s="66">
        <v>0</v>
      </c>
      <c r="BK80" s="66" t="e">
        <f>ROUND(IF(Tabla1[[#This Row],[NETO FISCAL]]&gt;Tabla1[[#This Row],[SUELDO NETO PAGADO.]],Tabla1[[#This Row],[NETO FISCAL]],Tabla1[[#This Row],[NETO FISCAL]]+Tabla1[[#This Row],[NETO PREVISION]]),2)</f>
        <v>#VALUE!</v>
      </c>
      <c r="BL80" s="66" t="e">
        <f>Tabla1[[#This Row],[NETO A PAGAR]]</f>
        <v>#VALUE!</v>
      </c>
      <c r="BM80" s="66" t="e">
        <f>ROUND(Tabla1[[#This Row],[SUELDO NETO PAGADO.]]-Tabla1[[#This Row],[NOMINA]],2)</f>
        <v>#VALUE!</v>
      </c>
      <c r="BN80" s="69" t="e">
        <f>ROUND(Tabla1[[#This Row],[NOMINA]]+Tabla1[[#This Row],[IAS]],2)</f>
        <v>#VALUE!</v>
      </c>
      <c r="BO80" s="69" t="e">
        <f>Tabla1[[#This Row],[TOTAL DISPERSION]]=Tabla1[[#This Row],[NETO A PAGAR]]</f>
        <v>#VALUE!</v>
      </c>
      <c r="BP80" s="63">
        <f>+Tabla1[[#This Row],[COMENTARIOS]]</f>
        <v>0</v>
      </c>
      <c r="BQ80" s="63"/>
      <c r="BR80" s="63"/>
      <c r="BS80" s="63" t="e">
        <f t="shared" si="7"/>
        <v>#N/A</v>
      </c>
      <c r="BT80" s="63" t="e">
        <f t="shared" si="7"/>
        <v>#N/A</v>
      </c>
      <c r="BU80" s="65" t="e">
        <f>VLOOKUP(Tabla1[[#This Row],[INSTITUCION BANCARIA]],[2]CLAVES!E:G,3,FALSE)</f>
        <v>#N/A</v>
      </c>
      <c r="BV80" s="65" t="e">
        <f>+LEN(Tabla1[[#This Row],[NO. CLABE INTERBANCARIA]])</f>
        <v>#N/A</v>
      </c>
      <c r="BW80" s="65">
        <f>+COUNTIF(Tabla1[NO. DE CUENTA],BQ80)</f>
        <v>0</v>
      </c>
      <c r="BX80" s="65">
        <f>+COUNTIF(Tabla1[NO. CLABE INTERBANCARIA],BS80)</f>
        <v>44</v>
      </c>
      <c r="BY80" s="65">
        <f>LEN(Tabla1[[#This Row],[NO. DE CUENTA]])</f>
        <v>0</v>
      </c>
      <c r="BZ80" s="65" t="e">
        <f>VLOOKUP(Tabla1[[#This Row],[BANCO LAYOUT SANTANDER]],[2]CLAVES!L:M,2,FALSE)</f>
        <v>#N/A</v>
      </c>
      <c r="CA80" s="65" t="e">
        <f>VLOOKUP(Tabla1[[#This Row],[NO. CLABE INTERBANCARIA]],[2]BAJIO!G:I,3,FALSE)</f>
        <v>#N/A</v>
      </c>
      <c r="CB80" s="65" t="e">
        <f>VLOOKUP(Tabla1[[#This Row],[BANCO LAYOUT SANTANDER]],[2]CLAVES!R:S,2,FALSE)</f>
        <v>#N/A</v>
      </c>
      <c r="CC80" s="65">
        <f t="shared" si="20"/>
        <v>0</v>
      </c>
      <c r="CE80" s="70" t="e">
        <f>VLOOKUP(Tabla1[[#This Row],[NOMBRECOMPLETO]],[2]DATOS!B:K,7,FALSE)</f>
        <v>#N/A</v>
      </c>
      <c r="CF80" s="70" t="e">
        <f>VLOOKUP(Tabla1[[#This Row],[NOMBRECOMPLETO]],[2]DATOS!B:J,8,FALSE)</f>
        <v>#N/A</v>
      </c>
      <c r="CG80" s="70" t="e">
        <f>VLOOKUP(Tabla1[[#This Row],[NOMBRECOMPLETO]],[2]DATOS!B:K,9,FALSE)</f>
        <v>#N/A</v>
      </c>
      <c r="CH80" s="70" t="e">
        <f>VLOOKUP(Tabla1[[#This Row],[NOMBRECOMPLETO]],[2]DATOS!B:M,12,FALSE)</f>
        <v>#N/A</v>
      </c>
      <c r="CJ80" s="70" t="e">
        <f>VLOOKUP(Tabla1[[#This Row],[NSS]],[2]DATOS!D:I,5,FALSE)</f>
        <v>#N/A</v>
      </c>
      <c r="CK80" s="70" t="e">
        <f>VLOOKUP(Tabla1[[#This Row],[NOMBRECOMPLETO]],[2]DATOS!B:F,5,FALSE)</f>
        <v>#N/A</v>
      </c>
      <c r="CL80" s="70" t="e">
        <f>VLOOKUP(Tabla1[[#This Row],[NOMBRECOMPLETO]],[2]DATOS!B:E,4,FALSE)</f>
        <v>#N/A</v>
      </c>
      <c r="CM80" s="70" t="e">
        <f>VLOOKUP(Tabla1[[#This Row],[NOMBRECOMPLETO]],[2]DATOS!B:D,3,FALSE)</f>
        <v>#N/A</v>
      </c>
      <c r="CN80" s="70" t="e">
        <f>VLOOKUP(Tabla1[[#This Row],[NOMBRECOMPLETO]],[2]DATOS!B:C,2,FALSE)</f>
        <v>#N/A</v>
      </c>
      <c r="CO80" s="63"/>
      <c r="CP80" s="63"/>
      <c r="CQ80" s="63"/>
      <c r="CR80" s="71">
        <f>Tabla1[[#This Row],[TOTAL]]-CY80</f>
        <v>0</v>
      </c>
      <c r="CT80" s="72">
        <f>Tabla1[[#This Row],[SUELDO SEMANAL]]</f>
        <v>0</v>
      </c>
      <c r="CU80" s="72">
        <f t="shared" si="24"/>
        <v>0</v>
      </c>
      <c r="CV80" s="72">
        <f>+Tabla1[[#This Row],[ADICIONAL]]</f>
        <v>0</v>
      </c>
      <c r="CW80" s="72">
        <f t="shared" si="25"/>
        <v>0</v>
      </c>
      <c r="CX80" s="72">
        <f>+Tabla1[[#This Row],[OTROS DESCUENTOS]]</f>
        <v>0</v>
      </c>
      <c r="CY80" s="72">
        <f t="shared" si="26"/>
        <v>0</v>
      </c>
      <c r="CZ80" s="72"/>
      <c r="DA80" s="72">
        <f>COUNTIF(Tabla1[[#This Row],[28]:[4]], "12E")</f>
        <v>0</v>
      </c>
      <c r="DB80" s="72">
        <f>COUNTIF(Tabla1[[#This Row],[28]:[4]], "24E")</f>
        <v>0</v>
      </c>
      <c r="DC80" s="72">
        <f t="shared" si="27"/>
        <v>0</v>
      </c>
      <c r="DD80" s="72">
        <f>COUNTIF(Tabla1[[#This Row],[28]:[4]], "F")</f>
        <v>0</v>
      </c>
      <c r="DE80" s="72">
        <f>IF(Tabla1[[#This Row],[TURNO]]=12,(((CT80/7)*2)*(DD80)),(((CT80/7)*4)*(DD80)))</f>
        <v>0</v>
      </c>
      <c r="DF80" s="72">
        <f t="shared" si="28"/>
        <v>0</v>
      </c>
      <c r="DG80" s="72">
        <f>COUNTIF(Tabla1[[#This Row],[28]:[4]], "A")</f>
        <v>0</v>
      </c>
      <c r="DH80" s="72">
        <f t="shared" si="29"/>
        <v>0</v>
      </c>
      <c r="DI80" s="72">
        <f>COUNTIF(Tabla1[[#This Row],[28]:[4]], "B")</f>
        <v>0</v>
      </c>
      <c r="DJ80" s="72">
        <f t="shared" si="30"/>
        <v>0</v>
      </c>
      <c r="DK80" s="72">
        <f>COUNTIF(Tabla1[[#This Row],[28]:[4]], "PSS")</f>
        <v>0</v>
      </c>
      <c r="DL80" s="72">
        <f t="shared" si="31"/>
        <v>0</v>
      </c>
      <c r="DN80" s="57">
        <f>+SUMIF('IAS INT.'!D:D,BS80,'IAS INT.'!J:J)</f>
        <v>0</v>
      </c>
      <c r="DO80" s="57">
        <f>+SUMIF(BAJIO!F:F,BS80,BAJIO!N:N)</f>
        <v>0</v>
      </c>
      <c r="DP80" s="57"/>
      <c r="DQ80" s="57">
        <f t="shared" si="32"/>
        <v>0</v>
      </c>
      <c r="DR80" s="21" t="e">
        <f>Tabla1[[#This Row],[TOTAL DISPERSION]]-DQ80</f>
        <v>#VALUE!</v>
      </c>
    </row>
    <row r="81" spans="1:122" s="70" customFormat="1" ht="15" customHeight="1">
      <c r="A81" s="62">
        <v>71</v>
      </c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4"/>
      <c r="O81" s="63"/>
      <c r="P81" s="63"/>
      <c r="Q81" s="63"/>
      <c r="R81" s="65" t="str">
        <f>CONCATENATE(Tabla1[[#This Row],[PATERNO]]," ",Tabla1[[#This Row],[MATERNO]]," ",Tabla1[[#This Row],[NOMBRE]])</f>
        <v xml:space="preserve">  </v>
      </c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 s="66">
        <f>COUNTIF(Tabla1[[#This Row],[28]:[4]],"I")</f>
        <v>0</v>
      </c>
      <c r="AN81" s="66">
        <f t="shared" si="17"/>
        <v>0</v>
      </c>
      <c r="AO81" s="66">
        <f t="shared" si="18"/>
        <v>0</v>
      </c>
      <c r="AP81" s="66">
        <f t="shared" si="19"/>
        <v>0</v>
      </c>
      <c r="AQ81" s="66">
        <f t="shared" si="21"/>
        <v>0</v>
      </c>
      <c r="AR81" s="66" t="e">
        <f>+SUMIF([2]INFONAVIT!A:A,M81,[2]INFONAVIT!K:K)/2</f>
        <v>#VALUE!</v>
      </c>
      <c r="AS81" s="66" t="e">
        <f>+SUMIF([2]FONACOT!F:F,M81,[2]FONACOT!M:M)/2</f>
        <v>#VALUE!</v>
      </c>
      <c r="AT81" s="66">
        <v>0</v>
      </c>
      <c r="AU81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81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81" s="69">
        <v>280</v>
      </c>
      <c r="AX81" s="66">
        <f>Tabla1[[#This Row],[SD]]*$AX$8</f>
        <v>293.80399999999997</v>
      </c>
      <c r="AY81" s="66" t="e">
        <f>ROUND(Tabla1[[#This Row],[SD]]*Tabla1[[#This Row],[DIAS LABORADOS]],2)</f>
        <v>#VALUE!</v>
      </c>
      <c r="AZ81" s="66">
        <f>ROUND(IF('[2]ISR CONTPAQi'!AN72&gt;0,'[2]ISR CONTPAQi'!AN72,0),2)</f>
        <v>0</v>
      </c>
      <c r="BA81" s="66">
        <f>ROUND(IF('[2]ISR CONTPAQi'!AO72&gt;0,'[2]ISR CONTPAQi'!AO72,0),2)</f>
        <v>0</v>
      </c>
      <c r="BB81" s="66">
        <f>ROUND(IF(AX81&gt;$BB$8,'[2]CALCULO IMSS'!AH80,0),2)</f>
        <v>0</v>
      </c>
      <c r="BC81" s="66" t="e">
        <f t="shared" si="22"/>
        <v>#VALUE!</v>
      </c>
      <c r="BD81" s="66" t="e">
        <f t="shared" si="22"/>
        <v>#VALUE!</v>
      </c>
      <c r="BE81" s="66">
        <f t="shared" si="22"/>
        <v>0</v>
      </c>
      <c r="BF81" s="66" t="e">
        <f t="shared" si="23"/>
        <v>#VALUE!</v>
      </c>
      <c r="BG81" s="69">
        <v>0</v>
      </c>
      <c r="BH81" s="69">
        <v>0</v>
      </c>
      <c r="BI81" s="69">
        <v>0</v>
      </c>
      <c r="BJ81" s="66">
        <v>0</v>
      </c>
      <c r="BK81" s="66" t="e">
        <f>ROUND(IF(Tabla1[[#This Row],[NETO FISCAL]]&gt;Tabla1[[#This Row],[SUELDO NETO PAGADO.]],Tabla1[[#This Row],[NETO FISCAL]],Tabla1[[#This Row],[NETO FISCAL]]+Tabla1[[#This Row],[NETO PREVISION]]),2)</f>
        <v>#VALUE!</v>
      </c>
      <c r="BL81" s="66" t="e">
        <f>Tabla1[[#This Row],[NETO A PAGAR]]</f>
        <v>#VALUE!</v>
      </c>
      <c r="BM81" s="66" t="e">
        <f>ROUND(Tabla1[[#This Row],[SUELDO NETO PAGADO.]]-Tabla1[[#This Row],[NOMINA]],2)</f>
        <v>#VALUE!</v>
      </c>
      <c r="BN81" s="69" t="e">
        <f>ROUND(Tabla1[[#This Row],[NOMINA]]+Tabla1[[#This Row],[IAS]],2)</f>
        <v>#VALUE!</v>
      </c>
      <c r="BO81" s="69" t="e">
        <f>Tabla1[[#This Row],[TOTAL DISPERSION]]=Tabla1[[#This Row],[NETO A PAGAR]]</f>
        <v>#VALUE!</v>
      </c>
      <c r="BP81" s="63">
        <f>+Tabla1[[#This Row],[COMENTARIOS]]</f>
        <v>0</v>
      </c>
      <c r="BQ81" s="63"/>
      <c r="BR81" s="63"/>
      <c r="BS81" s="63" t="e">
        <f t="shared" si="7"/>
        <v>#N/A</v>
      </c>
      <c r="BT81" s="63" t="e">
        <f t="shared" si="7"/>
        <v>#N/A</v>
      </c>
      <c r="BU81" s="65" t="e">
        <f>VLOOKUP(Tabla1[[#This Row],[INSTITUCION BANCARIA]],[2]CLAVES!E:G,3,FALSE)</f>
        <v>#N/A</v>
      </c>
      <c r="BV81" s="65" t="e">
        <f>+LEN(Tabla1[[#This Row],[NO. CLABE INTERBANCARIA]])</f>
        <v>#N/A</v>
      </c>
      <c r="BW81" s="65">
        <f>+COUNTIF(Tabla1[NO. DE CUENTA],BQ81)</f>
        <v>0</v>
      </c>
      <c r="BX81" s="65">
        <f>+COUNTIF(Tabla1[NO. CLABE INTERBANCARIA],BS81)</f>
        <v>44</v>
      </c>
      <c r="BY81" s="65">
        <f>LEN(Tabla1[[#This Row],[NO. DE CUENTA]])</f>
        <v>0</v>
      </c>
      <c r="BZ81" s="65" t="e">
        <f>VLOOKUP(Tabla1[[#This Row],[BANCO LAYOUT SANTANDER]],[2]CLAVES!L:M,2,FALSE)</f>
        <v>#N/A</v>
      </c>
      <c r="CA81" s="65" t="e">
        <f>VLOOKUP(Tabla1[[#This Row],[NO. CLABE INTERBANCARIA]],[2]BAJIO!G:I,3,FALSE)</f>
        <v>#N/A</v>
      </c>
      <c r="CB81" s="65" t="e">
        <f>VLOOKUP(Tabla1[[#This Row],[BANCO LAYOUT SANTANDER]],[2]CLAVES!R:S,2,FALSE)</f>
        <v>#N/A</v>
      </c>
      <c r="CC81" s="65">
        <f t="shared" si="20"/>
        <v>0</v>
      </c>
      <c r="CE81" s="70" t="e">
        <f>VLOOKUP(Tabla1[[#This Row],[NOMBRECOMPLETO]],[2]DATOS!B:K,7,FALSE)</f>
        <v>#N/A</v>
      </c>
      <c r="CF81" s="70" t="e">
        <f>VLOOKUP(Tabla1[[#This Row],[NOMBRECOMPLETO]],[2]DATOS!B:J,8,FALSE)</f>
        <v>#N/A</v>
      </c>
      <c r="CG81" s="70" t="e">
        <f>VLOOKUP(Tabla1[[#This Row],[NOMBRECOMPLETO]],[2]DATOS!B:K,9,FALSE)</f>
        <v>#N/A</v>
      </c>
      <c r="CH81" s="70" t="e">
        <f>VLOOKUP(Tabla1[[#This Row],[NOMBRECOMPLETO]],[2]DATOS!B:M,12,FALSE)</f>
        <v>#N/A</v>
      </c>
      <c r="CJ81" s="70" t="e">
        <f>VLOOKUP(Tabla1[[#This Row],[NSS]],[2]DATOS!D:I,5,FALSE)</f>
        <v>#N/A</v>
      </c>
      <c r="CK81" s="70" t="e">
        <f>VLOOKUP(Tabla1[[#This Row],[NOMBRECOMPLETO]],[2]DATOS!B:F,5,FALSE)</f>
        <v>#N/A</v>
      </c>
      <c r="CL81" s="70" t="e">
        <f>VLOOKUP(Tabla1[[#This Row],[NOMBRECOMPLETO]],[2]DATOS!B:E,4,FALSE)</f>
        <v>#N/A</v>
      </c>
      <c r="CM81" s="70" t="e">
        <f>VLOOKUP(Tabla1[[#This Row],[NOMBRECOMPLETO]],[2]DATOS!B:D,3,FALSE)</f>
        <v>#N/A</v>
      </c>
      <c r="CN81" s="70" t="e">
        <f>VLOOKUP(Tabla1[[#This Row],[NOMBRECOMPLETO]],[2]DATOS!B:C,2,FALSE)</f>
        <v>#N/A</v>
      </c>
      <c r="CO81" s="63"/>
      <c r="CP81" s="63"/>
      <c r="CQ81" s="63"/>
      <c r="CR81" s="71">
        <f>Tabla1[[#This Row],[TOTAL]]-CY81</f>
        <v>0</v>
      </c>
      <c r="CT81" s="72">
        <f>Tabla1[[#This Row],[SUELDO SEMANAL]]</f>
        <v>0</v>
      </c>
      <c r="CU81" s="72">
        <f t="shared" si="24"/>
        <v>0</v>
      </c>
      <c r="CV81" s="72">
        <f>+Tabla1[[#This Row],[ADICIONAL]]</f>
        <v>0</v>
      </c>
      <c r="CW81" s="72">
        <f t="shared" si="25"/>
        <v>0</v>
      </c>
      <c r="CX81" s="72">
        <f>+Tabla1[[#This Row],[OTROS DESCUENTOS]]</f>
        <v>0</v>
      </c>
      <c r="CY81" s="72">
        <f t="shared" si="26"/>
        <v>0</v>
      </c>
      <c r="CZ81" s="72"/>
      <c r="DA81" s="72">
        <f>COUNTIF(Tabla1[[#This Row],[28]:[4]], "12E")</f>
        <v>0</v>
      </c>
      <c r="DB81" s="72">
        <f>COUNTIF(Tabla1[[#This Row],[28]:[4]], "24E")</f>
        <v>0</v>
      </c>
      <c r="DC81" s="72">
        <f t="shared" si="27"/>
        <v>0</v>
      </c>
      <c r="DD81" s="72">
        <f>COUNTIF(Tabla1[[#This Row],[28]:[4]], "F")</f>
        <v>0</v>
      </c>
      <c r="DE81" s="72">
        <f>IF(Tabla1[[#This Row],[TURNO]]=12,(((CT81/7)*2)*(DD81)),(((CT81/7)*4)*(DD81)))</f>
        <v>0</v>
      </c>
      <c r="DF81" s="72">
        <f t="shared" si="28"/>
        <v>0</v>
      </c>
      <c r="DG81" s="72">
        <f>COUNTIF(Tabla1[[#This Row],[28]:[4]], "A")</f>
        <v>0</v>
      </c>
      <c r="DH81" s="72">
        <f t="shared" si="29"/>
        <v>0</v>
      </c>
      <c r="DI81" s="72">
        <f>COUNTIF(Tabla1[[#This Row],[28]:[4]], "B")</f>
        <v>0</v>
      </c>
      <c r="DJ81" s="72">
        <f t="shared" si="30"/>
        <v>0</v>
      </c>
      <c r="DK81" s="72">
        <f>COUNTIF(Tabla1[[#This Row],[28]:[4]], "PSS")</f>
        <v>0</v>
      </c>
      <c r="DL81" s="72">
        <f t="shared" si="31"/>
        <v>0</v>
      </c>
      <c r="DN81" s="57">
        <f>+SUMIF('IAS INT.'!D:D,BS81,'IAS INT.'!J:J)</f>
        <v>0</v>
      </c>
      <c r="DO81" s="57">
        <f>+SUMIF(BAJIO!F:F,BS81,BAJIO!N:N)</f>
        <v>0</v>
      </c>
      <c r="DP81" s="57"/>
      <c r="DQ81" s="57">
        <f t="shared" si="32"/>
        <v>0</v>
      </c>
      <c r="DR81" s="21" t="e">
        <f>Tabla1[[#This Row],[TOTAL DISPERSION]]-DQ81</f>
        <v>#VALUE!</v>
      </c>
    </row>
    <row r="82" spans="1:122" s="70" customFormat="1" ht="15" customHeight="1">
      <c r="A82" s="62">
        <v>72</v>
      </c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4"/>
      <c r="O82" s="63"/>
      <c r="P82" s="63"/>
      <c r="Q82" s="63"/>
      <c r="R82" s="65" t="str">
        <f>CONCATENATE(Tabla1[[#This Row],[PATERNO]]," ",Tabla1[[#This Row],[MATERNO]]," ",Tabla1[[#This Row],[NOMBRE]])</f>
        <v xml:space="preserve">  </v>
      </c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 s="66">
        <f>COUNTIF(Tabla1[[#This Row],[28]:[4]],"I")</f>
        <v>0</v>
      </c>
      <c r="AN82" s="66">
        <f t="shared" si="17"/>
        <v>0</v>
      </c>
      <c r="AO82" s="66">
        <f t="shared" si="18"/>
        <v>0</v>
      </c>
      <c r="AP82" s="66">
        <f t="shared" si="19"/>
        <v>0</v>
      </c>
      <c r="AQ82" s="66">
        <f t="shared" si="21"/>
        <v>0</v>
      </c>
      <c r="AR82" s="66" t="e">
        <f>+SUMIF([2]INFONAVIT!A:A,M82,[2]INFONAVIT!K:K)/2</f>
        <v>#VALUE!</v>
      </c>
      <c r="AS82" s="66" t="e">
        <f>+SUMIF([2]FONACOT!F:F,M82,[2]FONACOT!M:M)/2</f>
        <v>#VALUE!</v>
      </c>
      <c r="AT82" s="66">
        <v>0</v>
      </c>
      <c r="AU82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82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82" s="69">
        <v>280</v>
      </c>
      <c r="AX82" s="66">
        <f>Tabla1[[#This Row],[SD]]*$AX$8</f>
        <v>293.80399999999997</v>
      </c>
      <c r="AY82" s="66" t="e">
        <f>ROUND(Tabla1[[#This Row],[SD]]*Tabla1[[#This Row],[DIAS LABORADOS]],2)</f>
        <v>#VALUE!</v>
      </c>
      <c r="AZ82" s="66">
        <f>ROUND(IF('[2]ISR CONTPAQi'!AN73&gt;0,'[2]ISR CONTPAQi'!AN73,0),2)</f>
        <v>0</v>
      </c>
      <c r="BA82" s="66">
        <f>ROUND(IF('[2]ISR CONTPAQi'!AO73&gt;0,'[2]ISR CONTPAQi'!AO73,0),2)</f>
        <v>0</v>
      </c>
      <c r="BB82" s="66">
        <f>ROUND(IF(AX82&gt;$BB$8,'[2]CALCULO IMSS'!AH81,0),2)</f>
        <v>0</v>
      </c>
      <c r="BC82" s="66" t="e">
        <f t="shared" si="22"/>
        <v>#VALUE!</v>
      </c>
      <c r="BD82" s="66" t="e">
        <f t="shared" si="22"/>
        <v>#VALUE!</v>
      </c>
      <c r="BE82" s="66">
        <f t="shared" si="22"/>
        <v>0</v>
      </c>
      <c r="BF82" s="66" t="e">
        <f t="shared" si="23"/>
        <v>#VALUE!</v>
      </c>
      <c r="BG82" s="69">
        <v>0</v>
      </c>
      <c r="BH82" s="69">
        <v>0</v>
      </c>
      <c r="BI82" s="69">
        <v>0</v>
      </c>
      <c r="BJ82" s="66">
        <v>0</v>
      </c>
      <c r="BK82" s="66" t="e">
        <f>ROUND(IF(Tabla1[[#This Row],[NETO FISCAL]]&gt;Tabla1[[#This Row],[SUELDO NETO PAGADO.]],Tabla1[[#This Row],[NETO FISCAL]],Tabla1[[#This Row],[NETO FISCAL]]+Tabla1[[#This Row],[NETO PREVISION]]),2)</f>
        <v>#VALUE!</v>
      </c>
      <c r="BL82" s="66" t="e">
        <f>Tabla1[[#This Row],[NETO A PAGAR]]</f>
        <v>#VALUE!</v>
      </c>
      <c r="BM82" s="66" t="e">
        <f>ROUND(Tabla1[[#This Row],[SUELDO NETO PAGADO.]]-Tabla1[[#This Row],[NOMINA]],2)</f>
        <v>#VALUE!</v>
      </c>
      <c r="BN82" s="69" t="e">
        <f>ROUND(Tabla1[[#This Row],[NOMINA]]+Tabla1[[#This Row],[IAS]],2)</f>
        <v>#VALUE!</v>
      </c>
      <c r="BO82" s="69" t="e">
        <f>Tabla1[[#This Row],[TOTAL DISPERSION]]=Tabla1[[#This Row],[NETO A PAGAR]]</f>
        <v>#VALUE!</v>
      </c>
      <c r="BP82" s="63">
        <f>+Tabla1[[#This Row],[COMENTARIOS]]</f>
        <v>0</v>
      </c>
      <c r="BQ82" s="63"/>
      <c r="BR82" s="63"/>
      <c r="BS82" s="63" t="e">
        <f t="shared" si="7"/>
        <v>#N/A</v>
      </c>
      <c r="BT82" s="63" t="e">
        <f t="shared" si="7"/>
        <v>#N/A</v>
      </c>
      <c r="BU82" s="65" t="e">
        <f>VLOOKUP(Tabla1[[#This Row],[INSTITUCION BANCARIA]],[2]CLAVES!E:G,3,FALSE)</f>
        <v>#N/A</v>
      </c>
      <c r="BV82" s="65" t="e">
        <f>+LEN(Tabla1[[#This Row],[NO. CLABE INTERBANCARIA]])</f>
        <v>#N/A</v>
      </c>
      <c r="BW82" s="65">
        <f>+COUNTIF(Tabla1[NO. DE CUENTA],BQ82)</f>
        <v>0</v>
      </c>
      <c r="BX82" s="65">
        <f>+COUNTIF(Tabla1[NO. CLABE INTERBANCARIA],BS82)</f>
        <v>44</v>
      </c>
      <c r="BY82" s="65">
        <f>LEN(Tabla1[[#This Row],[NO. DE CUENTA]])</f>
        <v>0</v>
      </c>
      <c r="BZ82" s="65" t="e">
        <f>VLOOKUP(Tabla1[[#This Row],[BANCO LAYOUT SANTANDER]],[2]CLAVES!L:M,2,FALSE)</f>
        <v>#N/A</v>
      </c>
      <c r="CA82" s="65" t="e">
        <f>VLOOKUP(Tabla1[[#This Row],[NO. CLABE INTERBANCARIA]],[2]BAJIO!G:I,3,FALSE)</f>
        <v>#N/A</v>
      </c>
      <c r="CB82" s="65" t="e">
        <f>VLOOKUP(Tabla1[[#This Row],[BANCO LAYOUT SANTANDER]],[2]CLAVES!R:S,2,FALSE)</f>
        <v>#N/A</v>
      </c>
      <c r="CC82" s="65">
        <f t="shared" si="20"/>
        <v>0</v>
      </c>
      <c r="CE82" s="70" t="e">
        <f>VLOOKUP(Tabla1[[#This Row],[NOMBRECOMPLETO]],[2]DATOS!B:K,7,FALSE)</f>
        <v>#N/A</v>
      </c>
      <c r="CF82" s="70" t="e">
        <f>VLOOKUP(Tabla1[[#This Row],[NOMBRECOMPLETO]],[2]DATOS!B:J,8,FALSE)</f>
        <v>#N/A</v>
      </c>
      <c r="CG82" s="70" t="e">
        <f>VLOOKUP(Tabla1[[#This Row],[NOMBRECOMPLETO]],[2]DATOS!B:K,9,FALSE)</f>
        <v>#N/A</v>
      </c>
      <c r="CH82" s="70" t="e">
        <f>VLOOKUP(Tabla1[[#This Row],[NOMBRECOMPLETO]],[2]DATOS!B:M,12,FALSE)</f>
        <v>#N/A</v>
      </c>
      <c r="CJ82" s="70" t="e">
        <f>VLOOKUP(Tabla1[[#This Row],[NSS]],[2]DATOS!D:I,5,FALSE)</f>
        <v>#N/A</v>
      </c>
      <c r="CK82" s="70" t="e">
        <f>VLOOKUP(Tabla1[[#This Row],[NOMBRECOMPLETO]],[2]DATOS!B:F,5,FALSE)</f>
        <v>#N/A</v>
      </c>
      <c r="CL82" s="70" t="e">
        <f>VLOOKUP(Tabla1[[#This Row],[NOMBRECOMPLETO]],[2]DATOS!B:E,4,FALSE)</f>
        <v>#N/A</v>
      </c>
      <c r="CM82" s="70" t="e">
        <f>VLOOKUP(Tabla1[[#This Row],[NOMBRECOMPLETO]],[2]DATOS!B:D,3,FALSE)</f>
        <v>#N/A</v>
      </c>
      <c r="CN82" s="70" t="e">
        <f>VLOOKUP(Tabla1[[#This Row],[NOMBRECOMPLETO]],[2]DATOS!B:C,2,FALSE)</f>
        <v>#N/A</v>
      </c>
      <c r="CO82" s="63"/>
      <c r="CP82" s="63"/>
      <c r="CQ82" s="63"/>
      <c r="CR82" s="71">
        <f>Tabla1[[#This Row],[TOTAL]]-CY82</f>
        <v>0</v>
      </c>
      <c r="CT82" s="72">
        <f>Tabla1[[#This Row],[SUELDO SEMANAL]]</f>
        <v>0</v>
      </c>
      <c r="CU82" s="72">
        <f t="shared" si="24"/>
        <v>0</v>
      </c>
      <c r="CV82" s="72">
        <f>+Tabla1[[#This Row],[ADICIONAL]]</f>
        <v>0</v>
      </c>
      <c r="CW82" s="72">
        <f t="shared" si="25"/>
        <v>0</v>
      </c>
      <c r="CX82" s="72">
        <f>+Tabla1[[#This Row],[OTROS DESCUENTOS]]</f>
        <v>0</v>
      </c>
      <c r="CY82" s="72">
        <f t="shared" si="26"/>
        <v>0</v>
      </c>
      <c r="CZ82" s="72"/>
      <c r="DA82" s="72">
        <f>COUNTIF(Tabla1[[#This Row],[28]:[4]], "12E")</f>
        <v>0</v>
      </c>
      <c r="DB82" s="72">
        <f>COUNTIF(Tabla1[[#This Row],[28]:[4]], "24E")</f>
        <v>0</v>
      </c>
      <c r="DC82" s="72">
        <f t="shared" si="27"/>
        <v>0</v>
      </c>
      <c r="DD82" s="72">
        <f>COUNTIF(Tabla1[[#This Row],[28]:[4]], "F")</f>
        <v>0</v>
      </c>
      <c r="DE82" s="72">
        <f>IF(Tabla1[[#This Row],[TURNO]]=12,(((CT82/7)*2)*(DD82)),(((CT82/7)*4)*(DD82)))</f>
        <v>0</v>
      </c>
      <c r="DF82" s="72">
        <f t="shared" si="28"/>
        <v>0</v>
      </c>
      <c r="DG82" s="72">
        <f>COUNTIF(Tabla1[[#This Row],[28]:[4]], "A")</f>
        <v>0</v>
      </c>
      <c r="DH82" s="72">
        <f t="shared" si="29"/>
        <v>0</v>
      </c>
      <c r="DI82" s="72">
        <f>COUNTIF(Tabla1[[#This Row],[28]:[4]], "B")</f>
        <v>0</v>
      </c>
      <c r="DJ82" s="72">
        <f t="shared" si="30"/>
        <v>0</v>
      </c>
      <c r="DK82" s="72">
        <f>COUNTIF(Tabla1[[#This Row],[28]:[4]], "PSS")</f>
        <v>0</v>
      </c>
      <c r="DL82" s="72">
        <f t="shared" si="31"/>
        <v>0</v>
      </c>
      <c r="DN82" s="57">
        <f>+SUMIF('IAS INT.'!D:D,BS82,'IAS INT.'!J:J)</f>
        <v>0</v>
      </c>
      <c r="DO82" s="57">
        <f>+SUMIF(BAJIO!F:F,BS82,BAJIO!N:N)</f>
        <v>0</v>
      </c>
      <c r="DP82" s="57"/>
      <c r="DQ82" s="57">
        <f t="shared" si="32"/>
        <v>0</v>
      </c>
      <c r="DR82" s="21" t="e">
        <f>Tabla1[[#This Row],[TOTAL DISPERSION]]-DQ82</f>
        <v>#VALUE!</v>
      </c>
    </row>
    <row r="83" spans="1:122" s="63" customFormat="1">
      <c r="A83" s="62">
        <v>73</v>
      </c>
      <c r="B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73"/>
      <c r="O83" s="62"/>
      <c r="P83" s="62"/>
      <c r="Q83" s="62"/>
      <c r="R83" s="65" t="str">
        <f>CONCATENATE(Tabla1[[#This Row],[PATERNO]]," ",Tabla1[[#This Row],[MATERNO]]," ",Tabla1[[#This Row],[NOMBRE]])</f>
        <v xml:space="preserve">  </v>
      </c>
      <c r="AM83" s="66">
        <f>COUNTIF(Tabla1[[#This Row],[28]:[4]],"I")</f>
        <v>0</v>
      </c>
      <c r="AN83" s="66">
        <f t="shared" si="17"/>
        <v>0</v>
      </c>
      <c r="AO83" s="66">
        <f t="shared" si="18"/>
        <v>0</v>
      </c>
      <c r="AP83" s="66">
        <f t="shared" si="19"/>
        <v>0</v>
      </c>
      <c r="AQ83" s="66">
        <f t="shared" si="21"/>
        <v>0</v>
      </c>
      <c r="AR83" s="66" t="e">
        <f>+SUMIF([2]INFONAVIT!A:A,M83,[2]INFONAVIT!K:K)/2</f>
        <v>#VALUE!</v>
      </c>
      <c r="AS83" s="66" t="e">
        <f>+SUMIF([2]FONACOT!F:F,M83,[2]FONACOT!M:M)/2</f>
        <v>#VALUE!</v>
      </c>
      <c r="AT83" s="66">
        <v>0</v>
      </c>
      <c r="AU83" s="67" t="e">
        <f>ROUND(Tabla1[[#This Row],[TOTAL]]+Tabla1[[#This Row],[DIA FESTIVO]]-Tabla1[[#This Row],[DESCUENTO POR INCAPACIDAD]]+Tabla1[[#This Row],[INCAPACIDAD EMPRESA]]-Tabla1[[#This Row],[INFONAVIT FIJO]]-Tabla1[[#This Row],[FONACOT]]-Tabla1[[#This Row],[PENSION ALIMENTICIA]]+Tabla1[[#This Row],[VACACIONES]]+Tabla1[[#This Row],[PRIMA VACACIONA]],2)</f>
        <v>#VALUE!</v>
      </c>
      <c r="AV83" s="68" t="e">
        <f>+IF(Tabla1[[#This Row],[NETO A PAGAR]]&lt;1,0,7-COUNTIF(Tabla1[[#This Row],[28]:[4]],"A")-COUNTIF(Tabla1[[#This Row],[28]:[4]],"F")-COUNTIF(Tabla1[[#This Row],[28]:[4]],"PSS")-COUNTIF(Tabla1[[#This Row],[28]:[4]],"B"))</f>
        <v>#VALUE!</v>
      </c>
      <c r="AW83" s="69">
        <v>280</v>
      </c>
      <c r="AX83" s="66">
        <f>Tabla1[[#This Row],[SD]]*$AX$8</f>
        <v>293.80399999999997</v>
      </c>
      <c r="AY83" s="66" t="e">
        <f>ROUND(Tabla1[[#This Row],[SD]]*Tabla1[[#This Row],[DIAS LABORADOS]],2)</f>
        <v>#VALUE!</v>
      </c>
      <c r="AZ83" s="66">
        <f>ROUND(IF('[2]ISR CONTPAQi'!AN74&gt;0,'[2]ISR CONTPAQi'!AN74,0),2)</f>
        <v>531237.89</v>
      </c>
      <c r="BA83" s="66">
        <f>ROUND(IF('[2]ISR CONTPAQi'!AO74&gt;0,'[2]ISR CONTPAQi'!AO74,0),2)</f>
        <v>0</v>
      </c>
      <c r="BB83" s="66">
        <f>ROUND(IF(AX83&gt;$BB$8,'[2]CALCULO IMSS'!AH82,0),2)</f>
        <v>51102.86</v>
      </c>
      <c r="BC83" s="66" t="e">
        <f t="shared" si="22"/>
        <v>#VALUE!</v>
      </c>
      <c r="BD83" s="66" t="e">
        <f t="shared" si="22"/>
        <v>#VALUE!</v>
      </c>
      <c r="BE83" s="66">
        <f t="shared" si="22"/>
        <v>0</v>
      </c>
      <c r="BF83" s="66" t="e">
        <f t="shared" si="23"/>
        <v>#VALUE!</v>
      </c>
      <c r="BG83" s="69">
        <v>0</v>
      </c>
      <c r="BH83" s="69">
        <v>0</v>
      </c>
      <c r="BI83" s="69">
        <v>0</v>
      </c>
      <c r="BJ83" s="66">
        <v>0</v>
      </c>
      <c r="BK83" s="66" t="e">
        <f>ROUND(IF(Tabla1[[#This Row],[NETO FISCAL]]&gt;Tabla1[[#This Row],[SUELDO NETO PAGADO.]],Tabla1[[#This Row],[NETO FISCAL]],Tabla1[[#This Row],[NETO FISCAL]]+Tabla1[[#This Row],[NETO PREVISION]]),2)</f>
        <v>#VALUE!</v>
      </c>
      <c r="BL83" s="66" t="e">
        <f>Tabla1[[#This Row],[NETO A PAGAR]]</f>
        <v>#VALUE!</v>
      </c>
      <c r="BM83" s="66" t="e">
        <f>ROUND(Tabla1[[#This Row],[SUELDO NETO PAGADO.]]-Tabla1[[#This Row],[NOMINA]],2)</f>
        <v>#VALUE!</v>
      </c>
      <c r="BN83" s="69" t="e">
        <f>ROUND(Tabla1[[#This Row],[NOMINA]]+Tabla1[[#This Row],[IAS]],2)</f>
        <v>#VALUE!</v>
      </c>
      <c r="BO83" s="69" t="e">
        <f>Tabla1[[#This Row],[TOTAL DISPERSION]]=Tabla1[[#This Row],[NETO A PAGAR]]</f>
        <v>#VALUE!</v>
      </c>
      <c r="BP83" s="63">
        <f>+Tabla1[[#This Row],[COMENTARIOS]]</f>
        <v>0</v>
      </c>
      <c r="BS83" s="63" t="e">
        <f t="shared" si="7"/>
        <v>#N/A</v>
      </c>
      <c r="BT83" s="63" t="e">
        <f t="shared" si="7"/>
        <v>#N/A</v>
      </c>
      <c r="BU83" s="65" t="e">
        <f>VLOOKUP(Tabla1[[#This Row],[INSTITUCION BANCARIA]],[2]CLAVES!E:G,3,FALSE)</f>
        <v>#N/A</v>
      </c>
      <c r="BV83" s="65" t="e">
        <f>+LEN(Tabla1[[#This Row],[NO. CLABE INTERBANCARIA]])</f>
        <v>#N/A</v>
      </c>
      <c r="BW83" s="65">
        <f>+COUNTIF(Tabla1[NO. DE CUENTA],BQ83)</f>
        <v>0</v>
      </c>
      <c r="BX83" s="65">
        <f>+COUNTIF(Tabla1[NO. CLABE INTERBANCARIA],BS83)</f>
        <v>44</v>
      </c>
      <c r="BY83" s="65">
        <f>LEN(Tabla1[[#This Row],[NO. DE CUENTA]])</f>
        <v>0</v>
      </c>
      <c r="BZ83" s="65" t="e">
        <f>VLOOKUP(Tabla1[[#This Row],[BANCO LAYOUT SANTANDER]],[2]CLAVES!L:M,2,FALSE)</f>
        <v>#N/A</v>
      </c>
      <c r="CA83" s="65" t="e">
        <f>VLOOKUP(Tabla1[[#This Row],[NO. CLABE INTERBANCARIA]],[2]BAJIO!G:I,3,FALSE)</f>
        <v>#N/A</v>
      </c>
      <c r="CB83" s="65" t="e">
        <f>VLOOKUP(Tabla1[[#This Row],[BANCO LAYOUT SANTANDER]],[2]CLAVES!R:S,2,FALSE)</f>
        <v>#N/A</v>
      </c>
      <c r="CC83" s="65">
        <f t="shared" si="20"/>
        <v>0</v>
      </c>
      <c r="CD83" s="70"/>
      <c r="CE83" s="70" t="e">
        <f>VLOOKUP(Tabla1[[#This Row],[NOMBRECOMPLETO]],[2]DATOS!B:K,7,FALSE)</f>
        <v>#N/A</v>
      </c>
      <c r="CF83" s="70" t="e">
        <f>VLOOKUP(Tabla1[[#This Row],[NOMBRECOMPLETO]],[2]DATOS!B:J,8,FALSE)</f>
        <v>#N/A</v>
      </c>
      <c r="CG83" s="70" t="e">
        <f>VLOOKUP(Tabla1[[#This Row],[NOMBRECOMPLETO]],[2]DATOS!B:K,9,FALSE)</f>
        <v>#N/A</v>
      </c>
      <c r="CH83" s="70" t="e">
        <f>VLOOKUP(Tabla1[[#This Row],[NOMBRECOMPLETO]],[2]DATOS!B:M,12,FALSE)</f>
        <v>#N/A</v>
      </c>
      <c r="CI83" s="70"/>
      <c r="CJ83" s="70" t="e">
        <f>VLOOKUP(Tabla1[[#This Row],[NSS]],[2]DATOS!D:I,5,FALSE)</f>
        <v>#N/A</v>
      </c>
      <c r="CK83" s="70" t="e">
        <f>VLOOKUP(Tabla1[[#This Row],[NOMBRECOMPLETO]],[2]DATOS!B:F,5,FALSE)</f>
        <v>#N/A</v>
      </c>
      <c r="CL83" s="70" t="e">
        <f>VLOOKUP(Tabla1[[#This Row],[NOMBRECOMPLETO]],[2]DATOS!B:E,4,FALSE)</f>
        <v>#N/A</v>
      </c>
      <c r="CM83" s="70" t="e">
        <f>VLOOKUP(Tabla1[[#This Row],[NOMBRECOMPLETO]],[2]DATOS!B:D,3,FALSE)</f>
        <v>#N/A</v>
      </c>
      <c r="CN83" s="70" t="e">
        <f>VLOOKUP(Tabla1[[#This Row],[NOMBRECOMPLETO]],[2]DATOS!B:C,2,FALSE)</f>
        <v>#N/A</v>
      </c>
      <c r="CR83" s="71">
        <f>Tabla1[[#This Row],[TOTAL]]-CY83</f>
        <v>0</v>
      </c>
      <c r="CS83" s="70"/>
      <c r="CT83" s="72">
        <f>Tabla1[[#This Row],[SUELDO SEMANAL]]</f>
        <v>0</v>
      </c>
      <c r="CU83" s="72">
        <f t="shared" si="24"/>
        <v>0</v>
      </c>
      <c r="CV83" s="72">
        <f>+Tabla1[[#This Row],[ADICIONAL]]</f>
        <v>0</v>
      </c>
      <c r="CW83" s="72">
        <f t="shared" si="25"/>
        <v>0</v>
      </c>
      <c r="CX83" s="72">
        <f>+Tabla1[[#This Row],[OTROS DESCUENTOS]]</f>
        <v>0</v>
      </c>
      <c r="CY83" s="72">
        <f t="shared" si="26"/>
        <v>0</v>
      </c>
      <c r="CZ83" s="72"/>
      <c r="DA83" s="72">
        <f>COUNTIF(Tabla1[[#This Row],[28]:[4]], "12E")</f>
        <v>0</v>
      </c>
      <c r="DB83" s="72">
        <f>COUNTIF(Tabla1[[#This Row],[28]:[4]], "24E")</f>
        <v>0</v>
      </c>
      <c r="DC83" s="72">
        <f t="shared" si="27"/>
        <v>0</v>
      </c>
      <c r="DD83" s="72">
        <f>COUNTIF(Tabla1[[#This Row],[28]:[4]], "F")</f>
        <v>0</v>
      </c>
      <c r="DE83" s="72">
        <f>IF(Tabla1[[#This Row],[TURNO]]=12,(((CT83/7)*2)*(DD83)),(((CT83/7)*4)*(DD83)))</f>
        <v>0</v>
      </c>
      <c r="DF83" s="72">
        <f t="shared" si="28"/>
        <v>0</v>
      </c>
      <c r="DG83" s="72">
        <f>COUNTIF(Tabla1[[#This Row],[28]:[4]], "A")</f>
        <v>0</v>
      </c>
      <c r="DH83" s="72">
        <f t="shared" si="29"/>
        <v>0</v>
      </c>
      <c r="DI83" s="72">
        <f>COUNTIF(Tabla1[[#This Row],[28]:[4]], "B")</f>
        <v>0</v>
      </c>
      <c r="DJ83" s="72">
        <f t="shared" si="30"/>
        <v>0</v>
      </c>
      <c r="DK83" s="72">
        <f>COUNTIF(Tabla1[[#This Row],[28]:[4]], "PSS")</f>
        <v>0</v>
      </c>
      <c r="DL83" s="72">
        <f t="shared" si="31"/>
        <v>0</v>
      </c>
      <c r="DN83" s="57">
        <f>+SUMIF('IAS INT.'!D:D,BS83,'IAS INT.'!J:J)</f>
        <v>0</v>
      </c>
      <c r="DO83" s="57">
        <f>+SUMIF(BAJIO!F:F,BS83,BAJIO!N:N)</f>
        <v>0</v>
      </c>
      <c r="DP83" s="57"/>
      <c r="DQ83" s="57">
        <f t="shared" si="32"/>
        <v>0</v>
      </c>
      <c r="DR83" s="21" t="e">
        <f>Tabla1[[#This Row],[TOTAL DISPERSION]]-DQ83</f>
        <v>#VALUE!</v>
      </c>
    </row>
    <row r="84" spans="1:122">
      <c r="A84" s="51" t="s">
        <v>245</v>
      </c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74"/>
      <c r="O84" s="51"/>
      <c r="P84" s="51"/>
      <c r="Q84" s="51"/>
      <c r="R84" s="51"/>
      <c r="S84" s="51"/>
      <c r="T84" s="51"/>
      <c r="U84" s="51"/>
      <c r="V84" s="75"/>
      <c r="W84" s="75"/>
      <c r="X84" s="75"/>
      <c r="Y84" s="75"/>
      <c r="Z84" s="75"/>
      <c r="AA84" s="75"/>
      <c r="AB84" s="75"/>
      <c r="AC84" s="76">
        <f>SUBTOTAL(109,Tabla1[SUELDO SEMANAL])</f>
        <v>101700</v>
      </c>
      <c r="AD84" s="76">
        <f>SUBTOTAL(109,Tabla1[TIEMPO EXTRA])</f>
        <v>15314.285714285716</v>
      </c>
      <c r="AE84" s="76">
        <f>SUBTOTAL(109,Tabla1[ADICIONAL])</f>
        <v>0</v>
      </c>
      <c r="AF84" s="76">
        <f>SUBTOTAL(109,Tabla1[DESCUENTOS POR FALTAS])</f>
        <v>0</v>
      </c>
      <c r="AG84" s="76">
        <f>SUBTOTAL(109,Tabla1[OTROS DESCUENTOS])</f>
        <v>0</v>
      </c>
      <c r="AH84" s="76">
        <f>SUBTOTAL(109,Tabla1[TOTAL])</f>
        <v>117014.28571428572</v>
      </c>
      <c r="AI84" s="77">
        <f>SUBTOTAL(109,Tabla1[DIA FESTIVO])</f>
        <v>0</v>
      </c>
      <c r="AJ84" s="77"/>
      <c r="AK84" s="77"/>
      <c r="AL84" s="77">
        <f>SUBTOTAL(109,Tabla1[COMENTARIOS])</f>
        <v>0</v>
      </c>
      <c r="AM84" s="77">
        <f>SUBTOTAL(109,Tabla1[DIAS DE INCAPACIDAD])</f>
        <v>0</v>
      </c>
      <c r="AN84" s="77">
        <f>SUBTOTAL(109,Tabla1[DESCUENTO POR INCAPACIDAD])</f>
        <v>0</v>
      </c>
      <c r="AO84" s="77">
        <f>SUBTOTAL(109,Tabla1[INCAPACIDAD AL 100%])</f>
        <v>0</v>
      </c>
      <c r="AP84" s="77">
        <f>SUBTOTAL(109,Tabla1[INCAPACIDAD IMSS])</f>
        <v>0</v>
      </c>
      <c r="AQ84" s="77">
        <f>SUBTOTAL(109,Tabla1[INCAPACIDAD EMPRESA])</f>
        <v>0</v>
      </c>
      <c r="AR84" s="77" t="e">
        <f>SUBTOTAL(109,Tabla1[INFONAVIT FIJO])</f>
        <v>#VALUE!</v>
      </c>
      <c r="AS84" s="77" t="e">
        <f>SUBTOTAL(109,Tabla1[FONACOT])</f>
        <v>#VALUE!</v>
      </c>
      <c r="AT84" s="77">
        <f>SUBTOTAL(109,Tabla1[PENSION ALIMENTICIA])</f>
        <v>0</v>
      </c>
      <c r="AU84" s="77" t="e">
        <f>SUBTOTAL(109,Tabla1[NETO A PAGAR])</f>
        <v>#VALUE!</v>
      </c>
      <c r="AV84" s="77" t="e">
        <f>SUBTOTAL(109,Tabla1[DIAS LABORADOS])</f>
        <v>#VALUE!</v>
      </c>
      <c r="AW84" s="77">
        <f>SUBTOTAL(109,Tabla1[SD])</f>
        <v>20440</v>
      </c>
      <c r="AX84" s="77">
        <f>SUBTOTAL(109,Tabla1[SDI])</f>
        <v>21447.692000000003</v>
      </c>
      <c r="AY84" s="77" t="e">
        <f>SUBTOTAL(109,Tabla1[INGRESO SEMANAL])</f>
        <v>#VALUE!</v>
      </c>
      <c r="AZ84" s="77">
        <f>SUBTOTAL(109,Tabla1[ISR])</f>
        <v>532168.4</v>
      </c>
      <c r="BA84" s="77">
        <f>SUBTOTAL(109,Tabla1[SUBSIDIO])</f>
        <v>0</v>
      </c>
      <c r="BB84" s="77">
        <f>SUBTOTAL(109,Tabla1[IMSS])</f>
        <v>52575.040000000001</v>
      </c>
      <c r="BC84" s="77" t="e">
        <f>SUBTOTAL(109,Tabla1[INFONAVIT FIJO2])</f>
        <v>#VALUE!</v>
      </c>
      <c r="BD84" s="77" t="e">
        <f>SUBTOTAL(109,Tabla1[FONACOT5])</f>
        <v>#VALUE!</v>
      </c>
      <c r="BE84" s="77">
        <f>SUBTOTAL(109,Tabla1[PENSION ALIMENTICIA6])</f>
        <v>0</v>
      </c>
      <c r="BF84" s="77" t="e">
        <f>SUBTOTAL(109,Tabla1[NETO FISCAL])</f>
        <v>#VALUE!</v>
      </c>
      <c r="BG84" s="77">
        <f>SUBTOTAL(109,Tabla1[ACTIVIDADES CULTURALES])</f>
        <v>0</v>
      </c>
      <c r="BH84" s="77">
        <f>SUBTOTAL(109,Tabla1[P. DE SEGUROS DE VIDA])</f>
        <v>0</v>
      </c>
      <c r="BI84" s="77">
        <f>SUBTOTAL(109,Tabla1[BECAS PARA TRAB.])</f>
        <v>0</v>
      </c>
      <c r="BJ84" s="77">
        <f>SUBTOTAL(109,Tabla1[NETO PREVISION])</f>
        <v>0</v>
      </c>
      <c r="BK84" s="77" t="e">
        <f>SUBTOTAL(109,Tabla1[NOMINA])</f>
        <v>#VALUE!</v>
      </c>
      <c r="BL84" s="77" t="e">
        <f>SUBTOTAL(109,Tabla1[SUELDO NETO PAGADO.])</f>
        <v>#VALUE!</v>
      </c>
      <c r="BM84" s="77" t="e">
        <f>SUBTOTAL(109,Tabla1[IAS])</f>
        <v>#VALUE!</v>
      </c>
      <c r="BN84" s="77" t="e">
        <f>SUBTOTAL(109,Tabla1[TOTAL DISPERSION])</f>
        <v>#VALUE!</v>
      </c>
      <c r="BO84" s="77" t="e">
        <f>SUBTOTAL(109,Tabla1[Columna5])</f>
        <v>#VALUE!</v>
      </c>
      <c r="BP84" s="77">
        <f>SUBTOTAL(109,Tabla1[OBSERVACIONES])</f>
        <v>0</v>
      </c>
      <c r="BQ84" s="77">
        <f>SUBTOTAL(109,Tabla1[NO. DE CUENTA])</f>
        <v>0</v>
      </c>
      <c r="BR84" s="77">
        <f>SUBTOTAL(109,Tabla1[NO. TARJETA])</f>
        <v>0</v>
      </c>
      <c r="BS84" s="77" t="e">
        <f>SUBTOTAL(109,Tabla1[NO. CLABE INTERBANCARIA])</f>
        <v>#N/A</v>
      </c>
      <c r="BT84" s="77" t="e">
        <f>SUBTOTAL(109,Tabla1[INSTITUCION BANCARIA])</f>
        <v>#N/A</v>
      </c>
      <c r="BU84" s="77" t="e">
        <f>SUBTOTAL(109,Tabla1[BANCO LAYOUT SANTANDER])</f>
        <v>#N/A</v>
      </c>
      <c r="BV84" s="77" t="e">
        <f>SUBTOTAL(109,Tabla1[LAGO CLABE])</f>
        <v>#N/A</v>
      </c>
      <c r="BW84" s="77">
        <f>SUBTOTAL(109,Tabla1[DUPLICADO CUENTA])</f>
        <v>0</v>
      </c>
      <c r="BX84" s="77">
        <f>SUBTOTAL(109,Tabla1[DUPLICADO CLABE])</f>
        <v>1965</v>
      </c>
      <c r="BY84" s="77">
        <f>SUBTOTAL(109,Tabla1[LARGO DE CUENTA])</f>
        <v>0</v>
      </c>
      <c r="BZ84" s="77"/>
      <c r="CA84" s="77"/>
      <c r="CB84" s="77" t="e">
        <f>SUBTOTAL(109,Tabla1[BANCO LAYOUT STP])</f>
        <v>#N/A</v>
      </c>
      <c r="CC84" s="78"/>
    </row>
    <row r="85" spans="1:122">
      <c r="BC85" s="80" t="e">
        <f>Tabla1[[#Totals],[INFONAVIT FIJO2]]-BC14</f>
        <v>#VALUE!</v>
      </c>
      <c r="BN85" s="58"/>
      <c r="BO85" s="58"/>
    </row>
    <row r="86" spans="1:122">
      <c r="AC86" s="82">
        <f>+Tabla1[[#Totals],[SUELDO SEMANAL]]-AC87</f>
        <v>101700</v>
      </c>
      <c r="AD86" s="82">
        <f>+Tabla1[[#Totals],[TIEMPO EXTRA]]-AD87</f>
        <v>15314.285714285716</v>
      </c>
      <c r="AE86" s="82">
        <f>+Tabla1[[#Totals],[ADICIONAL]]-AE87</f>
        <v>0</v>
      </c>
      <c r="AF86" s="82">
        <f>+Tabla1[[#Totals],[DESCUENTOS POR FALTAS]]-AF87</f>
        <v>0</v>
      </c>
      <c r="AG86" s="82">
        <f>+Tabla1[[#Totals],[OTROS DESCUENTOS]]-AG87</f>
        <v>0</v>
      </c>
      <c r="AH86" s="82">
        <f>+Tabla1[[#Totals],[TOTAL]]-AH87</f>
        <v>117014.28571428572</v>
      </c>
      <c r="BB86" s="83"/>
      <c r="BK86" s="83">
        <v>91643.759999999893</v>
      </c>
      <c r="BL86" s="81">
        <v>67047.17</v>
      </c>
      <c r="BO86" s="58"/>
    </row>
    <row r="87" spans="1:122"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S87"/>
      <c r="BT87"/>
    </row>
    <row r="88" spans="1:122"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S88"/>
      <c r="BT88"/>
    </row>
    <row r="89" spans="1:122" ht="43.5">
      <c r="AC89" s="84" t="s">
        <v>31</v>
      </c>
      <c r="AD89" s="84" t="s">
        <v>32</v>
      </c>
      <c r="AE89" s="84" t="s">
        <v>33</v>
      </c>
      <c r="AF89" s="85" t="s">
        <v>34</v>
      </c>
      <c r="AG89" s="84" t="s">
        <v>35</v>
      </c>
      <c r="AH89" s="84" t="s">
        <v>36</v>
      </c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S89"/>
      <c r="BT89"/>
    </row>
    <row r="90" spans="1:122"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S90"/>
      <c r="BT90"/>
    </row>
    <row r="91" spans="1:122"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S91"/>
      <c r="BT91"/>
    </row>
    <row r="92" spans="1:122"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S92"/>
      <c r="BT92"/>
    </row>
    <row r="93" spans="1:122"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S93"/>
      <c r="BT93"/>
    </row>
    <row r="94" spans="1:122"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S94"/>
      <c r="BT94"/>
    </row>
    <row r="95" spans="1:122"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S95"/>
      <c r="BT95"/>
    </row>
    <row r="96" spans="1:122"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S96"/>
      <c r="BT96"/>
    </row>
    <row r="97" spans="50:72"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S97"/>
      <c r="BT97"/>
    </row>
    <row r="98" spans="50:72"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S98"/>
      <c r="BT98"/>
    </row>
    <row r="99" spans="50:72"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S99"/>
      <c r="BT99"/>
    </row>
    <row r="100" spans="50:72"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S100"/>
      <c r="BT100"/>
    </row>
    <row r="101" spans="50:72"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S101"/>
      <c r="BT101"/>
    </row>
    <row r="102" spans="50:72"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S102"/>
      <c r="BT102"/>
    </row>
    <row r="103" spans="50:72"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S103"/>
      <c r="BT103"/>
    </row>
    <row r="104" spans="50:72"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S104"/>
      <c r="BT104"/>
    </row>
    <row r="105" spans="50:72"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S105"/>
      <c r="BT105"/>
    </row>
    <row r="106" spans="50:72"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S106"/>
      <c r="BT106"/>
    </row>
    <row r="107" spans="50:72"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S107"/>
      <c r="BT107"/>
    </row>
    <row r="108" spans="50:72"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S108"/>
      <c r="BT108"/>
    </row>
    <row r="109" spans="50:72"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S109"/>
      <c r="BT109"/>
    </row>
    <row r="110" spans="50:72"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S110"/>
      <c r="BT110"/>
    </row>
    <row r="111" spans="50:72"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S111"/>
      <c r="BT111"/>
    </row>
    <row r="112" spans="50:72"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S112"/>
      <c r="BT112"/>
    </row>
    <row r="113" spans="50:72"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S113"/>
      <c r="BT113"/>
    </row>
    <row r="114" spans="50:72"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S114"/>
      <c r="BT114"/>
    </row>
    <row r="115" spans="50:72"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S115"/>
      <c r="BT115"/>
    </row>
    <row r="116" spans="50:72"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S116"/>
      <c r="BT116"/>
    </row>
    <row r="117" spans="50:72"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S117"/>
      <c r="BT117"/>
    </row>
    <row r="118" spans="50:72"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S118"/>
      <c r="BT118"/>
    </row>
    <row r="119" spans="50:72"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S119"/>
      <c r="BT119"/>
    </row>
    <row r="120" spans="50:72"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S120"/>
      <c r="BT120"/>
    </row>
    <row r="121" spans="50:72"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S121"/>
      <c r="BT121"/>
    </row>
    <row r="122" spans="50:72"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S122"/>
      <c r="BT122"/>
    </row>
    <row r="123" spans="50:72"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S123"/>
      <c r="BT123"/>
    </row>
    <row r="124" spans="50:72"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S124"/>
      <c r="BT124"/>
    </row>
    <row r="125" spans="50:72"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S125"/>
      <c r="BT125"/>
    </row>
    <row r="126" spans="50:72"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S126"/>
      <c r="BT126"/>
    </row>
    <row r="127" spans="50:72"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S127"/>
      <c r="BT127"/>
    </row>
    <row r="128" spans="50:72"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S128"/>
      <c r="BT128"/>
    </row>
    <row r="129" spans="50:72"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S129"/>
      <c r="BT129"/>
    </row>
    <row r="130" spans="50:72"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S130"/>
      <c r="BT130"/>
    </row>
    <row r="131" spans="50:72"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S131"/>
      <c r="BT131"/>
    </row>
    <row r="132" spans="50:72"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S132"/>
      <c r="BT132"/>
    </row>
    <row r="133" spans="50:72"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S133"/>
      <c r="BT133"/>
    </row>
    <row r="134" spans="50:72"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S134"/>
      <c r="BT134"/>
    </row>
    <row r="135" spans="50:72"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S135"/>
      <c r="BT135"/>
    </row>
    <row r="136" spans="50:72"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S136"/>
      <c r="BT136"/>
    </row>
    <row r="137" spans="50:72"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S137"/>
      <c r="BT137"/>
    </row>
    <row r="138" spans="50:72"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S138"/>
      <c r="BT138"/>
    </row>
    <row r="139" spans="50:72"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S139"/>
      <c r="BT139"/>
    </row>
    <row r="140" spans="50:72"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S140"/>
      <c r="BT140"/>
    </row>
    <row r="141" spans="50:72"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S141"/>
      <c r="BT141"/>
    </row>
    <row r="142" spans="50:72"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S142"/>
      <c r="BT142"/>
    </row>
    <row r="143" spans="50:72"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S143"/>
      <c r="BT143"/>
    </row>
    <row r="144" spans="50:72"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S144"/>
      <c r="BT144"/>
    </row>
    <row r="145" spans="50:72"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S145"/>
      <c r="BT145"/>
    </row>
    <row r="146" spans="50:72"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S146"/>
      <c r="BT146"/>
    </row>
    <row r="147" spans="50:72"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S147"/>
      <c r="BT147"/>
    </row>
    <row r="148" spans="50:72"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S148"/>
      <c r="BT148"/>
    </row>
    <row r="149" spans="50:72"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S149"/>
      <c r="BT149"/>
    </row>
    <row r="150" spans="50:72"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S150"/>
      <c r="BT150"/>
    </row>
    <row r="151" spans="50:72"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S151"/>
      <c r="BT151"/>
    </row>
    <row r="152" spans="50:72"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S152"/>
      <c r="BT152"/>
    </row>
    <row r="153" spans="50:72"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S153"/>
      <c r="BT153"/>
    </row>
    <row r="154" spans="50:72"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S154"/>
      <c r="BT154"/>
    </row>
    <row r="155" spans="50:72"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S155"/>
      <c r="BT155"/>
    </row>
    <row r="156" spans="50:72"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S156"/>
      <c r="BT156"/>
    </row>
    <row r="157" spans="50:72"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S157"/>
      <c r="BT157"/>
    </row>
    <row r="158" spans="50:72"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S158"/>
      <c r="BT158"/>
    </row>
    <row r="159" spans="50:72"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S159"/>
      <c r="BT159"/>
    </row>
    <row r="160" spans="50:72"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S160"/>
      <c r="BT160"/>
    </row>
    <row r="161" spans="50:72"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S161"/>
      <c r="BT161"/>
    </row>
    <row r="162" spans="50:72"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S162"/>
      <c r="BT162"/>
    </row>
    <row r="163" spans="50:72"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S163"/>
      <c r="BT163"/>
    </row>
    <row r="164" spans="50:72"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S164"/>
      <c r="BT164"/>
    </row>
    <row r="165" spans="50:72"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S165"/>
      <c r="BT165"/>
    </row>
    <row r="166" spans="50:72"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S166"/>
      <c r="BT166"/>
    </row>
    <row r="167" spans="50:72"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S167"/>
      <c r="BT167"/>
    </row>
    <row r="168" spans="50:72"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S168"/>
      <c r="BT168"/>
    </row>
    <row r="169" spans="50:72"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S169"/>
      <c r="BT169"/>
    </row>
    <row r="170" spans="50:72"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S170"/>
      <c r="BT170"/>
    </row>
    <row r="171" spans="50:72"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S171"/>
      <c r="BT171"/>
    </row>
    <row r="172" spans="50:72"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S172"/>
      <c r="BT172"/>
    </row>
    <row r="173" spans="50:72"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S173"/>
      <c r="BT173"/>
    </row>
    <row r="174" spans="50:72"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S174"/>
      <c r="BT174"/>
    </row>
    <row r="175" spans="50:72"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S175"/>
      <c r="BT175"/>
    </row>
    <row r="176" spans="50:72"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S176"/>
      <c r="BT176"/>
    </row>
    <row r="177" spans="50:72"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S177"/>
      <c r="BT177"/>
    </row>
    <row r="178" spans="50:72"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S178"/>
      <c r="BT178"/>
    </row>
    <row r="179" spans="50:72"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S179"/>
      <c r="BT179"/>
    </row>
    <row r="180" spans="50:72"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S180"/>
      <c r="BT180"/>
    </row>
    <row r="181" spans="50:72"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S181"/>
      <c r="BT181"/>
    </row>
    <row r="182" spans="50:72"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S182"/>
      <c r="BT182"/>
    </row>
    <row r="183" spans="50:72"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S183"/>
      <c r="BT183"/>
    </row>
    <row r="184" spans="50:72"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S184"/>
      <c r="BT184"/>
    </row>
    <row r="185" spans="50:72"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S185"/>
      <c r="BT185"/>
    </row>
    <row r="186" spans="50:72"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S186"/>
      <c r="BT186"/>
    </row>
    <row r="187" spans="50:72"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S187"/>
      <c r="BT187"/>
    </row>
    <row r="188" spans="50:72"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S188"/>
      <c r="BT188"/>
    </row>
    <row r="189" spans="50:72"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S189"/>
      <c r="BT189"/>
    </row>
    <row r="190" spans="50:72"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S190"/>
      <c r="BT190"/>
    </row>
    <row r="191" spans="50:72"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S191"/>
      <c r="BT191"/>
    </row>
    <row r="192" spans="50:72"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S192"/>
      <c r="BT192"/>
    </row>
    <row r="193" spans="50:72"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S193"/>
      <c r="BT193"/>
    </row>
    <row r="194" spans="50:72"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S194"/>
      <c r="BT194"/>
    </row>
    <row r="195" spans="50:72"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S195"/>
      <c r="BT195"/>
    </row>
    <row r="196" spans="50:72"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S196"/>
      <c r="BT196"/>
    </row>
    <row r="197" spans="50:72"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S197"/>
      <c r="BT197"/>
    </row>
    <row r="198" spans="50:72"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S198"/>
      <c r="BT198"/>
    </row>
    <row r="199" spans="50:72"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S199"/>
      <c r="BT199"/>
    </row>
    <row r="200" spans="50:72"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S200"/>
      <c r="BT200"/>
    </row>
    <row r="201" spans="50:72"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S201"/>
      <c r="BT201"/>
    </row>
    <row r="202" spans="50:72"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S202"/>
      <c r="BT202"/>
    </row>
  </sheetData>
  <autoFilter ref="DN10:DR83" xr:uid="{7A9CAE12-4D63-4595-86C9-C920E8182951}">
    <filterColumn colId="4">
      <filters>
        <filter val="3,000.00"/>
      </filters>
    </filterColumn>
  </autoFilter>
  <mergeCells count="5">
    <mergeCell ref="AY1:BF1"/>
    <mergeCell ref="AA2:AA8"/>
    <mergeCell ref="A9:R9"/>
    <mergeCell ref="AC9:AU9"/>
    <mergeCell ref="AV9:BK9"/>
  </mergeCells>
  <conditionalFormatting sqref="R11:R83">
    <cfRule type="duplicateValues" dxfId="1" priority="1"/>
  </conditionalFormatting>
  <conditionalFormatting sqref="R203:R1048576 R1 R3:R10 R79 R84:R85">
    <cfRule type="duplicateValues" dxfId="0" priority="2"/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9C987-F7CD-404B-A668-C8AF1EF3E157}">
  <dimension ref="A3:L3705"/>
  <sheetViews>
    <sheetView topLeftCell="D1" workbookViewId="0">
      <selection activeCell="D34" sqref="A34:XFD34"/>
    </sheetView>
  </sheetViews>
  <sheetFormatPr baseColWidth="10" defaultRowHeight="14.5"/>
  <cols>
    <col min="1" max="3" width="0" hidden="1" customWidth="1"/>
    <col min="5" max="5" width="19.453125" bestFit="1" customWidth="1"/>
    <col min="7" max="7" width="11.453125" customWidth="1"/>
    <col min="9" max="10" width="11.453125" customWidth="1"/>
  </cols>
  <sheetData>
    <row r="3" spans="1:12" s="86" customFormat="1">
      <c r="D3" s="86" t="s">
        <v>397</v>
      </c>
      <c r="I3" s="86" t="s">
        <v>398</v>
      </c>
      <c r="J3" s="86">
        <f>SUM(J5:J10008)</f>
        <v>59485.82999999998</v>
      </c>
    </row>
    <row r="4" spans="1:12" s="86" customFormat="1" ht="29">
      <c r="A4" s="86" t="s">
        <v>399</v>
      </c>
      <c r="B4" s="86" t="s">
        <v>400</v>
      </c>
      <c r="C4" s="86" t="s">
        <v>401</v>
      </c>
      <c r="D4" s="87" t="s">
        <v>402</v>
      </c>
      <c r="E4" s="87" t="s">
        <v>403</v>
      </c>
      <c r="F4" s="87" t="s">
        <v>404</v>
      </c>
      <c r="G4" s="87" t="s">
        <v>405</v>
      </c>
      <c r="H4" s="87" t="s">
        <v>406</v>
      </c>
      <c r="I4" s="87" t="s">
        <v>407</v>
      </c>
      <c r="J4" s="87" t="s">
        <v>408</v>
      </c>
      <c r="K4" s="86">
        <f>+IF(H4="AUTORIZADO",G4,0)</f>
        <v>0</v>
      </c>
      <c r="L4" s="86">
        <f>+IF(I4="AUTORIZADO",H4,0)</f>
        <v>0</v>
      </c>
    </row>
    <row r="5" spans="1:12">
      <c r="A5" t="s">
        <v>409</v>
      </c>
      <c r="D5" s="88" t="s">
        <v>104</v>
      </c>
      <c r="E5" t="s">
        <v>246</v>
      </c>
      <c r="F5">
        <v>6155.42</v>
      </c>
      <c r="G5" t="s">
        <v>410</v>
      </c>
      <c r="J5">
        <f>+IF(G5="AUTORIZADO",F5,0)</f>
        <v>6155.42</v>
      </c>
      <c r="K5" t="str">
        <f>MID(D5,2,18)</f>
        <v>12580029971213347</v>
      </c>
    </row>
    <row r="6" spans="1:12">
      <c r="D6" s="88" t="s">
        <v>112</v>
      </c>
      <c r="E6" t="s">
        <v>254</v>
      </c>
      <c r="F6">
        <v>3905.42</v>
      </c>
      <c r="G6" t="s">
        <v>410</v>
      </c>
      <c r="J6">
        <f t="shared" ref="J6:J68" si="0">+IF(G6="AUTORIZADO",F6,0)</f>
        <v>3905.42</v>
      </c>
      <c r="K6" t="str">
        <f t="shared" ref="K6:K68" si="1">MID(D6,2,18)</f>
        <v>12811015490521581</v>
      </c>
    </row>
    <row r="7" spans="1:12">
      <c r="D7" s="88" t="s">
        <v>118</v>
      </c>
      <c r="E7" t="s">
        <v>259</v>
      </c>
      <c r="F7">
        <v>3905.42</v>
      </c>
      <c r="G7" t="s">
        <v>410</v>
      </c>
      <c r="J7">
        <f t="shared" si="0"/>
        <v>3905.42</v>
      </c>
      <c r="K7" t="str">
        <f t="shared" si="1"/>
        <v>12818015512409050</v>
      </c>
    </row>
    <row r="8" spans="1:12">
      <c r="D8" s="88" t="s">
        <v>126</v>
      </c>
      <c r="E8" t="s">
        <v>264</v>
      </c>
      <c r="F8">
        <v>2691.14</v>
      </c>
      <c r="G8" t="s">
        <v>410</v>
      </c>
      <c r="J8">
        <f t="shared" si="0"/>
        <v>2691.14</v>
      </c>
      <c r="K8" t="str">
        <f t="shared" si="1"/>
        <v>12180015152070247</v>
      </c>
    </row>
    <row r="9" spans="1:12">
      <c r="D9" s="88" t="s">
        <v>131</v>
      </c>
      <c r="E9" t="s">
        <v>269</v>
      </c>
      <c r="F9">
        <v>2941.14</v>
      </c>
      <c r="G9" t="s">
        <v>410</v>
      </c>
      <c r="J9">
        <f t="shared" si="0"/>
        <v>2941.14</v>
      </c>
      <c r="K9" t="str">
        <f t="shared" si="1"/>
        <v>12180015146491586</v>
      </c>
    </row>
    <row r="10" spans="1:12">
      <c r="D10" s="88" t="s">
        <v>137</v>
      </c>
      <c r="E10" t="s">
        <v>274</v>
      </c>
      <c r="F10">
        <v>2619.71</v>
      </c>
      <c r="G10" t="s">
        <v>410</v>
      </c>
      <c r="J10">
        <f t="shared" si="0"/>
        <v>2619.71</v>
      </c>
      <c r="K10" t="str">
        <f t="shared" si="1"/>
        <v>12821015417615729</v>
      </c>
    </row>
    <row r="11" spans="1:12">
      <c r="D11" s="88" t="s">
        <v>143</v>
      </c>
      <c r="E11" t="s">
        <v>279</v>
      </c>
      <c r="F11">
        <v>1319.71</v>
      </c>
      <c r="G11" t="s">
        <v>410</v>
      </c>
      <c r="J11">
        <f t="shared" si="0"/>
        <v>1319.71</v>
      </c>
      <c r="K11" t="str">
        <f t="shared" si="1"/>
        <v>12180015355523591</v>
      </c>
    </row>
    <row r="12" spans="1:12">
      <c r="D12" s="88" t="s">
        <v>149</v>
      </c>
      <c r="E12" t="s">
        <v>284</v>
      </c>
      <c r="F12">
        <v>1548.28</v>
      </c>
      <c r="G12" t="s">
        <v>410</v>
      </c>
      <c r="J12">
        <f t="shared" si="0"/>
        <v>1548.28</v>
      </c>
      <c r="K12" t="str">
        <f t="shared" si="1"/>
        <v>12180015403712267</v>
      </c>
    </row>
    <row r="13" spans="1:12">
      <c r="D13" s="88" t="s">
        <v>154</v>
      </c>
      <c r="E13" t="s">
        <v>289</v>
      </c>
      <c r="F13">
        <v>1776.85</v>
      </c>
      <c r="G13" t="s">
        <v>410</v>
      </c>
      <c r="J13">
        <f t="shared" si="0"/>
        <v>1776.85</v>
      </c>
      <c r="K13" t="str">
        <f t="shared" si="1"/>
        <v>12180015265375444</v>
      </c>
    </row>
    <row r="14" spans="1:12">
      <c r="D14" s="88" t="s">
        <v>160</v>
      </c>
      <c r="E14" t="s">
        <v>294</v>
      </c>
      <c r="F14">
        <v>2491.13</v>
      </c>
      <c r="G14" t="s">
        <v>410</v>
      </c>
      <c r="J14">
        <f t="shared" si="0"/>
        <v>2491.13</v>
      </c>
      <c r="K14" t="str">
        <f t="shared" si="1"/>
        <v>12813015752981964</v>
      </c>
    </row>
    <row r="15" spans="1:12">
      <c r="D15" s="88" t="s">
        <v>162</v>
      </c>
      <c r="E15" t="s">
        <v>299</v>
      </c>
      <c r="F15">
        <v>1976.85</v>
      </c>
      <c r="G15" t="s">
        <v>410</v>
      </c>
      <c r="J15">
        <f t="shared" si="0"/>
        <v>1976.85</v>
      </c>
      <c r="K15" t="str">
        <f t="shared" si="1"/>
        <v>12180015023720833</v>
      </c>
    </row>
    <row r="16" spans="1:12" ht="16.5" customHeight="1">
      <c r="D16" s="88" t="s">
        <v>166</v>
      </c>
      <c r="E16" t="s">
        <v>304</v>
      </c>
      <c r="F16">
        <v>1776.85</v>
      </c>
      <c r="G16" t="s">
        <v>410</v>
      </c>
      <c r="J16">
        <f t="shared" si="0"/>
        <v>1776.85</v>
      </c>
      <c r="K16" t="str">
        <f t="shared" si="1"/>
        <v>12822015026602177</v>
      </c>
    </row>
    <row r="17" spans="4:11">
      <c r="D17" s="88" t="s">
        <v>171</v>
      </c>
      <c r="E17" t="s">
        <v>309</v>
      </c>
      <c r="F17">
        <v>1119.71</v>
      </c>
      <c r="G17" t="s">
        <v>410</v>
      </c>
      <c r="J17">
        <f t="shared" si="0"/>
        <v>1119.71</v>
      </c>
      <c r="K17" t="str">
        <f t="shared" si="1"/>
        <v>12180015346980363</v>
      </c>
    </row>
    <row r="18" spans="4:11">
      <c r="D18" s="88" t="s">
        <v>173</v>
      </c>
      <c r="E18" t="s">
        <v>314</v>
      </c>
      <c r="F18">
        <v>1548.28</v>
      </c>
      <c r="G18" t="s">
        <v>410</v>
      </c>
      <c r="J18">
        <f t="shared" si="0"/>
        <v>1548.28</v>
      </c>
      <c r="K18" t="str">
        <f t="shared" si="1"/>
        <v>12810027870632966</v>
      </c>
    </row>
    <row r="19" spans="4:11">
      <c r="D19" s="88" t="s">
        <v>180</v>
      </c>
      <c r="E19" t="s">
        <v>319</v>
      </c>
      <c r="F19">
        <v>1976.85</v>
      </c>
      <c r="G19" t="s">
        <v>410</v>
      </c>
      <c r="J19">
        <f t="shared" si="0"/>
        <v>1976.85</v>
      </c>
      <c r="K19" t="str">
        <f t="shared" si="1"/>
        <v>12811029142077777</v>
      </c>
    </row>
    <row r="20" spans="4:11">
      <c r="D20" s="88" t="s">
        <v>187</v>
      </c>
      <c r="E20" t="s">
        <v>324</v>
      </c>
      <c r="F20">
        <v>1548.28</v>
      </c>
      <c r="G20" t="s">
        <v>410</v>
      </c>
      <c r="J20">
        <f t="shared" si="0"/>
        <v>1548.28</v>
      </c>
      <c r="K20" t="str">
        <f t="shared" si="1"/>
        <v>12180015128219142</v>
      </c>
    </row>
    <row r="21" spans="4:11">
      <c r="D21" s="88" t="s">
        <v>193</v>
      </c>
      <c r="E21" t="s">
        <v>329</v>
      </c>
      <c r="F21">
        <v>1319.71</v>
      </c>
      <c r="G21" t="s">
        <v>410</v>
      </c>
      <c r="J21">
        <f t="shared" si="0"/>
        <v>1319.71</v>
      </c>
      <c r="K21" t="str">
        <f t="shared" si="1"/>
        <v>12180015847405431</v>
      </c>
    </row>
    <row r="22" spans="4:11">
      <c r="D22" s="88" t="s">
        <v>198</v>
      </c>
      <c r="E22" t="s">
        <v>334</v>
      </c>
      <c r="F22">
        <v>1119.71</v>
      </c>
      <c r="G22" t="s">
        <v>410</v>
      </c>
      <c r="J22">
        <f t="shared" si="0"/>
        <v>1119.71</v>
      </c>
      <c r="K22" t="str">
        <f t="shared" si="1"/>
        <v>12818015345734400</v>
      </c>
    </row>
    <row r="23" spans="4:11">
      <c r="D23" s="88" t="s">
        <v>202</v>
      </c>
      <c r="E23" t="s">
        <v>339</v>
      </c>
      <c r="F23">
        <v>1119.71</v>
      </c>
      <c r="G23" t="s">
        <v>410</v>
      </c>
      <c r="J23">
        <f t="shared" si="0"/>
        <v>1119.71</v>
      </c>
      <c r="K23" t="str">
        <f t="shared" si="1"/>
        <v>12180015426135753</v>
      </c>
    </row>
    <row r="24" spans="4:11">
      <c r="D24" s="88" t="s">
        <v>205</v>
      </c>
      <c r="E24" t="s">
        <v>344</v>
      </c>
      <c r="F24">
        <v>2691.14</v>
      </c>
      <c r="G24" t="s">
        <v>410</v>
      </c>
      <c r="J24">
        <f t="shared" si="0"/>
        <v>2691.14</v>
      </c>
      <c r="K24" t="str">
        <f t="shared" si="1"/>
        <v>12180015551409736</v>
      </c>
    </row>
    <row r="25" spans="4:11">
      <c r="D25" s="22" t="s">
        <v>208</v>
      </c>
      <c r="E25" t="s">
        <v>349</v>
      </c>
      <c r="F25">
        <v>1119.71</v>
      </c>
      <c r="G25" t="s">
        <v>410</v>
      </c>
      <c r="J25">
        <f t="shared" si="0"/>
        <v>1119.71</v>
      </c>
      <c r="K25" t="str">
        <f t="shared" si="1"/>
        <v>14810569175438981</v>
      </c>
    </row>
    <row r="26" spans="4:11">
      <c r="D26" s="22" t="s">
        <v>213</v>
      </c>
      <c r="E26" t="s">
        <v>355</v>
      </c>
      <c r="F26">
        <v>1119.71</v>
      </c>
      <c r="G26" t="s">
        <v>410</v>
      </c>
      <c r="J26">
        <f t="shared" si="0"/>
        <v>1119.71</v>
      </c>
      <c r="K26" t="str">
        <f t="shared" si="1"/>
        <v>12180015254358207</v>
      </c>
    </row>
    <row r="27" spans="4:11">
      <c r="D27" s="22" t="s">
        <v>218</v>
      </c>
      <c r="E27" t="s">
        <v>360</v>
      </c>
      <c r="F27">
        <v>1119.71</v>
      </c>
      <c r="G27" t="s">
        <v>410</v>
      </c>
      <c r="J27">
        <f t="shared" si="0"/>
        <v>1119.71</v>
      </c>
      <c r="K27" t="str">
        <f t="shared" si="1"/>
        <v>12810015234270798</v>
      </c>
    </row>
    <row r="28" spans="4:11">
      <c r="D28" s="22" t="s">
        <v>222</v>
      </c>
      <c r="E28" t="s">
        <v>365</v>
      </c>
      <c r="F28">
        <v>2405.42</v>
      </c>
      <c r="G28" t="s">
        <v>410</v>
      </c>
      <c r="J28">
        <f t="shared" si="0"/>
        <v>2405.42</v>
      </c>
      <c r="K28" t="str">
        <f t="shared" si="1"/>
        <v>12810028684287946</v>
      </c>
    </row>
    <row r="29" spans="4:11">
      <c r="D29" s="22" t="s">
        <v>225</v>
      </c>
      <c r="E29" t="s">
        <v>370</v>
      </c>
      <c r="F29">
        <v>2405.42</v>
      </c>
      <c r="G29" t="s">
        <v>410</v>
      </c>
      <c r="J29">
        <f t="shared" si="0"/>
        <v>2405.42</v>
      </c>
      <c r="K29" t="str">
        <f t="shared" si="1"/>
        <v>72810012578404674</v>
      </c>
    </row>
    <row r="30" spans="4:11">
      <c r="D30" s="22" t="s">
        <v>229</v>
      </c>
      <c r="E30" t="s">
        <v>376</v>
      </c>
      <c r="F30">
        <v>2405.42</v>
      </c>
      <c r="G30" t="s">
        <v>410</v>
      </c>
      <c r="J30">
        <f t="shared" si="0"/>
        <v>2405.42</v>
      </c>
      <c r="K30" t="str">
        <f t="shared" si="1"/>
        <v>12810015371963421</v>
      </c>
    </row>
    <row r="31" spans="4:11">
      <c r="D31" s="22" t="s">
        <v>233</v>
      </c>
      <c r="E31" t="s">
        <v>381</v>
      </c>
      <c r="F31">
        <v>1119.71</v>
      </c>
      <c r="G31" t="s">
        <v>410</v>
      </c>
      <c r="J31">
        <f t="shared" si="0"/>
        <v>1119.71</v>
      </c>
      <c r="K31" t="str">
        <f t="shared" si="1"/>
        <v>12580015759295863</v>
      </c>
    </row>
    <row r="32" spans="4:11">
      <c r="D32" s="22" t="s">
        <v>239</v>
      </c>
      <c r="E32" t="s">
        <v>386</v>
      </c>
      <c r="F32">
        <v>1119.71</v>
      </c>
      <c r="G32" t="s">
        <v>410</v>
      </c>
      <c r="J32">
        <f t="shared" si="0"/>
        <v>1119.71</v>
      </c>
      <c r="K32" t="str">
        <f t="shared" si="1"/>
        <v>72580011985515128</v>
      </c>
    </row>
    <row r="33" spans="4:11">
      <c r="D33" s="22" t="s">
        <v>241</v>
      </c>
      <c r="E33" t="s">
        <v>390</v>
      </c>
      <c r="F33">
        <v>1119.71</v>
      </c>
      <c r="G33" t="s">
        <v>410</v>
      </c>
      <c r="J33">
        <f t="shared" si="0"/>
        <v>1119.71</v>
      </c>
      <c r="K33" t="str">
        <f t="shared" si="1"/>
        <v>21180064721079310</v>
      </c>
    </row>
    <row r="34" spans="4:11">
      <c r="D34" s="22"/>
      <c r="J34">
        <f t="shared" si="0"/>
        <v>0</v>
      </c>
      <c r="K34" t="str">
        <f t="shared" si="1"/>
        <v/>
      </c>
    </row>
    <row r="35" spans="4:11">
      <c r="D35" s="22"/>
      <c r="J35">
        <f t="shared" si="0"/>
        <v>0</v>
      </c>
      <c r="K35" t="str">
        <f t="shared" si="1"/>
        <v/>
      </c>
    </row>
    <row r="36" spans="4:11">
      <c r="D36" s="22"/>
      <c r="J36">
        <f t="shared" si="0"/>
        <v>0</v>
      </c>
      <c r="K36" t="str">
        <f t="shared" si="1"/>
        <v/>
      </c>
    </row>
    <row r="37" spans="4:11">
      <c r="D37" s="22"/>
      <c r="J37">
        <f t="shared" si="0"/>
        <v>0</v>
      </c>
      <c r="K37" t="str">
        <f t="shared" si="1"/>
        <v/>
      </c>
    </row>
    <row r="38" spans="4:11">
      <c r="D38" s="22"/>
      <c r="J38">
        <f t="shared" si="0"/>
        <v>0</v>
      </c>
      <c r="K38" t="str">
        <f t="shared" si="1"/>
        <v/>
      </c>
    </row>
    <row r="39" spans="4:11">
      <c r="D39" s="22"/>
      <c r="J39">
        <f t="shared" si="0"/>
        <v>0</v>
      </c>
      <c r="K39" t="str">
        <f t="shared" si="1"/>
        <v/>
      </c>
    </row>
    <row r="40" spans="4:11">
      <c r="D40" s="22"/>
      <c r="J40">
        <f t="shared" si="0"/>
        <v>0</v>
      </c>
      <c r="K40" t="str">
        <f t="shared" si="1"/>
        <v/>
      </c>
    </row>
    <row r="41" spans="4:11">
      <c r="D41" s="22"/>
      <c r="J41">
        <f t="shared" si="0"/>
        <v>0</v>
      </c>
      <c r="K41" t="str">
        <f t="shared" si="1"/>
        <v/>
      </c>
    </row>
    <row r="42" spans="4:11">
      <c r="D42" s="22"/>
      <c r="J42">
        <f t="shared" si="0"/>
        <v>0</v>
      </c>
      <c r="K42" t="str">
        <f t="shared" si="1"/>
        <v/>
      </c>
    </row>
    <row r="43" spans="4:11">
      <c r="D43" s="22"/>
      <c r="J43">
        <f t="shared" si="0"/>
        <v>0</v>
      </c>
      <c r="K43" t="str">
        <f t="shared" si="1"/>
        <v/>
      </c>
    </row>
    <row r="44" spans="4:11">
      <c r="D44" s="22"/>
      <c r="J44">
        <f t="shared" si="0"/>
        <v>0</v>
      </c>
      <c r="K44" t="str">
        <f t="shared" si="1"/>
        <v/>
      </c>
    </row>
    <row r="45" spans="4:11">
      <c r="D45" s="22"/>
      <c r="J45">
        <f t="shared" si="0"/>
        <v>0</v>
      </c>
      <c r="K45" t="str">
        <f t="shared" si="1"/>
        <v/>
      </c>
    </row>
    <row r="46" spans="4:11">
      <c r="D46" s="22"/>
      <c r="J46">
        <f t="shared" si="0"/>
        <v>0</v>
      </c>
      <c r="K46" t="str">
        <f t="shared" si="1"/>
        <v/>
      </c>
    </row>
    <row r="47" spans="4:11">
      <c r="D47" s="22"/>
      <c r="J47">
        <f t="shared" si="0"/>
        <v>0</v>
      </c>
      <c r="K47" t="str">
        <f t="shared" si="1"/>
        <v/>
      </c>
    </row>
    <row r="48" spans="4:11">
      <c r="D48" s="22"/>
      <c r="J48">
        <f t="shared" si="0"/>
        <v>0</v>
      </c>
      <c r="K48" t="str">
        <f t="shared" si="1"/>
        <v/>
      </c>
    </row>
    <row r="49" spans="4:11">
      <c r="D49" s="22"/>
      <c r="J49">
        <f t="shared" si="0"/>
        <v>0</v>
      </c>
      <c r="K49" t="str">
        <f t="shared" si="1"/>
        <v/>
      </c>
    </row>
    <row r="50" spans="4:11">
      <c r="D50" s="22"/>
      <c r="J50">
        <f t="shared" si="0"/>
        <v>0</v>
      </c>
      <c r="K50" t="str">
        <f t="shared" si="1"/>
        <v/>
      </c>
    </row>
    <row r="51" spans="4:11">
      <c r="D51" s="22"/>
      <c r="J51">
        <f t="shared" si="0"/>
        <v>0</v>
      </c>
      <c r="K51" t="str">
        <f t="shared" si="1"/>
        <v/>
      </c>
    </row>
    <row r="52" spans="4:11">
      <c r="D52" s="22"/>
      <c r="J52">
        <f t="shared" si="0"/>
        <v>0</v>
      </c>
      <c r="K52" t="str">
        <f t="shared" si="1"/>
        <v/>
      </c>
    </row>
    <row r="53" spans="4:11">
      <c r="D53" s="22"/>
      <c r="J53">
        <f t="shared" si="0"/>
        <v>0</v>
      </c>
      <c r="K53" t="str">
        <f t="shared" si="1"/>
        <v/>
      </c>
    </row>
    <row r="54" spans="4:11">
      <c r="D54" s="22"/>
      <c r="J54">
        <f t="shared" si="0"/>
        <v>0</v>
      </c>
      <c r="K54" t="str">
        <f t="shared" si="1"/>
        <v/>
      </c>
    </row>
    <row r="55" spans="4:11">
      <c r="D55" s="22"/>
      <c r="J55">
        <f t="shared" si="0"/>
        <v>0</v>
      </c>
      <c r="K55" t="str">
        <f t="shared" si="1"/>
        <v/>
      </c>
    </row>
    <row r="56" spans="4:11">
      <c r="D56" s="22"/>
      <c r="J56">
        <f t="shared" si="0"/>
        <v>0</v>
      </c>
      <c r="K56" t="str">
        <f t="shared" si="1"/>
        <v/>
      </c>
    </row>
    <row r="57" spans="4:11">
      <c r="D57" s="22"/>
      <c r="J57">
        <f t="shared" si="0"/>
        <v>0</v>
      </c>
      <c r="K57" t="str">
        <f t="shared" si="1"/>
        <v/>
      </c>
    </row>
    <row r="58" spans="4:11">
      <c r="D58" s="22"/>
      <c r="J58">
        <f t="shared" si="0"/>
        <v>0</v>
      </c>
      <c r="K58" t="str">
        <f t="shared" si="1"/>
        <v/>
      </c>
    </row>
    <row r="59" spans="4:11">
      <c r="D59" s="22"/>
      <c r="J59">
        <f t="shared" si="0"/>
        <v>0</v>
      </c>
      <c r="K59" t="str">
        <f t="shared" si="1"/>
        <v/>
      </c>
    </row>
    <row r="60" spans="4:11">
      <c r="D60" s="22"/>
      <c r="J60">
        <f t="shared" si="0"/>
        <v>0</v>
      </c>
      <c r="K60" t="str">
        <f t="shared" si="1"/>
        <v/>
      </c>
    </row>
    <row r="61" spans="4:11">
      <c r="D61" s="22"/>
      <c r="J61">
        <f t="shared" si="0"/>
        <v>0</v>
      </c>
      <c r="K61" t="str">
        <f t="shared" si="1"/>
        <v/>
      </c>
    </row>
    <row r="62" spans="4:11">
      <c r="D62" s="22"/>
      <c r="J62">
        <f t="shared" si="0"/>
        <v>0</v>
      </c>
      <c r="K62" t="str">
        <f t="shared" si="1"/>
        <v/>
      </c>
    </row>
    <row r="63" spans="4:11">
      <c r="D63" s="22"/>
      <c r="J63">
        <f t="shared" si="0"/>
        <v>0</v>
      </c>
      <c r="K63" t="str">
        <f t="shared" si="1"/>
        <v/>
      </c>
    </row>
    <row r="64" spans="4:11">
      <c r="D64" s="22"/>
      <c r="J64">
        <f t="shared" si="0"/>
        <v>0</v>
      </c>
      <c r="K64" t="str">
        <f t="shared" si="1"/>
        <v/>
      </c>
    </row>
    <row r="65" spans="4:11">
      <c r="D65" s="22"/>
      <c r="J65">
        <f t="shared" si="0"/>
        <v>0</v>
      </c>
      <c r="K65" t="str">
        <f t="shared" si="1"/>
        <v/>
      </c>
    </row>
    <row r="66" spans="4:11">
      <c r="D66" s="22"/>
      <c r="J66">
        <f t="shared" si="0"/>
        <v>0</v>
      </c>
      <c r="K66" t="str">
        <f t="shared" si="1"/>
        <v/>
      </c>
    </row>
    <row r="67" spans="4:11">
      <c r="D67" s="22"/>
      <c r="J67">
        <f t="shared" si="0"/>
        <v>0</v>
      </c>
      <c r="K67" t="str">
        <f t="shared" si="1"/>
        <v/>
      </c>
    </row>
    <row r="68" spans="4:11">
      <c r="D68" s="22"/>
      <c r="J68">
        <f t="shared" si="0"/>
        <v>0</v>
      </c>
      <c r="K68" t="str">
        <f t="shared" si="1"/>
        <v/>
      </c>
    </row>
    <row r="69" spans="4:11">
      <c r="D69" s="22"/>
      <c r="J69">
        <f t="shared" ref="J69:J132" si="2">+IF(G69="AUTORIZADO",F69,0)</f>
        <v>0</v>
      </c>
      <c r="K69" t="str">
        <f t="shared" ref="K69:K132" si="3">MID(D69,2,18)</f>
        <v/>
      </c>
    </row>
    <row r="70" spans="4:11">
      <c r="D70" s="22"/>
      <c r="J70">
        <f t="shared" si="2"/>
        <v>0</v>
      </c>
      <c r="K70" t="str">
        <f t="shared" si="3"/>
        <v/>
      </c>
    </row>
    <row r="71" spans="4:11">
      <c r="D71" s="22"/>
      <c r="J71">
        <f t="shared" si="2"/>
        <v>0</v>
      </c>
      <c r="K71" t="str">
        <f t="shared" si="3"/>
        <v/>
      </c>
    </row>
    <row r="72" spans="4:11">
      <c r="D72" s="22"/>
      <c r="J72">
        <f t="shared" si="2"/>
        <v>0</v>
      </c>
      <c r="K72" t="str">
        <f t="shared" si="3"/>
        <v/>
      </c>
    </row>
    <row r="73" spans="4:11">
      <c r="D73" s="22"/>
      <c r="J73">
        <f t="shared" si="2"/>
        <v>0</v>
      </c>
      <c r="K73" t="str">
        <f t="shared" si="3"/>
        <v/>
      </c>
    </row>
    <row r="74" spans="4:11">
      <c r="D74" s="22"/>
      <c r="J74">
        <f t="shared" si="2"/>
        <v>0</v>
      </c>
      <c r="K74" t="str">
        <f t="shared" si="3"/>
        <v/>
      </c>
    </row>
    <row r="75" spans="4:11">
      <c r="D75" s="22"/>
      <c r="J75">
        <f t="shared" si="2"/>
        <v>0</v>
      </c>
      <c r="K75" t="str">
        <f t="shared" si="3"/>
        <v/>
      </c>
    </row>
    <row r="76" spans="4:11">
      <c r="D76" s="22"/>
      <c r="J76">
        <f t="shared" si="2"/>
        <v>0</v>
      </c>
      <c r="K76" t="str">
        <f t="shared" si="3"/>
        <v/>
      </c>
    </row>
    <row r="77" spans="4:11">
      <c r="D77" s="22"/>
      <c r="J77">
        <f t="shared" si="2"/>
        <v>0</v>
      </c>
      <c r="K77" t="str">
        <f t="shared" si="3"/>
        <v/>
      </c>
    </row>
    <row r="78" spans="4:11">
      <c r="D78" s="22"/>
      <c r="J78">
        <f t="shared" si="2"/>
        <v>0</v>
      </c>
      <c r="K78" t="str">
        <f t="shared" si="3"/>
        <v/>
      </c>
    </row>
    <row r="79" spans="4:11">
      <c r="D79" s="22"/>
      <c r="J79">
        <f t="shared" si="2"/>
        <v>0</v>
      </c>
      <c r="K79" t="str">
        <f t="shared" si="3"/>
        <v/>
      </c>
    </row>
    <row r="80" spans="4:11">
      <c r="D80" s="22"/>
      <c r="J80">
        <f t="shared" si="2"/>
        <v>0</v>
      </c>
      <c r="K80" t="str">
        <f t="shared" si="3"/>
        <v/>
      </c>
    </row>
    <row r="81" spans="4:11">
      <c r="D81" s="22"/>
      <c r="J81">
        <f t="shared" si="2"/>
        <v>0</v>
      </c>
      <c r="K81" t="str">
        <f t="shared" si="3"/>
        <v/>
      </c>
    </row>
    <row r="82" spans="4:11">
      <c r="D82" s="22"/>
      <c r="J82">
        <f t="shared" si="2"/>
        <v>0</v>
      </c>
      <c r="K82" t="str">
        <f t="shared" si="3"/>
        <v/>
      </c>
    </row>
    <row r="83" spans="4:11">
      <c r="D83" s="22"/>
      <c r="J83">
        <f t="shared" si="2"/>
        <v>0</v>
      </c>
      <c r="K83" t="str">
        <f t="shared" si="3"/>
        <v/>
      </c>
    </row>
    <row r="84" spans="4:11">
      <c r="D84" s="22"/>
      <c r="J84">
        <f t="shared" si="2"/>
        <v>0</v>
      </c>
      <c r="K84" t="str">
        <f t="shared" si="3"/>
        <v/>
      </c>
    </row>
    <row r="85" spans="4:11">
      <c r="D85" s="22"/>
      <c r="J85">
        <f t="shared" si="2"/>
        <v>0</v>
      </c>
      <c r="K85" t="str">
        <f t="shared" si="3"/>
        <v/>
      </c>
    </row>
    <row r="86" spans="4:11">
      <c r="D86" s="22"/>
      <c r="J86">
        <f t="shared" si="2"/>
        <v>0</v>
      </c>
      <c r="K86" t="str">
        <f t="shared" si="3"/>
        <v/>
      </c>
    </row>
    <row r="87" spans="4:11">
      <c r="D87" s="22"/>
      <c r="J87">
        <f t="shared" si="2"/>
        <v>0</v>
      </c>
      <c r="K87" t="str">
        <f t="shared" si="3"/>
        <v/>
      </c>
    </row>
    <row r="88" spans="4:11">
      <c r="D88" s="22"/>
      <c r="J88">
        <f t="shared" si="2"/>
        <v>0</v>
      </c>
      <c r="K88" t="str">
        <f t="shared" si="3"/>
        <v/>
      </c>
    </row>
    <row r="89" spans="4:11">
      <c r="D89" s="22"/>
      <c r="J89">
        <f t="shared" si="2"/>
        <v>0</v>
      </c>
      <c r="K89" t="str">
        <f t="shared" si="3"/>
        <v/>
      </c>
    </row>
    <row r="90" spans="4:11">
      <c r="D90" s="22"/>
      <c r="J90">
        <f t="shared" si="2"/>
        <v>0</v>
      </c>
      <c r="K90" t="str">
        <f t="shared" si="3"/>
        <v/>
      </c>
    </row>
    <row r="91" spans="4:11">
      <c r="D91" s="22"/>
      <c r="J91">
        <f t="shared" si="2"/>
        <v>0</v>
      </c>
      <c r="K91" t="str">
        <f t="shared" si="3"/>
        <v/>
      </c>
    </row>
    <row r="92" spans="4:11">
      <c r="D92" s="22"/>
      <c r="J92">
        <f t="shared" si="2"/>
        <v>0</v>
      </c>
      <c r="K92" t="str">
        <f t="shared" si="3"/>
        <v/>
      </c>
    </row>
    <row r="93" spans="4:11">
      <c r="D93" s="22"/>
      <c r="J93">
        <f t="shared" si="2"/>
        <v>0</v>
      </c>
      <c r="K93" t="str">
        <f t="shared" si="3"/>
        <v/>
      </c>
    </row>
    <row r="94" spans="4:11">
      <c r="D94" s="22"/>
      <c r="J94">
        <f t="shared" si="2"/>
        <v>0</v>
      </c>
      <c r="K94" t="str">
        <f t="shared" si="3"/>
        <v/>
      </c>
    </row>
    <row r="95" spans="4:11">
      <c r="D95" s="22"/>
      <c r="J95">
        <f t="shared" si="2"/>
        <v>0</v>
      </c>
      <c r="K95" t="str">
        <f t="shared" si="3"/>
        <v/>
      </c>
    </row>
    <row r="96" spans="4:11">
      <c r="D96" s="22"/>
      <c r="J96">
        <f t="shared" si="2"/>
        <v>0</v>
      </c>
      <c r="K96" t="str">
        <f t="shared" si="3"/>
        <v/>
      </c>
    </row>
    <row r="97" spans="4:11">
      <c r="D97" s="22"/>
      <c r="J97">
        <f t="shared" si="2"/>
        <v>0</v>
      </c>
      <c r="K97" t="str">
        <f t="shared" si="3"/>
        <v/>
      </c>
    </row>
    <row r="98" spans="4:11">
      <c r="D98" s="22"/>
      <c r="J98">
        <f t="shared" si="2"/>
        <v>0</v>
      </c>
      <c r="K98" t="str">
        <f t="shared" si="3"/>
        <v/>
      </c>
    </row>
    <row r="99" spans="4:11">
      <c r="D99" s="22"/>
      <c r="J99">
        <f t="shared" si="2"/>
        <v>0</v>
      </c>
      <c r="K99" t="str">
        <f t="shared" si="3"/>
        <v/>
      </c>
    </row>
    <row r="100" spans="4:11">
      <c r="D100" s="22"/>
      <c r="J100">
        <f t="shared" si="2"/>
        <v>0</v>
      </c>
      <c r="K100" t="str">
        <f t="shared" si="3"/>
        <v/>
      </c>
    </row>
    <row r="101" spans="4:11">
      <c r="D101" s="22"/>
      <c r="J101">
        <f t="shared" si="2"/>
        <v>0</v>
      </c>
      <c r="K101" t="str">
        <f t="shared" si="3"/>
        <v/>
      </c>
    </row>
    <row r="102" spans="4:11">
      <c r="D102" s="22"/>
      <c r="J102">
        <f t="shared" si="2"/>
        <v>0</v>
      </c>
      <c r="K102" t="str">
        <f t="shared" si="3"/>
        <v/>
      </c>
    </row>
    <row r="103" spans="4:11">
      <c r="D103" s="22"/>
      <c r="J103">
        <f t="shared" si="2"/>
        <v>0</v>
      </c>
      <c r="K103" t="str">
        <f t="shared" si="3"/>
        <v/>
      </c>
    </row>
    <row r="104" spans="4:11">
      <c r="D104" s="22"/>
      <c r="J104">
        <f t="shared" si="2"/>
        <v>0</v>
      </c>
      <c r="K104" t="str">
        <f t="shared" si="3"/>
        <v/>
      </c>
    </row>
    <row r="105" spans="4:11">
      <c r="D105" s="22"/>
      <c r="J105">
        <f t="shared" si="2"/>
        <v>0</v>
      </c>
      <c r="K105" t="str">
        <f t="shared" si="3"/>
        <v/>
      </c>
    </row>
    <row r="106" spans="4:11">
      <c r="D106" s="22"/>
      <c r="J106">
        <f t="shared" si="2"/>
        <v>0</v>
      </c>
      <c r="K106" t="str">
        <f t="shared" si="3"/>
        <v/>
      </c>
    </row>
    <row r="107" spans="4:11">
      <c r="D107" s="22"/>
      <c r="J107">
        <f t="shared" si="2"/>
        <v>0</v>
      </c>
      <c r="K107" t="str">
        <f t="shared" si="3"/>
        <v/>
      </c>
    </row>
    <row r="108" spans="4:11">
      <c r="D108" s="22"/>
      <c r="J108">
        <f t="shared" si="2"/>
        <v>0</v>
      </c>
      <c r="K108" t="str">
        <f t="shared" si="3"/>
        <v/>
      </c>
    </row>
    <row r="109" spans="4:11">
      <c r="D109" s="22"/>
      <c r="J109">
        <f t="shared" si="2"/>
        <v>0</v>
      </c>
      <c r="K109" t="str">
        <f t="shared" si="3"/>
        <v/>
      </c>
    </row>
    <row r="110" spans="4:11">
      <c r="D110" s="22"/>
      <c r="J110">
        <f t="shared" si="2"/>
        <v>0</v>
      </c>
      <c r="K110" t="str">
        <f t="shared" si="3"/>
        <v/>
      </c>
    </row>
    <row r="111" spans="4:11">
      <c r="D111" s="22"/>
      <c r="J111">
        <f t="shared" si="2"/>
        <v>0</v>
      </c>
      <c r="K111" t="str">
        <f t="shared" si="3"/>
        <v/>
      </c>
    </row>
    <row r="112" spans="4:11">
      <c r="D112" s="22"/>
      <c r="J112">
        <f t="shared" si="2"/>
        <v>0</v>
      </c>
      <c r="K112" t="str">
        <f t="shared" si="3"/>
        <v/>
      </c>
    </row>
    <row r="113" spans="4:11">
      <c r="D113" s="22"/>
      <c r="J113">
        <f t="shared" si="2"/>
        <v>0</v>
      </c>
      <c r="K113" t="str">
        <f t="shared" si="3"/>
        <v/>
      </c>
    </row>
    <row r="114" spans="4:11">
      <c r="D114" s="22"/>
      <c r="J114">
        <f t="shared" si="2"/>
        <v>0</v>
      </c>
      <c r="K114" t="str">
        <f t="shared" si="3"/>
        <v/>
      </c>
    </row>
    <row r="115" spans="4:11">
      <c r="D115" s="22"/>
      <c r="J115">
        <f t="shared" si="2"/>
        <v>0</v>
      </c>
      <c r="K115" t="str">
        <f t="shared" si="3"/>
        <v/>
      </c>
    </row>
    <row r="116" spans="4:11">
      <c r="D116" s="22"/>
      <c r="J116">
        <f t="shared" si="2"/>
        <v>0</v>
      </c>
      <c r="K116" t="str">
        <f t="shared" si="3"/>
        <v/>
      </c>
    </row>
    <row r="117" spans="4:11">
      <c r="D117" s="22"/>
      <c r="J117">
        <f t="shared" si="2"/>
        <v>0</v>
      </c>
      <c r="K117" t="str">
        <f t="shared" si="3"/>
        <v/>
      </c>
    </row>
    <row r="118" spans="4:11">
      <c r="D118" s="22"/>
      <c r="J118">
        <f t="shared" si="2"/>
        <v>0</v>
      </c>
      <c r="K118" t="str">
        <f t="shared" si="3"/>
        <v/>
      </c>
    </row>
    <row r="119" spans="4:11">
      <c r="D119" s="22"/>
      <c r="J119">
        <f t="shared" si="2"/>
        <v>0</v>
      </c>
      <c r="K119" t="str">
        <f t="shared" si="3"/>
        <v/>
      </c>
    </row>
    <row r="120" spans="4:11">
      <c r="D120" s="22"/>
      <c r="J120">
        <f t="shared" si="2"/>
        <v>0</v>
      </c>
      <c r="K120" t="str">
        <f t="shared" si="3"/>
        <v/>
      </c>
    </row>
    <row r="121" spans="4:11">
      <c r="D121" s="22"/>
      <c r="J121">
        <f t="shared" si="2"/>
        <v>0</v>
      </c>
      <c r="K121" t="str">
        <f t="shared" si="3"/>
        <v/>
      </c>
    </row>
    <row r="122" spans="4:11">
      <c r="D122" s="22"/>
      <c r="J122">
        <f t="shared" si="2"/>
        <v>0</v>
      </c>
      <c r="K122" t="str">
        <f t="shared" si="3"/>
        <v/>
      </c>
    </row>
    <row r="123" spans="4:11">
      <c r="D123" s="22"/>
      <c r="J123">
        <f t="shared" si="2"/>
        <v>0</v>
      </c>
      <c r="K123" t="str">
        <f t="shared" si="3"/>
        <v/>
      </c>
    </row>
    <row r="124" spans="4:11">
      <c r="D124" s="22"/>
      <c r="J124">
        <f t="shared" si="2"/>
        <v>0</v>
      </c>
      <c r="K124" t="str">
        <f t="shared" si="3"/>
        <v/>
      </c>
    </row>
    <row r="125" spans="4:11">
      <c r="D125" s="22"/>
      <c r="J125">
        <f t="shared" si="2"/>
        <v>0</v>
      </c>
      <c r="K125" t="str">
        <f t="shared" si="3"/>
        <v/>
      </c>
    </row>
    <row r="126" spans="4:11">
      <c r="D126" s="22"/>
      <c r="J126">
        <f t="shared" si="2"/>
        <v>0</v>
      </c>
      <c r="K126" t="str">
        <f t="shared" si="3"/>
        <v/>
      </c>
    </row>
    <row r="127" spans="4:11">
      <c r="D127" s="22"/>
      <c r="J127">
        <f t="shared" si="2"/>
        <v>0</v>
      </c>
      <c r="K127" t="str">
        <f t="shared" si="3"/>
        <v/>
      </c>
    </row>
    <row r="128" spans="4:11">
      <c r="D128" s="22"/>
      <c r="J128">
        <f t="shared" si="2"/>
        <v>0</v>
      </c>
      <c r="K128" t="str">
        <f t="shared" si="3"/>
        <v/>
      </c>
    </row>
    <row r="129" spans="4:11">
      <c r="D129" s="22"/>
      <c r="J129">
        <f t="shared" si="2"/>
        <v>0</v>
      </c>
      <c r="K129" t="str">
        <f t="shared" si="3"/>
        <v/>
      </c>
    </row>
    <row r="130" spans="4:11">
      <c r="D130" s="22"/>
      <c r="J130">
        <f t="shared" si="2"/>
        <v>0</v>
      </c>
      <c r="K130" t="str">
        <f t="shared" si="3"/>
        <v/>
      </c>
    </row>
    <row r="131" spans="4:11">
      <c r="D131" s="22"/>
      <c r="J131">
        <f t="shared" si="2"/>
        <v>0</v>
      </c>
      <c r="K131" t="str">
        <f t="shared" si="3"/>
        <v/>
      </c>
    </row>
    <row r="132" spans="4:11">
      <c r="D132" s="22"/>
      <c r="J132">
        <f t="shared" si="2"/>
        <v>0</v>
      </c>
      <c r="K132" t="str">
        <f t="shared" si="3"/>
        <v/>
      </c>
    </row>
    <row r="133" spans="4:11">
      <c r="D133" s="22"/>
      <c r="J133">
        <f t="shared" ref="J133:J196" si="4">+IF(G133="AUTORIZADO",F133,0)</f>
        <v>0</v>
      </c>
      <c r="K133" t="str">
        <f t="shared" ref="K133:K196" si="5">MID(D133,2,18)</f>
        <v/>
      </c>
    </row>
    <row r="134" spans="4:11">
      <c r="D134" s="22"/>
      <c r="J134">
        <f t="shared" si="4"/>
        <v>0</v>
      </c>
      <c r="K134" t="str">
        <f t="shared" si="5"/>
        <v/>
      </c>
    </row>
    <row r="135" spans="4:11">
      <c r="D135" s="22"/>
      <c r="J135">
        <f t="shared" si="4"/>
        <v>0</v>
      </c>
      <c r="K135" t="str">
        <f t="shared" si="5"/>
        <v/>
      </c>
    </row>
    <row r="136" spans="4:11">
      <c r="D136" s="22"/>
      <c r="J136">
        <f t="shared" si="4"/>
        <v>0</v>
      </c>
      <c r="K136" t="str">
        <f t="shared" si="5"/>
        <v/>
      </c>
    </row>
    <row r="137" spans="4:11">
      <c r="D137" s="22"/>
      <c r="J137">
        <f t="shared" si="4"/>
        <v>0</v>
      </c>
      <c r="K137" t="str">
        <f t="shared" si="5"/>
        <v/>
      </c>
    </row>
    <row r="138" spans="4:11">
      <c r="D138" s="22"/>
      <c r="J138">
        <f t="shared" si="4"/>
        <v>0</v>
      </c>
      <c r="K138" t="str">
        <f t="shared" si="5"/>
        <v/>
      </c>
    </row>
    <row r="139" spans="4:11">
      <c r="D139" s="22"/>
      <c r="J139">
        <f t="shared" si="4"/>
        <v>0</v>
      </c>
      <c r="K139" t="str">
        <f t="shared" si="5"/>
        <v/>
      </c>
    </row>
    <row r="140" spans="4:11">
      <c r="D140" s="22"/>
      <c r="J140">
        <f t="shared" si="4"/>
        <v>0</v>
      </c>
      <c r="K140" t="str">
        <f t="shared" si="5"/>
        <v/>
      </c>
    </row>
    <row r="141" spans="4:11">
      <c r="D141" s="22"/>
      <c r="J141">
        <f t="shared" si="4"/>
        <v>0</v>
      </c>
      <c r="K141" t="str">
        <f t="shared" si="5"/>
        <v/>
      </c>
    </row>
    <row r="142" spans="4:11">
      <c r="D142" s="22"/>
      <c r="J142">
        <f t="shared" si="4"/>
        <v>0</v>
      </c>
      <c r="K142" t="str">
        <f t="shared" si="5"/>
        <v/>
      </c>
    </row>
    <row r="143" spans="4:11">
      <c r="D143" s="22"/>
      <c r="J143">
        <f t="shared" si="4"/>
        <v>0</v>
      </c>
      <c r="K143" t="str">
        <f t="shared" si="5"/>
        <v/>
      </c>
    </row>
    <row r="144" spans="4:11">
      <c r="D144" s="22"/>
      <c r="J144">
        <f t="shared" si="4"/>
        <v>0</v>
      </c>
      <c r="K144" t="str">
        <f t="shared" si="5"/>
        <v/>
      </c>
    </row>
    <row r="145" spans="4:11">
      <c r="D145" s="22"/>
      <c r="J145">
        <f t="shared" si="4"/>
        <v>0</v>
      </c>
      <c r="K145" t="str">
        <f t="shared" si="5"/>
        <v/>
      </c>
    </row>
    <row r="146" spans="4:11">
      <c r="D146" s="22"/>
      <c r="J146">
        <f t="shared" si="4"/>
        <v>0</v>
      </c>
      <c r="K146" t="str">
        <f t="shared" si="5"/>
        <v/>
      </c>
    </row>
    <row r="147" spans="4:11">
      <c r="D147" s="22"/>
      <c r="J147">
        <f t="shared" si="4"/>
        <v>0</v>
      </c>
      <c r="K147" t="str">
        <f t="shared" si="5"/>
        <v/>
      </c>
    </row>
    <row r="148" spans="4:11">
      <c r="D148" s="22"/>
      <c r="J148">
        <f t="shared" si="4"/>
        <v>0</v>
      </c>
      <c r="K148" t="str">
        <f t="shared" si="5"/>
        <v/>
      </c>
    </row>
    <row r="149" spans="4:11">
      <c r="D149" s="22"/>
      <c r="J149">
        <f t="shared" si="4"/>
        <v>0</v>
      </c>
      <c r="K149" t="str">
        <f t="shared" si="5"/>
        <v/>
      </c>
    </row>
    <row r="150" spans="4:11">
      <c r="D150" s="22"/>
      <c r="J150">
        <f t="shared" si="4"/>
        <v>0</v>
      </c>
      <c r="K150" t="str">
        <f t="shared" si="5"/>
        <v/>
      </c>
    </row>
    <row r="151" spans="4:11">
      <c r="D151" s="22"/>
      <c r="J151">
        <f t="shared" si="4"/>
        <v>0</v>
      </c>
      <c r="K151" t="str">
        <f t="shared" si="5"/>
        <v/>
      </c>
    </row>
    <row r="152" spans="4:11">
      <c r="D152" s="22"/>
      <c r="J152">
        <f t="shared" si="4"/>
        <v>0</v>
      </c>
      <c r="K152" t="str">
        <f t="shared" si="5"/>
        <v/>
      </c>
    </row>
    <row r="153" spans="4:11">
      <c r="D153" s="22"/>
      <c r="J153">
        <f t="shared" si="4"/>
        <v>0</v>
      </c>
      <c r="K153" t="str">
        <f t="shared" si="5"/>
        <v/>
      </c>
    </row>
    <row r="154" spans="4:11">
      <c r="D154" s="22"/>
      <c r="J154">
        <f t="shared" si="4"/>
        <v>0</v>
      </c>
      <c r="K154" t="str">
        <f t="shared" si="5"/>
        <v/>
      </c>
    </row>
    <row r="155" spans="4:11">
      <c r="D155" s="22"/>
      <c r="J155">
        <f t="shared" si="4"/>
        <v>0</v>
      </c>
      <c r="K155" t="str">
        <f t="shared" si="5"/>
        <v/>
      </c>
    </row>
    <row r="156" spans="4:11">
      <c r="D156" s="22"/>
      <c r="J156">
        <f t="shared" si="4"/>
        <v>0</v>
      </c>
      <c r="K156" t="str">
        <f t="shared" si="5"/>
        <v/>
      </c>
    </row>
    <row r="157" spans="4:11">
      <c r="D157" s="22"/>
      <c r="J157">
        <f t="shared" si="4"/>
        <v>0</v>
      </c>
      <c r="K157" t="str">
        <f t="shared" si="5"/>
        <v/>
      </c>
    </row>
    <row r="158" spans="4:11">
      <c r="D158" s="22"/>
      <c r="J158">
        <f t="shared" si="4"/>
        <v>0</v>
      </c>
      <c r="K158" t="str">
        <f t="shared" si="5"/>
        <v/>
      </c>
    </row>
    <row r="159" spans="4:11">
      <c r="D159" s="22"/>
      <c r="J159">
        <f t="shared" si="4"/>
        <v>0</v>
      </c>
      <c r="K159" t="str">
        <f t="shared" si="5"/>
        <v/>
      </c>
    </row>
    <row r="160" spans="4:11">
      <c r="D160" s="22"/>
      <c r="J160">
        <f t="shared" si="4"/>
        <v>0</v>
      </c>
      <c r="K160" t="str">
        <f t="shared" si="5"/>
        <v/>
      </c>
    </row>
    <row r="161" spans="4:11">
      <c r="D161" s="22"/>
      <c r="J161">
        <f t="shared" si="4"/>
        <v>0</v>
      </c>
      <c r="K161" t="str">
        <f t="shared" si="5"/>
        <v/>
      </c>
    </row>
    <row r="162" spans="4:11">
      <c r="D162" s="22"/>
      <c r="J162">
        <f t="shared" si="4"/>
        <v>0</v>
      </c>
      <c r="K162" t="str">
        <f t="shared" si="5"/>
        <v/>
      </c>
    </row>
    <row r="163" spans="4:11">
      <c r="D163" s="22"/>
      <c r="J163">
        <f t="shared" si="4"/>
        <v>0</v>
      </c>
      <c r="K163" t="str">
        <f t="shared" si="5"/>
        <v/>
      </c>
    </row>
    <row r="164" spans="4:11">
      <c r="D164" s="22"/>
      <c r="J164">
        <f t="shared" si="4"/>
        <v>0</v>
      </c>
      <c r="K164" t="str">
        <f t="shared" si="5"/>
        <v/>
      </c>
    </row>
    <row r="165" spans="4:11">
      <c r="D165" s="22"/>
      <c r="J165">
        <f t="shared" si="4"/>
        <v>0</v>
      </c>
      <c r="K165" t="str">
        <f t="shared" si="5"/>
        <v/>
      </c>
    </row>
    <row r="166" spans="4:11">
      <c r="D166" s="22"/>
      <c r="J166">
        <f t="shared" si="4"/>
        <v>0</v>
      </c>
      <c r="K166" t="str">
        <f t="shared" si="5"/>
        <v/>
      </c>
    </row>
    <row r="167" spans="4:11">
      <c r="D167" s="22"/>
      <c r="J167">
        <f t="shared" si="4"/>
        <v>0</v>
      </c>
      <c r="K167" t="str">
        <f t="shared" si="5"/>
        <v/>
      </c>
    </row>
    <row r="168" spans="4:11">
      <c r="D168" s="22"/>
      <c r="J168">
        <f t="shared" si="4"/>
        <v>0</v>
      </c>
      <c r="K168" t="str">
        <f t="shared" si="5"/>
        <v/>
      </c>
    </row>
    <row r="169" spans="4:11">
      <c r="D169" s="22"/>
      <c r="J169">
        <f t="shared" si="4"/>
        <v>0</v>
      </c>
      <c r="K169" t="str">
        <f t="shared" si="5"/>
        <v/>
      </c>
    </row>
    <row r="170" spans="4:11">
      <c r="D170" s="22"/>
      <c r="J170">
        <f t="shared" si="4"/>
        <v>0</v>
      </c>
      <c r="K170" t="str">
        <f t="shared" si="5"/>
        <v/>
      </c>
    </row>
    <row r="171" spans="4:11">
      <c r="D171" s="22"/>
      <c r="J171">
        <f t="shared" si="4"/>
        <v>0</v>
      </c>
      <c r="K171" t="str">
        <f t="shared" si="5"/>
        <v/>
      </c>
    </row>
    <row r="172" spans="4:11">
      <c r="D172" s="22"/>
      <c r="J172">
        <f t="shared" si="4"/>
        <v>0</v>
      </c>
      <c r="K172" t="str">
        <f t="shared" si="5"/>
        <v/>
      </c>
    </row>
    <row r="173" spans="4:11">
      <c r="D173" s="22"/>
      <c r="J173">
        <f t="shared" si="4"/>
        <v>0</v>
      </c>
      <c r="K173" t="str">
        <f t="shared" si="5"/>
        <v/>
      </c>
    </row>
    <row r="174" spans="4:11">
      <c r="D174" s="22"/>
      <c r="J174">
        <f t="shared" si="4"/>
        <v>0</v>
      </c>
      <c r="K174" t="str">
        <f t="shared" si="5"/>
        <v/>
      </c>
    </row>
    <row r="175" spans="4:11">
      <c r="D175" s="22"/>
      <c r="J175">
        <f t="shared" si="4"/>
        <v>0</v>
      </c>
      <c r="K175" t="str">
        <f t="shared" si="5"/>
        <v/>
      </c>
    </row>
    <row r="176" spans="4:11">
      <c r="D176" s="22"/>
      <c r="J176">
        <f t="shared" si="4"/>
        <v>0</v>
      </c>
      <c r="K176" t="str">
        <f t="shared" si="5"/>
        <v/>
      </c>
    </row>
    <row r="177" spans="4:11">
      <c r="D177" s="22"/>
      <c r="J177">
        <f t="shared" si="4"/>
        <v>0</v>
      </c>
      <c r="K177" t="str">
        <f t="shared" si="5"/>
        <v/>
      </c>
    </row>
    <row r="178" spans="4:11">
      <c r="D178" s="22"/>
      <c r="J178">
        <f t="shared" si="4"/>
        <v>0</v>
      </c>
      <c r="K178" t="str">
        <f t="shared" si="5"/>
        <v/>
      </c>
    </row>
    <row r="179" spans="4:11">
      <c r="D179" s="22"/>
      <c r="J179">
        <f t="shared" si="4"/>
        <v>0</v>
      </c>
      <c r="K179" t="str">
        <f t="shared" si="5"/>
        <v/>
      </c>
    </row>
    <row r="180" spans="4:11">
      <c r="D180" s="22"/>
      <c r="J180">
        <f t="shared" si="4"/>
        <v>0</v>
      </c>
      <c r="K180" t="str">
        <f t="shared" si="5"/>
        <v/>
      </c>
    </row>
    <row r="181" spans="4:11">
      <c r="D181" s="22"/>
      <c r="J181">
        <f t="shared" si="4"/>
        <v>0</v>
      </c>
      <c r="K181" t="str">
        <f t="shared" si="5"/>
        <v/>
      </c>
    </row>
    <row r="182" spans="4:11">
      <c r="D182" s="22"/>
      <c r="J182">
        <f t="shared" si="4"/>
        <v>0</v>
      </c>
      <c r="K182" t="str">
        <f t="shared" si="5"/>
        <v/>
      </c>
    </row>
    <row r="183" spans="4:11">
      <c r="D183" s="22"/>
      <c r="J183">
        <f t="shared" si="4"/>
        <v>0</v>
      </c>
      <c r="K183" t="str">
        <f t="shared" si="5"/>
        <v/>
      </c>
    </row>
    <row r="184" spans="4:11">
      <c r="D184" s="22"/>
      <c r="J184">
        <f t="shared" si="4"/>
        <v>0</v>
      </c>
      <c r="K184" t="str">
        <f t="shared" si="5"/>
        <v/>
      </c>
    </row>
    <row r="185" spans="4:11">
      <c r="D185" s="22"/>
      <c r="J185">
        <f t="shared" si="4"/>
        <v>0</v>
      </c>
      <c r="K185" t="str">
        <f t="shared" si="5"/>
        <v/>
      </c>
    </row>
    <row r="186" spans="4:11">
      <c r="D186" s="22"/>
      <c r="J186">
        <f t="shared" si="4"/>
        <v>0</v>
      </c>
      <c r="K186" t="str">
        <f t="shared" si="5"/>
        <v/>
      </c>
    </row>
    <row r="187" spans="4:11">
      <c r="D187" s="22"/>
      <c r="J187">
        <f t="shared" si="4"/>
        <v>0</v>
      </c>
      <c r="K187" t="str">
        <f t="shared" si="5"/>
        <v/>
      </c>
    </row>
    <row r="188" spans="4:11">
      <c r="D188" s="22"/>
      <c r="J188">
        <f t="shared" si="4"/>
        <v>0</v>
      </c>
      <c r="K188" t="str">
        <f t="shared" si="5"/>
        <v/>
      </c>
    </row>
    <row r="189" spans="4:11">
      <c r="D189" s="22"/>
      <c r="J189">
        <f t="shared" si="4"/>
        <v>0</v>
      </c>
      <c r="K189" t="str">
        <f t="shared" si="5"/>
        <v/>
      </c>
    </row>
    <row r="190" spans="4:11">
      <c r="D190" s="22"/>
      <c r="J190">
        <f t="shared" si="4"/>
        <v>0</v>
      </c>
      <c r="K190" t="str">
        <f t="shared" si="5"/>
        <v/>
      </c>
    </row>
    <row r="191" spans="4:11">
      <c r="D191" s="22"/>
      <c r="J191">
        <f t="shared" si="4"/>
        <v>0</v>
      </c>
      <c r="K191" t="str">
        <f t="shared" si="5"/>
        <v/>
      </c>
    </row>
    <row r="192" spans="4:11">
      <c r="D192" s="22"/>
      <c r="J192">
        <f t="shared" si="4"/>
        <v>0</v>
      </c>
      <c r="K192" t="str">
        <f t="shared" si="5"/>
        <v/>
      </c>
    </row>
    <row r="193" spans="4:11">
      <c r="D193" s="22"/>
      <c r="J193">
        <f t="shared" si="4"/>
        <v>0</v>
      </c>
      <c r="K193" t="str">
        <f t="shared" si="5"/>
        <v/>
      </c>
    </row>
    <row r="194" spans="4:11">
      <c r="D194" s="22"/>
      <c r="J194">
        <f t="shared" si="4"/>
        <v>0</v>
      </c>
      <c r="K194" t="str">
        <f t="shared" si="5"/>
        <v/>
      </c>
    </row>
    <row r="195" spans="4:11">
      <c r="D195" s="22"/>
      <c r="J195">
        <f t="shared" si="4"/>
        <v>0</v>
      </c>
      <c r="K195" t="str">
        <f t="shared" si="5"/>
        <v/>
      </c>
    </row>
    <row r="196" spans="4:11">
      <c r="D196" s="22"/>
      <c r="J196">
        <f t="shared" si="4"/>
        <v>0</v>
      </c>
      <c r="K196" t="str">
        <f t="shared" si="5"/>
        <v/>
      </c>
    </row>
    <row r="197" spans="4:11">
      <c r="D197" s="22"/>
      <c r="J197">
        <f t="shared" ref="J197:J260" si="6">+IF(G197="AUTORIZADO",F197,0)</f>
        <v>0</v>
      </c>
      <c r="K197" t="str">
        <f t="shared" ref="K197:K260" si="7">MID(D197,2,18)</f>
        <v/>
      </c>
    </row>
    <row r="198" spans="4:11">
      <c r="D198" s="22"/>
      <c r="J198">
        <f t="shared" si="6"/>
        <v>0</v>
      </c>
      <c r="K198" t="str">
        <f t="shared" si="7"/>
        <v/>
      </c>
    </row>
    <row r="199" spans="4:11">
      <c r="D199" s="22"/>
      <c r="J199">
        <f t="shared" si="6"/>
        <v>0</v>
      </c>
      <c r="K199" t="str">
        <f t="shared" si="7"/>
        <v/>
      </c>
    </row>
    <row r="200" spans="4:11">
      <c r="D200" s="22"/>
      <c r="J200">
        <f t="shared" si="6"/>
        <v>0</v>
      </c>
      <c r="K200" t="str">
        <f t="shared" si="7"/>
        <v/>
      </c>
    </row>
    <row r="201" spans="4:11">
      <c r="D201" s="22"/>
      <c r="J201">
        <f t="shared" si="6"/>
        <v>0</v>
      </c>
      <c r="K201" t="str">
        <f t="shared" si="7"/>
        <v/>
      </c>
    </row>
    <row r="202" spans="4:11">
      <c r="D202" s="22"/>
      <c r="J202">
        <f t="shared" si="6"/>
        <v>0</v>
      </c>
      <c r="K202" t="str">
        <f t="shared" si="7"/>
        <v/>
      </c>
    </row>
    <row r="203" spans="4:11">
      <c r="D203" s="22"/>
      <c r="J203">
        <f t="shared" si="6"/>
        <v>0</v>
      </c>
      <c r="K203" t="str">
        <f t="shared" si="7"/>
        <v/>
      </c>
    </row>
    <row r="204" spans="4:11">
      <c r="D204" s="22"/>
      <c r="J204">
        <f t="shared" si="6"/>
        <v>0</v>
      </c>
      <c r="K204" t="str">
        <f t="shared" si="7"/>
        <v/>
      </c>
    </row>
    <row r="205" spans="4:11">
      <c r="D205" s="22"/>
      <c r="J205">
        <f t="shared" si="6"/>
        <v>0</v>
      </c>
      <c r="K205" t="str">
        <f t="shared" si="7"/>
        <v/>
      </c>
    </row>
    <row r="206" spans="4:11">
      <c r="D206" s="22"/>
      <c r="J206">
        <f t="shared" si="6"/>
        <v>0</v>
      </c>
      <c r="K206" t="str">
        <f t="shared" si="7"/>
        <v/>
      </c>
    </row>
    <row r="207" spans="4:11">
      <c r="D207" s="22"/>
      <c r="J207">
        <f t="shared" si="6"/>
        <v>0</v>
      </c>
      <c r="K207" t="str">
        <f t="shared" si="7"/>
        <v/>
      </c>
    </row>
    <row r="208" spans="4:11">
      <c r="D208" s="22"/>
      <c r="J208">
        <f t="shared" si="6"/>
        <v>0</v>
      </c>
      <c r="K208" t="str">
        <f t="shared" si="7"/>
        <v/>
      </c>
    </row>
    <row r="209" spans="4:11">
      <c r="D209" s="22"/>
      <c r="J209">
        <f t="shared" si="6"/>
        <v>0</v>
      </c>
      <c r="K209" t="str">
        <f t="shared" si="7"/>
        <v/>
      </c>
    </row>
    <row r="210" spans="4:11">
      <c r="D210" s="22"/>
      <c r="J210">
        <f t="shared" si="6"/>
        <v>0</v>
      </c>
      <c r="K210" t="str">
        <f t="shared" si="7"/>
        <v/>
      </c>
    </row>
    <row r="211" spans="4:11">
      <c r="D211" s="22"/>
      <c r="J211">
        <f t="shared" si="6"/>
        <v>0</v>
      </c>
      <c r="K211" t="str">
        <f t="shared" si="7"/>
        <v/>
      </c>
    </row>
    <row r="212" spans="4:11">
      <c r="D212" s="22"/>
      <c r="J212">
        <f t="shared" si="6"/>
        <v>0</v>
      </c>
      <c r="K212" t="str">
        <f t="shared" si="7"/>
        <v/>
      </c>
    </row>
    <row r="213" spans="4:11">
      <c r="D213" s="22"/>
      <c r="J213">
        <f t="shared" si="6"/>
        <v>0</v>
      </c>
      <c r="K213" t="str">
        <f t="shared" si="7"/>
        <v/>
      </c>
    </row>
    <row r="214" spans="4:11">
      <c r="D214" s="22"/>
      <c r="J214">
        <f t="shared" si="6"/>
        <v>0</v>
      </c>
      <c r="K214" t="str">
        <f t="shared" si="7"/>
        <v/>
      </c>
    </row>
    <row r="215" spans="4:11">
      <c r="D215" s="22"/>
      <c r="J215">
        <f t="shared" si="6"/>
        <v>0</v>
      </c>
      <c r="K215" t="str">
        <f t="shared" si="7"/>
        <v/>
      </c>
    </row>
    <row r="216" spans="4:11">
      <c r="D216" s="22"/>
      <c r="J216">
        <f t="shared" si="6"/>
        <v>0</v>
      </c>
      <c r="K216" t="str">
        <f t="shared" si="7"/>
        <v/>
      </c>
    </row>
    <row r="217" spans="4:11">
      <c r="D217" s="22"/>
      <c r="J217">
        <f t="shared" si="6"/>
        <v>0</v>
      </c>
      <c r="K217" t="str">
        <f t="shared" si="7"/>
        <v/>
      </c>
    </row>
    <row r="218" spans="4:11">
      <c r="D218" s="22"/>
      <c r="J218">
        <f t="shared" si="6"/>
        <v>0</v>
      </c>
      <c r="K218" t="str">
        <f t="shared" si="7"/>
        <v/>
      </c>
    </row>
    <row r="219" spans="4:11">
      <c r="D219" s="22"/>
      <c r="J219">
        <f t="shared" si="6"/>
        <v>0</v>
      </c>
      <c r="K219" t="str">
        <f t="shared" si="7"/>
        <v/>
      </c>
    </row>
    <row r="220" spans="4:11">
      <c r="D220" s="22"/>
      <c r="J220">
        <f t="shared" si="6"/>
        <v>0</v>
      </c>
      <c r="K220" t="str">
        <f t="shared" si="7"/>
        <v/>
      </c>
    </row>
    <row r="221" spans="4:11">
      <c r="D221" s="22"/>
      <c r="J221">
        <f t="shared" si="6"/>
        <v>0</v>
      </c>
      <c r="K221" t="str">
        <f t="shared" si="7"/>
        <v/>
      </c>
    </row>
    <row r="222" spans="4:11">
      <c r="D222" s="22"/>
      <c r="J222">
        <f t="shared" si="6"/>
        <v>0</v>
      </c>
      <c r="K222" t="str">
        <f t="shared" si="7"/>
        <v/>
      </c>
    </row>
    <row r="223" spans="4:11">
      <c r="D223" s="22"/>
      <c r="J223">
        <f t="shared" si="6"/>
        <v>0</v>
      </c>
      <c r="K223" t="str">
        <f t="shared" si="7"/>
        <v/>
      </c>
    </row>
    <row r="224" spans="4:11">
      <c r="D224" s="22"/>
      <c r="J224">
        <f t="shared" si="6"/>
        <v>0</v>
      </c>
      <c r="K224" t="str">
        <f t="shared" si="7"/>
        <v/>
      </c>
    </row>
    <row r="225" spans="4:11">
      <c r="D225" s="22"/>
      <c r="J225">
        <f t="shared" si="6"/>
        <v>0</v>
      </c>
      <c r="K225" t="str">
        <f t="shared" si="7"/>
        <v/>
      </c>
    </row>
    <row r="226" spans="4:11">
      <c r="D226" s="22"/>
      <c r="J226">
        <f t="shared" si="6"/>
        <v>0</v>
      </c>
      <c r="K226" t="str">
        <f t="shared" si="7"/>
        <v/>
      </c>
    </row>
    <row r="227" spans="4:11">
      <c r="D227" s="22"/>
      <c r="J227">
        <f t="shared" si="6"/>
        <v>0</v>
      </c>
      <c r="K227" t="str">
        <f t="shared" si="7"/>
        <v/>
      </c>
    </row>
    <row r="228" spans="4:11">
      <c r="D228" s="22"/>
      <c r="J228">
        <f t="shared" si="6"/>
        <v>0</v>
      </c>
      <c r="K228" t="str">
        <f t="shared" si="7"/>
        <v/>
      </c>
    </row>
    <row r="229" spans="4:11">
      <c r="D229" s="22"/>
      <c r="J229">
        <f t="shared" si="6"/>
        <v>0</v>
      </c>
      <c r="K229" t="str">
        <f t="shared" si="7"/>
        <v/>
      </c>
    </row>
    <row r="230" spans="4:11">
      <c r="D230" s="22"/>
      <c r="J230">
        <f t="shared" si="6"/>
        <v>0</v>
      </c>
      <c r="K230" t="str">
        <f t="shared" si="7"/>
        <v/>
      </c>
    </row>
    <row r="231" spans="4:11">
      <c r="D231" s="22"/>
      <c r="J231">
        <f t="shared" si="6"/>
        <v>0</v>
      </c>
      <c r="K231" t="str">
        <f t="shared" si="7"/>
        <v/>
      </c>
    </row>
    <row r="232" spans="4:11">
      <c r="D232" s="22"/>
      <c r="J232">
        <f t="shared" si="6"/>
        <v>0</v>
      </c>
      <c r="K232" t="str">
        <f t="shared" si="7"/>
        <v/>
      </c>
    </row>
    <row r="233" spans="4:11">
      <c r="D233" s="22"/>
      <c r="J233">
        <f t="shared" si="6"/>
        <v>0</v>
      </c>
      <c r="K233" t="str">
        <f t="shared" si="7"/>
        <v/>
      </c>
    </row>
    <row r="234" spans="4:11">
      <c r="D234" s="22"/>
      <c r="J234">
        <f t="shared" si="6"/>
        <v>0</v>
      </c>
      <c r="K234" t="str">
        <f t="shared" si="7"/>
        <v/>
      </c>
    </row>
    <row r="235" spans="4:11">
      <c r="D235" s="22"/>
      <c r="J235">
        <f t="shared" si="6"/>
        <v>0</v>
      </c>
      <c r="K235" t="str">
        <f t="shared" si="7"/>
        <v/>
      </c>
    </row>
    <row r="236" spans="4:11">
      <c r="D236" s="22"/>
      <c r="J236">
        <f t="shared" si="6"/>
        <v>0</v>
      </c>
      <c r="K236" t="str">
        <f t="shared" si="7"/>
        <v/>
      </c>
    </row>
    <row r="237" spans="4:11">
      <c r="D237" s="22"/>
      <c r="J237">
        <f t="shared" si="6"/>
        <v>0</v>
      </c>
      <c r="K237" t="str">
        <f t="shared" si="7"/>
        <v/>
      </c>
    </row>
    <row r="238" spans="4:11">
      <c r="D238" s="22"/>
      <c r="J238">
        <f t="shared" si="6"/>
        <v>0</v>
      </c>
      <c r="K238" t="str">
        <f t="shared" si="7"/>
        <v/>
      </c>
    </row>
    <row r="239" spans="4:11">
      <c r="D239" s="22"/>
      <c r="J239">
        <f t="shared" si="6"/>
        <v>0</v>
      </c>
      <c r="K239" t="str">
        <f t="shared" si="7"/>
        <v/>
      </c>
    </row>
    <row r="240" spans="4:11">
      <c r="D240" s="22"/>
      <c r="J240">
        <f t="shared" si="6"/>
        <v>0</v>
      </c>
      <c r="K240" t="str">
        <f t="shared" si="7"/>
        <v/>
      </c>
    </row>
    <row r="241" spans="4:11">
      <c r="D241" s="22"/>
      <c r="J241">
        <f t="shared" si="6"/>
        <v>0</v>
      </c>
      <c r="K241" t="str">
        <f t="shared" si="7"/>
        <v/>
      </c>
    </row>
    <row r="242" spans="4:11">
      <c r="D242" s="22"/>
      <c r="J242">
        <f t="shared" si="6"/>
        <v>0</v>
      </c>
      <c r="K242" t="str">
        <f t="shared" si="7"/>
        <v/>
      </c>
    </row>
    <row r="243" spans="4:11">
      <c r="D243" s="22"/>
      <c r="J243">
        <f t="shared" si="6"/>
        <v>0</v>
      </c>
      <c r="K243" t="str">
        <f t="shared" si="7"/>
        <v/>
      </c>
    </row>
    <row r="244" spans="4:11">
      <c r="D244" s="22"/>
      <c r="J244">
        <f t="shared" si="6"/>
        <v>0</v>
      </c>
      <c r="K244" t="str">
        <f t="shared" si="7"/>
        <v/>
      </c>
    </row>
    <row r="245" spans="4:11">
      <c r="D245" s="22"/>
      <c r="J245">
        <f t="shared" si="6"/>
        <v>0</v>
      </c>
      <c r="K245" t="str">
        <f t="shared" si="7"/>
        <v/>
      </c>
    </row>
    <row r="246" spans="4:11">
      <c r="D246" s="22"/>
      <c r="J246">
        <f t="shared" si="6"/>
        <v>0</v>
      </c>
      <c r="K246" t="str">
        <f t="shared" si="7"/>
        <v/>
      </c>
    </row>
    <row r="247" spans="4:11">
      <c r="D247" s="22"/>
      <c r="J247">
        <f t="shared" si="6"/>
        <v>0</v>
      </c>
      <c r="K247" t="str">
        <f t="shared" si="7"/>
        <v/>
      </c>
    </row>
    <row r="248" spans="4:11">
      <c r="D248" s="22"/>
      <c r="J248">
        <f t="shared" si="6"/>
        <v>0</v>
      </c>
      <c r="K248" t="str">
        <f t="shared" si="7"/>
        <v/>
      </c>
    </row>
    <row r="249" spans="4:11">
      <c r="D249" s="22"/>
      <c r="J249">
        <f t="shared" si="6"/>
        <v>0</v>
      </c>
      <c r="K249" t="str">
        <f t="shared" si="7"/>
        <v/>
      </c>
    </row>
    <row r="250" spans="4:11">
      <c r="D250" s="22"/>
      <c r="J250">
        <f t="shared" si="6"/>
        <v>0</v>
      </c>
      <c r="K250" t="str">
        <f t="shared" si="7"/>
        <v/>
      </c>
    </row>
    <row r="251" spans="4:11">
      <c r="D251" s="22"/>
      <c r="J251">
        <f t="shared" si="6"/>
        <v>0</v>
      </c>
      <c r="K251" t="str">
        <f t="shared" si="7"/>
        <v/>
      </c>
    </row>
    <row r="252" spans="4:11">
      <c r="D252" s="22"/>
      <c r="J252">
        <f t="shared" si="6"/>
        <v>0</v>
      </c>
      <c r="K252" t="str">
        <f t="shared" si="7"/>
        <v/>
      </c>
    </row>
    <row r="253" spans="4:11">
      <c r="D253" s="22"/>
      <c r="J253">
        <f t="shared" si="6"/>
        <v>0</v>
      </c>
      <c r="K253" t="str">
        <f t="shared" si="7"/>
        <v/>
      </c>
    </row>
    <row r="254" spans="4:11">
      <c r="D254" s="22"/>
      <c r="J254">
        <f t="shared" si="6"/>
        <v>0</v>
      </c>
      <c r="K254" t="str">
        <f t="shared" si="7"/>
        <v/>
      </c>
    </row>
    <row r="255" spans="4:11">
      <c r="D255" s="22"/>
      <c r="J255">
        <f t="shared" si="6"/>
        <v>0</v>
      </c>
      <c r="K255" t="str">
        <f t="shared" si="7"/>
        <v/>
      </c>
    </row>
    <row r="256" spans="4:11">
      <c r="D256" s="22"/>
      <c r="J256">
        <f t="shared" si="6"/>
        <v>0</v>
      </c>
      <c r="K256" t="str">
        <f t="shared" si="7"/>
        <v/>
      </c>
    </row>
    <row r="257" spans="4:11">
      <c r="D257" s="22"/>
      <c r="J257">
        <f t="shared" si="6"/>
        <v>0</v>
      </c>
      <c r="K257" t="str">
        <f t="shared" si="7"/>
        <v/>
      </c>
    </row>
    <row r="258" spans="4:11">
      <c r="D258" s="22"/>
      <c r="J258">
        <f t="shared" si="6"/>
        <v>0</v>
      </c>
      <c r="K258" t="str">
        <f t="shared" si="7"/>
        <v/>
      </c>
    </row>
    <row r="259" spans="4:11">
      <c r="D259" s="22"/>
      <c r="J259">
        <f t="shared" si="6"/>
        <v>0</v>
      </c>
      <c r="K259" t="str">
        <f t="shared" si="7"/>
        <v/>
      </c>
    </row>
    <row r="260" spans="4:11">
      <c r="D260" s="22"/>
      <c r="J260">
        <f t="shared" si="6"/>
        <v>0</v>
      </c>
      <c r="K260" t="str">
        <f t="shared" si="7"/>
        <v/>
      </c>
    </row>
    <row r="261" spans="4:11">
      <c r="D261" s="22"/>
      <c r="J261">
        <f t="shared" ref="J261:J324" si="8">+IF(G261="AUTORIZADO",F261,0)</f>
        <v>0</v>
      </c>
      <c r="K261" t="str">
        <f t="shared" ref="K261:K324" si="9">MID(D261,2,18)</f>
        <v/>
      </c>
    </row>
    <row r="262" spans="4:11">
      <c r="D262" s="22"/>
      <c r="J262">
        <f t="shared" si="8"/>
        <v>0</v>
      </c>
      <c r="K262" t="str">
        <f t="shared" si="9"/>
        <v/>
      </c>
    </row>
    <row r="263" spans="4:11">
      <c r="D263" s="22"/>
      <c r="J263">
        <f t="shared" si="8"/>
        <v>0</v>
      </c>
      <c r="K263" t="str">
        <f t="shared" si="9"/>
        <v/>
      </c>
    </row>
    <row r="264" spans="4:11">
      <c r="D264" s="22"/>
      <c r="J264">
        <f t="shared" si="8"/>
        <v>0</v>
      </c>
      <c r="K264" t="str">
        <f t="shared" si="9"/>
        <v/>
      </c>
    </row>
    <row r="265" spans="4:11">
      <c r="D265" s="22"/>
      <c r="J265">
        <f t="shared" si="8"/>
        <v>0</v>
      </c>
      <c r="K265" t="str">
        <f t="shared" si="9"/>
        <v/>
      </c>
    </row>
    <row r="266" spans="4:11">
      <c r="D266" s="22"/>
      <c r="J266">
        <f t="shared" si="8"/>
        <v>0</v>
      </c>
      <c r="K266" t="str">
        <f t="shared" si="9"/>
        <v/>
      </c>
    </row>
    <row r="267" spans="4:11">
      <c r="D267" s="22"/>
      <c r="J267">
        <f t="shared" si="8"/>
        <v>0</v>
      </c>
      <c r="K267" t="str">
        <f t="shared" si="9"/>
        <v/>
      </c>
    </row>
    <row r="268" spans="4:11">
      <c r="D268" s="22"/>
      <c r="J268">
        <f t="shared" si="8"/>
        <v>0</v>
      </c>
      <c r="K268" t="str">
        <f t="shared" si="9"/>
        <v/>
      </c>
    </row>
    <row r="269" spans="4:11">
      <c r="D269" s="22"/>
      <c r="J269">
        <f t="shared" si="8"/>
        <v>0</v>
      </c>
      <c r="K269" t="str">
        <f t="shared" si="9"/>
        <v/>
      </c>
    </row>
    <row r="270" spans="4:11">
      <c r="D270" s="22"/>
      <c r="J270">
        <f t="shared" si="8"/>
        <v>0</v>
      </c>
      <c r="K270" t="str">
        <f t="shared" si="9"/>
        <v/>
      </c>
    </row>
    <row r="271" spans="4:11">
      <c r="D271" s="22"/>
      <c r="J271">
        <f t="shared" si="8"/>
        <v>0</v>
      </c>
      <c r="K271" t="str">
        <f t="shared" si="9"/>
        <v/>
      </c>
    </row>
    <row r="272" spans="4:11">
      <c r="D272" s="22"/>
      <c r="J272">
        <f t="shared" si="8"/>
        <v>0</v>
      </c>
      <c r="K272" t="str">
        <f t="shared" si="9"/>
        <v/>
      </c>
    </row>
    <row r="273" spans="4:11">
      <c r="D273" s="22"/>
      <c r="J273">
        <f t="shared" si="8"/>
        <v>0</v>
      </c>
      <c r="K273" t="str">
        <f t="shared" si="9"/>
        <v/>
      </c>
    </row>
    <row r="274" spans="4:11">
      <c r="D274" s="22"/>
      <c r="J274">
        <f t="shared" si="8"/>
        <v>0</v>
      </c>
      <c r="K274" t="str">
        <f t="shared" si="9"/>
        <v/>
      </c>
    </row>
    <row r="275" spans="4:11">
      <c r="D275" s="22"/>
      <c r="J275">
        <f t="shared" si="8"/>
        <v>0</v>
      </c>
      <c r="K275" t="str">
        <f t="shared" si="9"/>
        <v/>
      </c>
    </row>
    <row r="276" spans="4:11">
      <c r="D276" s="22"/>
      <c r="J276">
        <f t="shared" si="8"/>
        <v>0</v>
      </c>
      <c r="K276" t="str">
        <f t="shared" si="9"/>
        <v/>
      </c>
    </row>
    <row r="277" spans="4:11">
      <c r="D277" s="22"/>
      <c r="J277">
        <f t="shared" si="8"/>
        <v>0</v>
      </c>
      <c r="K277" t="str">
        <f t="shared" si="9"/>
        <v/>
      </c>
    </row>
    <row r="278" spans="4:11">
      <c r="D278" s="22"/>
      <c r="J278">
        <f t="shared" si="8"/>
        <v>0</v>
      </c>
      <c r="K278" t="str">
        <f t="shared" si="9"/>
        <v/>
      </c>
    </row>
    <row r="279" spans="4:11">
      <c r="D279" s="22"/>
      <c r="J279">
        <f t="shared" si="8"/>
        <v>0</v>
      </c>
      <c r="K279" t="str">
        <f t="shared" si="9"/>
        <v/>
      </c>
    </row>
    <row r="280" spans="4:11">
      <c r="D280" s="22"/>
      <c r="J280">
        <f t="shared" si="8"/>
        <v>0</v>
      </c>
      <c r="K280" t="str">
        <f t="shared" si="9"/>
        <v/>
      </c>
    </row>
    <row r="281" spans="4:11">
      <c r="D281" s="22"/>
      <c r="J281">
        <f t="shared" si="8"/>
        <v>0</v>
      </c>
      <c r="K281" t="str">
        <f t="shared" si="9"/>
        <v/>
      </c>
    </row>
    <row r="282" spans="4:11">
      <c r="D282" s="22"/>
      <c r="J282">
        <f t="shared" si="8"/>
        <v>0</v>
      </c>
      <c r="K282" t="str">
        <f t="shared" si="9"/>
        <v/>
      </c>
    </row>
    <row r="283" spans="4:11">
      <c r="D283" s="22"/>
      <c r="J283">
        <f t="shared" si="8"/>
        <v>0</v>
      </c>
      <c r="K283" t="str">
        <f t="shared" si="9"/>
        <v/>
      </c>
    </row>
    <row r="284" spans="4:11">
      <c r="D284" s="22"/>
      <c r="J284">
        <f t="shared" si="8"/>
        <v>0</v>
      </c>
      <c r="K284" t="str">
        <f t="shared" si="9"/>
        <v/>
      </c>
    </row>
    <row r="285" spans="4:11">
      <c r="D285" s="22"/>
      <c r="J285">
        <f t="shared" si="8"/>
        <v>0</v>
      </c>
      <c r="K285" t="str">
        <f t="shared" si="9"/>
        <v/>
      </c>
    </row>
    <row r="286" spans="4:11">
      <c r="D286" s="22"/>
      <c r="J286">
        <f t="shared" si="8"/>
        <v>0</v>
      </c>
      <c r="K286" t="str">
        <f t="shared" si="9"/>
        <v/>
      </c>
    </row>
    <row r="287" spans="4:11">
      <c r="D287" s="22"/>
      <c r="J287">
        <f t="shared" si="8"/>
        <v>0</v>
      </c>
      <c r="K287" t="str">
        <f t="shared" si="9"/>
        <v/>
      </c>
    </row>
    <row r="288" spans="4:11">
      <c r="D288" s="22"/>
      <c r="J288">
        <f t="shared" si="8"/>
        <v>0</v>
      </c>
      <c r="K288" t="str">
        <f t="shared" si="9"/>
        <v/>
      </c>
    </row>
    <row r="289" spans="4:11">
      <c r="D289" s="22"/>
      <c r="J289">
        <f t="shared" si="8"/>
        <v>0</v>
      </c>
      <c r="K289" t="str">
        <f t="shared" si="9"/>
        <v/>
      </c>
    </row>
    <row r="290" spans="4:11">
      <c r="D290" s="22"/>
      <c r="J290">
        <f t="shared" si="8"/>
        <v>0</v>
      </c>
      <c r="K290" t="str">
        <f t="shared" si="9"/>
        <v/>
      </c>
    </row>
    <row r="291" spans="4:11">
      <c r="D291" s="22"/>
      <c r="J291">
        <f t="shared" si="8"/>
        <v>0</v>
      </c>
      <c r="K291" t="str">
        <f t="shared" si="9"/>
        <v/>
      </c>
    </row>
    <row r="292" spans="4:11">
      <c r="D292" s="22"/>
      <c r="J292">
        <f t="shared" si="8"/>
        <v>0</v>
      </c>
      <c r="K292" t="str">
        <f t="shared" si="9"/>
        <v/>
      </c>
    </row>
    <row r="293" spans="4:11">
      <c r="D293" s="22"/>
      <c r="J293">
        <f t="shared" si="8"/>
        <v>0</v>
      </c>
      <c r="K293" t="str">
        <f t="shared" si="9"/>
        <v/>
      </c>
    </row>
    <row r="294" spans="4:11">
      <c r="D294" s="22"/>
      <c r="J294">
        <f t="shared" si="8"/>
        <v>0</v>
      </c>
      <c r="K294" t="str">
        <f t="shared" si="9"/>
        <v/>
      </c>
    </row>
    <row r="295" spans="4:11">
      <c r="D295" s="22"/>
      <c r="J295">
        <f t="shared" si="8"/>
        <v>0</v>
      </c>
      <c r="K295" t="str">
        <f t="shared" si="9"/>
        <v/>
      </c>
    </row>
    <row r="296" spans="4:11">
      <c r="D296" s="22"/>
      <c r="J296">
        <f t="shared" si="8"/>
        <v>0</v>
      </c>
      <c r="K296" t="str">
        <f t="shared" si="9"/>
        <v/>
      </c>
    </row>
    <row r="297" spans="4:11">
      <c r="D297" s="22"/>
      <c r="J297">
        <f t="shared" si="8"/>
        <v>0</v>
      </c>
      <c r="K297" t="str">
        <f t="shared" si="9"/>
        <v/>
      </c>
    </row>
    <row r="298" spans="4:11">
      <c r="D298" s="22"/>
      <c r="J298">
        <f t="shared" si="8"/>
        <v>0</v>
      </c>
      <c r="K298" t="str">
        <f t="shared" si="9"/>
        <v/>
      </c>
    </row>
    <row r="299" spans="4:11">
      <c r="D299" s="22"/>
      <c r="J299">
        <f t="shared" si="8"/>
        <v>0</v>
      </c>
      <c r="K299" t="str">
        <f t="shared" si="9"/>
        <v/>
      </c>
    </row>
    <row r="300" spans="4:11">
      <c r="D300" s="22"/>
      <c r="J300">
        <f t="shared" si="8"/>
        <v>0</v>
      </c>
      <c r="K300" t="str">
        <f t="shared" si="9"/>
        <v/>
      </c>
    </row>
    <row r="301" spans="4:11">
      <c r="D301" s="22"/>
      <c r="J301">
        <f t="shared" si="8"/>
        <v>0</v>
      </c>
      <c r="K301" t="str">
        <f t="shared" si="9"/>
        <v/>
      </c>
    </row>
    <row r="302" spans="4:11">
      <c r="D302" s="22"/>
      <c r="J302">
        <f t="shared" si="8"/>
        <v>0</v>
      </c>
      <c r="K302" t="str">
        <f t="shared" si="9"/>
        <v/>
      </c>
    </row>
    <row r="303" spans="4:11">
      <c r="D303" s="22"/>
      <c r="J303">
        <f t="shared" si="8"/>
        <v>0</v>
      </c>
      <c r="K303" t="str">
        <f t="shared" si="9"/>
        <v/>
      </c>
    </row>
    <row r="304" spans="4:11">
      <c r="D304" s="22"/>
      <c r="J304">
        <f t="shared" si="8"/>
        <v>0</v>
      </c>
      <c r="K304" t="str">
        <f t="shared" si="9"/>
        <v/>
      </c>
    </row>
    <row r="305" spans="4:11">
      <c r="D305" s="22"/>
      <c r="J305">
        <f t="shared" si="8"/>
        <v>0</v>
      </c>
      <c r="K305" t="str">
        <f t="shared" si="9"/>
        <v/>
      </c>
    </row>
    <row r="306" spans="4:11">
      <c r="D306" s="22"/>
      <c r="J306">
        <f t="shared" si="8"/>
        <v>0</v>
      </c>
      <c r="K306" t="str">
        <f t="shared" si="9"/>
        <v/>
      </c>
    </row>
    <row r="307" spans="4:11">
      <c r="D307" s="22"/>
      <c r="J307">
        <f t="shared" si="8"/>
        <v>0</v>
      </c>
      <c r="K307" t="str">
        <f t="shared" si="9"/>
        <v/>
      </c>
    </row>
    <row r="308" spans="4:11">
      <c r="D308" s="22"/>
      <c r="J308">
        <f t="shared" si="8"/>
        <v>0</v>
      </c>
      <c r="K308" t="str">
        <f t="shared" si="9"/>
        <v/>
      </c>
    </row>
    <row r="309" spans="4:11">
      <c r="D309" s="22"/>
      <c r="J309">
        <f t="shared" si="8"/>
        <v>0</v>
      </c>
      <c r="K309" t="str">
        <f t="shared" si="9"/>
        <v/>
      </c>
    </row>
    <row r="310" spans="4:11">
      <c r="D310" s="22"/>
      <c r="J310">
        <f t="shared" si="8"/>
        <v>0</v>
      </c>
      <c r="K310" t="str">
        <f t="shared" si="9"/>
        <v/>
      </c>
    </row>
    <row r="311" spans="4:11">
      <c r="D311" s="22"/>
      <c r="J311">
        <f t="shared" si="8"/>
        <v>0</v>
      </c>
      <c r="K311" t="str">
        <f t="shared" si="9"/>
        <v/>
      </c>
    </row>
    <row r="312" spans="4:11">
      <c r="D312" s="22"/>
      <c r="J312">
        <f t="shared" si="8"/>
        <v>0</v>
      </c>
      <c r="K312" t="str">
        <f t="shared" si="9"/>
        <v/>
      </c>
    </row>
    <row r="313" spans="4:11">
      <c r="D313" s="22"/>
      <c r="J313">
        <f t="shared" si="8"/>
        <v>0</v>
      </c>
      <c r="K313" t="str">
        <f t="shared" si="9"/>
        <v/>
      </c>
    </row>
    <row r="314" spans="4:11">
      <c r="D314" s="22"/>
      <c r="J314">
        <f t="shared" si="8"/>
        <v>0</v>
      </c>
      <c r="K314" t="str">
        <f t="shared" si="9"/>
        <v/>
      </c>
    </row>
    <row r="315" spans="4:11">
      <c r="D315" s="22"/>
      <c r="J315">
        <f t="shared" si="8"/>
        <v>0</v>
      </c>
      <c r="K315" t="str">
        <f t="shared" si="9"/>
        <v/>
      </c>
    </row>
    <row r="316" spans="4:11">
      <c r="D316" s="22"/>
      <c r="J316">
        <f t="shared" si="8"/>
        <v>0</v>
      </c>
      <c r="K316" t="str">
        <f t="shared" si="9"/>
        <v/>
      </c>
    </row>
    <row r="317" spans="4:11">
      <c r="D317" s="22"/>
      <c r="J317">
        <f t="shared" si="8"/>
        <v>0</v>
      </c>
      <c r="K317" t="str">
        <f t="shared" si="9"/>
        <v/>
      </c>
    </row>
    <row r="318" spans="4:11">
      <c r="D318" s="22"/>
      <c r="J318">
        <f t="shared" si="8"/>
        <v>0</v>
      </c>
      <c r="K318" t="str">
        <f t="shared" si="9"/>
        <v/>
      </c>
    </row>
    <row r="319" spans="4:11">
      <c r="D319" s="22"/>
      <c r="J319">
        <f t="shared" si="8"/>
        <v>0</v>
      </c>
      <c r="K319" t="str">
        <f t="shared" si="9"/>
        <v/>
      </c>
    </row>
    <row r="320" spans="4:11">
      <c r="D320" s="22"/>
      <c r="J320">
        <f t="shared" si="8"/>
        <v>0</v>
      </c>
      <c r="K320" t="str">
        <f t="shared" si="9"/>
        <v/>
      </c>
    </row>
    <row r="321" spans="4:11">
      <c r="D321" s="22"/>
      <c r="J321">
        <f t="shared" si="8"/>
        <v>0</v>
      </c>
      <c r="K321" t="str">
        <f t="shared" si="9"/>
        <v/>
      </c>
    </row>
    <row r="322" spans="4:11">
      <c r="D322" s="22"/>
      <c r="J322">
        <f t="shared" si="8"/>
        <v>0</v>
      </c>
      <c r="K322" t="str">
        <f t="shared" si="9"/>
        <v/>
      </c>
    </row>
    <row r="323" spans="4:11">
      <c r="D323" s="22"/>
      <c r="J323">
        <f t="shared" si="8"/>
        <v>0</v>
      </c>
      <c r="K323" t="str">
        <f t="shared" si="9"/>
        <v/>
      </c>
    </row>
    <row r="324" spans="4:11">
      <c r="D324" s="22"/>
      <c r="J324">
        <f t="shared" si="8"/>
        <v>0</v>
      </c>
      <c r="K324" t="str">
        <f t="shared" si="9"/>
        <v/>
      </c>
    </row>
    <row r="325" spans="4:11">
      <c r="D325" s="22"/>
      <c r="J325">
        <f t="shared" ref="J325:J388" si="10">+IF(G325="AUTORIZADO",F325,0)</f>
        <v>0</v>
      </c>
      <c r="K325" t="str">
        <f t="shared" ref="K325:K388" si="11">MID(D325,2,18)</f>
        <v/>
      </c>
    </row>
    <row r="326" spans="4:11">
      <c r="D326" s="22"/>
      <c r="J326">
        <f t="shared" si="10"/>
        <v>0</v>
      </c>
      <c r="K326" t="str">
        <f t="shared" si="11"/>
        <v/>
      </c>
    </row>
    <row r="327" spans="4:11">
      <c r="D327" s="22"/>
      <c r="J327">
        <f t="shared" si="10"/>
        <v>0</v>
      </c>
      <c r="K327" t="str">
        <f t="shared" si="11"/>
        <v/>
      </c>
    </row>
    <row r="328" spans="4:11">
      <c r="D328" s="22"/>
      <c r="J328">
        <f t="shared" si="10"/>
        <v>0</v>
      </c>
      <c r="K328" t="str">
        <f t="shared" si="11"/>
        <v/>
      </c>
    </row>
    <row r="329" spans="4:11">
      <c r="D329" s="22"/>
      <c r="J329">
        <f t="shared" si="10"/>
        <v>0</v>
      </c>
      <c r="K329" t="str">
        <f t="shared" si="11"/>
        <v/>
      </c>
    </row>
    <row r="330" spans="4:11">
      <c r="D330" s="22"/>
      <c r="J330">
        <f t="shared" si="10"/>
        <v>0</v>
      </c>
      <c r="K330" t="str">
        <f t="shared" si="11"/>
        <v/>
      </c>
    </row>
    <row r="331" spans="4:11">
      <c r="D331" s="22"/>
      <c r="J331">
        <f t="shared" si="10"/>
        <v>0</v>
      </c>
      <c r="K331" t="str">
        <f t="shared" si="11"/>
        <v/>
      </c>
    </row>
    <row r="332" spans="4:11">
      <c r="D332" s="22"/>
      <c r="J332">
        <f t="shared" si="10"/>
        <v>0</v>
      </c>
      <c r="K332" t="str">
        <f t="shared" si="11"/>
        <v/>
      </c>
    </row>
    <row r="333" spans="4:11">
      <c r="D333" s="22"/>
      <c r="J333">
        <f t="shared" si="10"/>
        <v>0</v>
      </c>
      <c r="K333" t="str">
        <f t="shared" si="11"/>
        <v/>
      </c>
    </row>
    <row r="334" spans="4:11">
      <c r="D334" s="22"/>
      <c r="J334">
        <f t="shared" si="10"/>
        <v>0</v>
      </c>
      <c r="K334" t="str">
        <f t="shared" si="11"/>
        <v/>
      </c>
    </row>
    <row r="335" spans="4:11">
      <c r="D335" s="22"/>
      <c r="J335">
        <f t="shared" si="10"/>
        <v>0</v>
      </c>
      <c r="K335" t="str">
        <f t="shared" si="11"/>
        <v/>
      </c>
    </row>
    <row r="336" spans="4:11">
      <c r="D336" s="22"/>
      <c r="J336">
        <f t="shared" si="10"/>
        <v>0</v>
      </c>
      <c r="K336" t="str">
        <f t="shared" si="11"/>
        <v/>
      </c>
    </row>
    <row r="337" spans="4:11">
      <c r="D337" s="22"/>
      <c r="J337">
        <f t="shared" si="10"/>
        <v>0</v>
      </c>
      <c r="K337" t="str">
        <f t="shared" si="11"/>
        <v/>
      </c>
    </row>
    <row r="338" spans="4:11">
      <c r="D338" s="22"/>
      <c r="J338">
        <f t="shared" si="10"/>
        <v>0</v>
      </c>
      <c r="K338" t="str">
        <f t="shared" si="11"/>
        <v/>
      </c>
    </row>
    <row r="339" spans="4:11">
      <c r="D339" s="22"/>
      <c r="J339">
        <f t="shared" si="10"/>
        <v>0</v>
      </c>
      <c r="K339" t="str">
        <f t="shared" si="11"/>
        <v/>
      </c>
    </row>
    <row r="340" spans="4:11">
      <c r="D340" s="22"/>
      <c r="J340">
        <f t="shared" si="10"/>
        <v>0</v>
      </c>
      <c r="K340" t="str">
        <f t="shared" si="11"/>
        <v/>
      </c>
    </row>
    <row r="341" spans="4:11">
      <c r="D341" s="22"/>
      <c r="J341">
        <f t="shared" si="10"/>
        <v>0</v>
      </c>
      <c r="K341" t="str">
        <f t="shared" si="11"/>
        <v/>
      </c>
    </row>
    <row r="342" spans="4:11">
      <c r="D342" s="22"/>
      <c r="J342">
        <f t="shared" si="10"/>
        <v>0</v>
      </c>
      <c r="K342" t="str">
        <f t="shared" si="11"/>
        <v/>
      </c>
    </row>
    <row r="343" spans="4:11">
      <c r="D343" s="22"/>
      <c r="J343">
        <f t="shared" si="10"/>
        <v>0</v>
      </c>
      <c r="K343" t="str">
        <f t="shared" si="11"/>
        <v/>
      </c>
    </row>
    <row r="344" spans="4:11">
      <c r="D344" s="22"/>
      <c r="J344">
        <f t="shared" si="10"/>
        <v>0</v>
      </c>
      <c r="K344" t="str">
        <f t="shared" si="11"/>
        <v/>
      </c>
    </row>
    <row r="345" spans="4:11">
      <c r="D345" s="22"/>
      <c r="J345">
        <f t="shared" si="10"/>
        <v>0</v>
      </c>
      <c r="K345" t="str">
        <f t="shared" si="11"/>
        <v/>
      </c>
    </row>
    <row r="346" spans="4:11">
      <c r="D346" s="22"/>
      <c r="J346">
        <f t="shared" si="10"/>
        <v>0</v>
      </c>
      <c r="K346" t="str">
        <f t="shared" si="11"/>
        <v/>
      </c>
    </row>
    <row r="347" spans="4:11">
      <c r="D347" s="22"/>
      <c r="J347">
        <f t="shared" si="10"/>
        <v>0</v>
      </c>
      <c r="K347" t="str">
        <f t="shared" si="11"/>
        <v/>
      </c>
    </row>
    <row r="348" spans="4:11">
      <c r="D348" s="22"/>
      <c r="J348">
        <f t="shared" si="10"/>
        <v>0</v>
      </c>
      <c r="K348" t="str">
        <f t="shared" si="11"/>
        <v/>
      </c>
    </row>
    <row r="349" spans="4:11">
      <c r="D349" s="22"/>
      <c r="J349">
        <f t="shared" si="10"/>
        <v>0</v>
      </c>
      <c r="K349" t="str">
        <f t="shared" si="11"/>
        <v/>
      </c>
    </row>
    <row r="350" spans="4:11">
      <c r="D350" s="22"/>
      <c r="J350">
        <f t="shared" si="10"/>
        <v>0</v>
      </c>
      <c r="K350" t="str">
        <f t="shared" si="11"/>
        <v/>
      </c>
    </row>
    <row r="351" spans="4:11">
      <c r="D351" s="22"/>
      <c r="J351">
        <f t="shared" si="10"/>
        <v>0</v>
      </c>
      <c r="K351" t="str">
        <f t="shared" si="11"/>
        <v/>
      </c>
    </row>
    <row r="352" spans="4:11">
      <c r="D352" s="22"/>
      <c r="J352">
        <f t="shared" si="10"/>
        <v>0</v>
      </c>
      <c r="K352" t="str">
        <f t="shared" si="11"/>
        <v/>
      </c>
    </row>
    <row r="353" spans="4:11">
      <c r="D353" s="22"/>
      <c r="J353">
        <f t="shared" si="10"/>
        <v>0</v>
      </c>
      <c r="K353" t="str">
        <f t="shared" si="11"/>
        <v/>
      </c>
    </row>
    <row r="354" spans="4:11">
      <c r="D354" s="22"/>
      <c r="J354">
        <f t="shared" si="10"/>
        <v>0</v>
      </c>
      <c r="K354" t="str">
        <f t="shared" si="11"/>
        <v/>
      </c>
    </row>
    <row r="355" spans="4:11">
      <c r="D355" s="22"/>
      <c r="J355">
        <f t="shared" si="10"/>
        <v>0</v>
      </c>
      <c r="K355" t="str">
        <f t="shared" si="11"/>
        <v/>
      </c>
    </row>
    <row r="356" spans="4:11">
      <c r="D356" s="22"/>
      <c r="J356">
        <f t="shared" si="10"/>
        <v>0</v>
      </c>
      <c r="K356" t="str">
        <f t="shared" si="11"/>
        <v/>
      </c>
    </row>
    <row r="357" spans="4:11">
      <c r="D357" s="22"/>
      <c r="J357">
        <f t="shared" si="10"/>
        <v>0</v>
      </c>
      <c r="K357" t="str">
        <f t="shared" si="11"/>
        <v/>
      </c>
    </row>
    <row r="358" spans="4:11">
      <c r="D358" s="22"/>
      <c r="J358">
        <f t="shared" si="10"/>
        <v>0</v>
      </c>
      <c r="K358" t="str">
        <f t="shared" si="11"/>
        <v/>
      </c>
    </row>
    <row r="359" spans="4:11">
      <c r="D359" s="22"/>
      <c r="J359">
        <f t="shared" si="10"/>
        <v>0</v>
      </c>
      <c r="K359" t="str">
        <f t="shared" si="11"/>
        <v/>
      </c>
    </row>
    <row r="360" spans="4:11">
      <c r="D360" s="22"/>
      <c r="J360">
        <f t="shared" si="10"/>
        <v>0</v>
      </c>
      <c r="K360" t="str">
        <f t="shared" si="11"/>
        <v/>
      </c>
    </row>
    <row r="361" spans="4:11">
      <c r="D361" s="22"/>
      <c r="J361">
        <f t="shared" si="10"/>
        <v>0</v>
      </c>
      <c r="K361" t="str">
        <f t="shared" si="11"/>
        <v/>
      </c>
    </row>
    <row r="362" spans="4:11">
      <c r="D362" s="22"/>
      <c r="J362">
        <f t="shared" si="10"/>
        <v>0</v>
      </c>
      <c r="K362" t="str">
        <f t="shared" si="11"/>
        <v/>
      </c>
    </row>
    <row r="363" spans="4:11">
      <c r="D363" s="22"/>
      <c r="J363">
        <f t="shared" si="10"/>
        <v>0</v>
      </c>
      <c r="K363" t="str">
        <f t="shared" si="11"/>
        <v/>
      </c>
    </row>
    <row r="364" spans="4:11">
      <c r="D364" s="22"/>
      <c r="J364">
        <f t="shared" si="10"/>
        <v>0</v>
      </c>
      <c r="K364" t="str">
        <f t="shared" si="11"/>
        <v/>
      </c>
    </row>
    <row r="365" spans="4:11">
      <c r="D365" s="22"/>
      <c r="J365">
        <f t="shared" si="10"/>
        <v>0</v>
      </c>
      <c r="K365" t="str">
        <f t="shared" si="11"/>
        <v/>
      </c>
    </row>
    <row r="366" spans="4:11">
      <c r="D366" s="22"/>
      <c r="J366">
        <f t="shared" si="10"/>
        <v>0</v>
      </c>
      <c r="K366" t="str">
        <f t="shared" si="11"/>
        <v/>
      </c>
    </row>
    <row r="367" spans="4:11">
      <c r="D367" s="22"/>
      <c r="J367">
        <f t="shared" si="10"/>
        <v>0</v>
      </c>
      <c r="K367" t="str">
        <f t="shared" si="11"/>
        <v/>
      </c>
    </row>
    <row r="368" spans="4:11">
      <c r="D368" s="22"/>
      <c r="J368">
        <f t="shared" si="10"/>
        <v>0</v>
      </c>
      <c r="K368" t="str">
        <f t="shared" si="11"/>
        <v/>
      </c>
    </row>
    <row r="369" spans="4:11">
      <c r="D369" s="22"/>
      <c r="J369">
        <f t="shared" si="10"/>
        <v>0</v>
      </c>
      <c r="K369" t="str">
        <f t="shared" si="11"/>
        <v/>
      </c>
    </row>
    <row r="370" spans="4:11">
      <c r="D370" s="22"/>
      <c r="J370">
        <f t="shared" si="10"/>
        <v>0</v>
      </c>
      <c r="K370" t="str">
        <f t="shared" si="11"/>
        <v/>
      </c>
    </row>
    <row r="371" spans="4:11">
      <c r="D371" s="22"/>
      <c r="J371">
        <f t="shared" si="10"/>
        <v>0</v>
      </c>
      <c r="K371" t="str">
        <f t="shared" si="11"/>
        <v/>
      </c>
    </row>
    <row r="372" spans="4:11">
      <c r="D372" s="22"/>
      <c r="J372">
        <f t="shared" si="10"/>
        <v>0</v>
      </c>
      <c r="K372" t="str">
        <f t="shared" si="11"/>
        <v/>
      </c>
    </row>
    <row r="373" spans="4:11">
      <c r="D373" s="22"/>
      <c r="J373">
        <f t="shared" si="10"/>
        <v>0</v>
      </c>
      <c r="K373" t="str">
        <f t="shared" si="11"/>
        <v/>
      </c>
    </row>
    <row r="374" spans="4:11">
      <c r="D374" s="22"/>
      <c r="J374">
        <f t="shared" si="10"/>
        <v>0</v>
      </c>
      <c r="K374" t="str">
        <f t="shared" si="11"/>
        <v/>
      </c>
    </row>
    <row r="375" spans="4:11">
      <c r="D375" s="22"/>
      <c r="J375">
        <f t="shared" si="10"/>
        <v>0</v>
      </c>
      <c r="K375" t="str">
        <f t="shared" si="11"/>
        <v/>
      </c>
    </row>
    <row r="376" spans="4:11">
      <c r="D376" s="22"/>
      <c r="J376">
        <f t="shared" si="10"/>
        <v>0</v>
      </c>
      <c r="K376" t="str">
        <f t="shared" si="11"/>
        <v/>
      </c>
    </row>
    <row r="377" spans="4:11">
      <c r="D377" s="22"/>
      <c r="J377">
        <f t="shared" si="10"/>
        <v>0</v>
      </c>
      <c r="K377" t="str">
        <f t="shared" si="11"/>
        <v/>
      </c>
    </row>
    <row r="378" spans="4:11">
      <c r="D378" s="22"/>
      <c r="J378">
        <f t="shared" si="10"/>
        <v>0</v>
      </c>
      <c r="K378" t="str">
        <f t="shared" si="11"/>
        <v/>
      </c>
    </row>
    <row r="379" spans="4:11">
      <c r="D379" s="22"/>
      <c r="J379">
        <f t="shared" si="10"/>
        <v>0</v>
      </c>
      <c r="K379" t="str">
        <f t="shared" si="11"/>
        <v/>
      </c>
    </row>
    <row r="380" spans="4:11">
      <c r="D380" s="22"/>
      <c r="J380">
        <f t="shared" si="10"/>
        <v>0</v>
      </c>
      <c r="K380" t="str">
        <f t="shared" si="11"/>
        <v/>
      </c>
    </row>
    <row r="381" spans="4:11">
      <c r="D381" s="22"/>
      <c r="J381">
        <f t="shared" si="10"/>
        <v>0</v>
      </c>
      <c r="K381" t="str">
        <f t="shared" si="11"/>
        <v/>
      </c>
    </row>
    <row r="382" spans="4:11">
      <c r="D382" s="22"/>
      <c r="J382">
        <f t="shared" si="10"/>
        <v>0</v>
      </c>
      <c r="K382" t="str">
        <f t="shared" si="11"/>
        <v/>
      </c>
    </row>
    <row r="383" spans="4:11">
      <c r="D383" s="22"/>
      <c r="J383">
        <f t="shared" si="10"/>
        <v>0</v>
      </c>
      <c r="K383" t="str">
        <f t="shared" si="11"/>
        <v/>
      </c>
    </row>
    <row r="384" spans="4:11">
      <c r="D384" s="22"/>
      <c r="J384">
        <f t="shared" si="10"/>
        <v>0</v>
      </c>
      <c r="K384" t="str">
        <f t="shared" si="11"/>
        <v/>
      </c>
    </row>
    <row r="385" spans="4:11">
      <c r="D385" s="22"/>
      <c r="J385">
        <f t="shared" si="10"/>
        <v>0</v>
      </c>
      <c r="K385" t="str">
        <f t="shared" si="11"/>
        <v/>
      </c>
    </row>
    <row r="386" spans="4:11">
      <c r="D386" s="22"/>
      <c r="J386">
        <f t="shared" si="10"/>
        <v>0</v>
      </c>
      <c r="K386" t="str">
        <f t="shared" si="11"/>
        <v/>
      </c>
    </row>
    <row r="387" spans="4:11">
      <c r="D387" s="22"/>
      <c r="J387">
        <f t="shared" si="10"/>
        <v>0</v>
      </c>
      <c r="K387" t="str">
        <f t="shared" si="11"/>
        <v/>
      </c>
    </row>
    <row r="388" spans="4:11">
      <c r="D388" s="22"/>
      <c r="J388">
        <f t="shared" si="10"/>
        <v>0</v>
      </c>
      <c r="K388" t="str">
        <f t="shared" si="11"/>
        <v/>
      </c>
    </row>
    <row r="389" spans="4:11">
      <c r="D389" s="22"/>
      <c r="J389">
        <f t="shared" ref="J389:J452" si="12">+IF(G389="AUTORIZADO",F389,0)</f>
        <v>0</v>
      </c>
      <c r="K389" t="str">
        <f t="shared" ref="K389:K452" si="13">MID(D389,2,18)</f>
        <v/>
      </c>
    </row>
    <row r="390" spans="4:11">
      <c r="D390" s="22"/>
      <c r="J390">
        <f t="shared" si="12"/>
        <v>0</v>
      </c>
      <c r="K390" t="str">
        <f t="shared" si="13"/>
        <v/>
      </c>
    </row>
    <row r="391" spans="4:11">
      <c r="D391" s="22"/>
      <c r="J391">
        <f t="shared" si="12"/>
        <v>0</v>
      </c>
      <c r="K391" t="str">
        <f t="shared" si="13"/>
        <v/>
      </c>
    </row>
    <row r="392" spans="4:11">
      <c r="D392" s="22"/>
      <c r="J392">
        <f t="shared" si="12"/>
        <v>0</v>
      </c>
      <c r="K392" t="str">
        <f t="shared" si="13"/>
        <v/>
      </c>
    </row>
    <row r="393" spans="4:11">
      <c r="D393" s="22"/>
      <c r="J393">
        <f t="shared" si="12"/>
        <v>0</v>
      </c>
      <c r="K393" t="str">
        <f t="shared" si="13"/>
        <v/>
      </c>
    </row>
    <row r="394" spans="4:11">
      <c r="D394" s="22"/>
      <c r="J394">
        <f t="shared" si="12"/>
        <v>0</v>
      </c>
      <c r="K394" t="str">
        <f t="shared" si="13"/>
        <v/>
      </c>
    </row>
    <row r="395" spans="4:11">
      <c r="D395" s="22"/>
      <c r="J395">
        <f t="shared" si="12"/>
        <v>0</v>
      </c>
      <c r="K395" t="str">
        <f t="shared" si="13"/>
        <v/>
      </c>
    </row>
    <row r="396" spans="4:11">
      <c r="D396" s="22"/>
      <c r="J396">
        <f t="shared" si="12"/>
        <v>0</v>
      </c>
      <c r="K396" t="str">
        <f t="shared" si="13"/>
        <v/>
      </c>
    </row>
    <row r="397" spans="4:11">
      <c r="D397" s="22"/>
      <c r="J397">
        <f t="shared" si="12"/>
        <v>0</v>
      </c>
      <c r="K397" t="str">
        <f t="shared" si="13"/>
        <v/>
      </c>
    </row>
    <row r="398" spans="4:11">
      <c r="D398" s="22"/>
      <c r="J398">
        <f t="shared" si="12"/>
        <v>0</v>
      </c>
      <c r="K398" t="str">
        <f t="shared" si="13"/>
        <v/>
      </c>
    </row>
    <row r="399" spans="4:11">
      <c r="D399" s="22"/>
      <c r="J399">
        <f t="shared" si="12"/>
        <v>0</v>
      </c>
      <c r="K399" t="str">
        <f t="shared" si="13"/>
        <v/>
      </c>
    </row>
    <row r="400" spans="4:11">
      <c r="D400" s="22"/>
      <c r="J400">
        <f t="shared" si="12"/>
        <v>0</v>
      </c>
      <c r="K400" t="str">
        <f t="shared" si="13"/>
        <v/>
      </c>
    </row>
    <row r="401" spans="4:11">
      <c r="D401" s="22"/>
      <c r="J401">
        <f t="shared" si="12"/>
        <v>0</v>
      </c>
      <c r="K401" t="str">
        <f t="shared" si="13"/>
        <v/>
      </c>
    </row>
    <row r="402" spans="4:11">
      <c r="D402" s="22"/>
      <c r="J402">
        <f t="shared" si="12"/>
        <v>0</v>
      </c>
      <c r="K402" t="str">
        <f t="shared" si="13"/>
        <v/>
      </c>
    </row>
    <row r="403" spans="4:11">
      <c r="D403" s="22"/>
      <c r="J403">
        <f t="shared" si="12"/>
        <v>0</v>
      </c>
      <c r="K403" t="str">
        <f t="shared" si="13"/>
        <v/>
      </c>
    </row>
    <row r="404" spans="4:11">
      <c r="D404" s="22"/>
      <c r="J404">
        <f t="shared" si="12"/>
        <v>0</v>
      </c>
      <c r="K404" t="str">
        <f t="shared" si="13"/>
        <v/>
      </c>
    </row>
    <row r="405" spans="4:11">
      <c r="D405" s="22"/>
      <c r="J405">
        <f t="shared" si="12"/>
        <v>0</v>
      </c>
      <c r="K405" t="str">
        <f t="shared" si="13"/>
        <v/>
      </c>
    </row>
    <row r="406" spans="4:11">
      <c r="D406" s="22"/>
      <c r="J406">
        <f t="shared" si="12"/>
        <v>0</v>
      </c>
      <c r="K406" t="str">
        <f t="shared" si="13"/>
        <v/>
      </c>
    </row>
    <row r="407" spans="4:11">
      <c r="D407" s="22"/>
      <c r="J407">
        <f t="shared" si="12"/>
        <v>0</v>
      </c>
      <c r="K407" t="str">
        <f t="shared" si="13"/>
        <v/>
      </c>
    </row>
    <row r="408" spans="4:11">
      <c r="D408" s="22"/>
      <c r="J408">
        <f t="shared" si="12"/>
        <v>0</v>
      </c>
      <c r="K408" t="str">
        <f t="shared" si="13"/>
        <v/>
      </c>
    </row>
    <row r="409" spans="4:11">
      <c r="D409" s="22"/>
      <c r="J409">
        <f t="shared" si="12"/>
        <v>0</v>
      </c>
      <c r="K409" t="str">
        <f t="shared" si="13"/>
        <v/>
      </c>
    </row>
    <row r="410" spans="4:11">
      <c r="D410" s="22"/>
      <c r="J410">
        <f t="shared" si="12"/>
        <v>0</v>
      </c>
      <c r="K410" t="str">
        <f t="shared" si="13"/>
        <v/>
      </c>
    </row>
    <row r="411" spans="4:11">
      <c r="D411" s="22"/>
      <c r="J411">
        <f t="shared" si="12"/>
        <v>0</v>
      </c>
      <c r="K411" t="str">
        <f t="shared" si="13"/>
        <v/>
      </c>
    </row>
    <row r="412" spans="4:11">
      <c r="D412" s="22"/>
      <c r="J412">
        <f t="shared" si="12"/>
        <v>0</v>
      </c>
      <c r="K412" t="str">
        <f t="shared" si="13"/>
        <v/>
      </c>
    </row>
    <row r="413" spans="4:11">
      <c r="D413" s="22"/>
      <c r="J413">
        <f t="shared" si="12"/>
        <v>0</v>
      </c>
      <c r="K413" t="str">
        <f t="shared" si="13"/>
        <v/>
      </c>
    </row>
    <row r="414" spans="4:11">
      <c r="D414" s="22"/>
      <c r="J414">
        <f t="shared" si="12"/>
        <v>0</v>
      </c>
      <c r="K414" t="str">
        <f t="shared" si="13"/>
        <v/>
      </c>
    </row>
    <row r="415" spans="4:11">
      <c r="D415" s="22"/>
      <c r="J415">
        <f t="shared" si="12"/>
        <v>0</v>
      </c>
      <c r="K415" t="str">
        <f t="shared" si="13"/>
        <v/>
      </c>
    </row>
    <row r="416" spans="4:11">
      <c r="D416" s="22"/>
      <c r="J416">
        <f t="shared" si="12"/>
        <v>0</v>
      </c>
      <c r="K416" t="str">
        <f t="shared" si="13"/>
        <v/>
      </c>
    </row>
    <row r="417" spans="4:11">
      <c r="D417" s="22"/>
      <c r="J417">
        <f t="shared" si="12"/>
        <v>0</v>
      </c>
      <c r="K417" t="str">
        <f t="shared" si="13"/>
        <v/>
      </c>
    </row>
    <row r="418" spans="4:11">
      <c r="D418" s="22"/>
      <c r="J418">
        <f t="shared" si="12"/>
        <v>0</v>
      </c>
      <c r="K418" t="str">
        <f t="shared" si="13"/>
        <v/>
      </c>
    </row>
    <row r="419" spans="4:11">
      <c r="D419" s="22"/>
      <c r="J419">
        <f t="shared" si="12"/>
        <v>0</v>
      </c>
      <c r="K419" t="str">
        <f t="shared" si="13"/>
        <v/>
      </c>
    </row>
    <row r="420" spans="4:11">
      <c r="D420" s="22"/>
      <c r="J420">
        <f t="shared" si="12"/>
        <v>0</v>
      </c>
      <c r="K420" t="str">
        <f t="shared" si="13"/>
        <v/>
      </c>
    </row>
    <row r="421" spans="4:11">
      <c r="D421" s="22"/>
      <c r="J421">
        <f t="shared" si="12"/>
        <v>0</v>
      </c>
      <c r="K421" t="str">
        <f t="shared" si="13"/>
        <v/>
      </c>
    </row>
    <row r="422" spans="4:11">
      <c r="D422" s="22"/>
      <c r="J422">
        <f t="shared" si="12"/>
        <v>0</v>
      </c>
      <c r="K422" t="str">
        <f t="shared" si="13"/>
        <v/>
      </c>
    </row>
    <row r="423" spans="4:11">
      <c r="D423" s="22"/>
      <c r="J423">
        <f t="shared" si="12"/>
        <v>0</v>
      </c>
      <c r="K423" t="str">
        <f t="shared" si="13"/>
        <v/>
      </c>
    </row>
    <row r="424" spans="4:11">
      <c r="D424" s="22"/>
      <c r="J424">
        <f t="shared" si="12"/>
        <v>0</v>
      </c>
      <c r="K424" t="str">
        <f t="shared" si="13"/>
        <v/>
      </c>
    </row>
    <row r="425" spans="4:11">
      <c r="D425" s="22"/>
      <c r="J425">
        <f t="shared" si="12"/>
        <v>0</v>
      </c>
      <c r="K425" t="str">
        <f t="shared" si="13"/>
        <v/>
      </c>
    </row>
    <row r="426" spans="4:11">
      <c r="D426" s="22"/>
      <c r="J426">
        <f t="shared" si="12"/>
        <v>0</v>
      </c>
      <c r="K426" t="str">
        <f t="shared" si="13"/>
        <v/>
      </c>
    </row>
    <row r="427" spans="4:11">
      <c r="D427" s="22"/>
      <c r="J427">
        <f t="shared" si="12"/>
        <v>0</v>
      </c>
      <c r="K427" t="str">
        <f t="shared" si="13"/>
        <v/>
      </c>
    </row>
    <row r="428" spans="4:11">
      <c r="D428" s="22"/>
      <c r="J428">
        <f t="shared" si="12"/>
        <v>0</v>
      </c>
      <c r="K428" t="str">
        <f t="shared" si="13"/>
        <v/>
      </c>
    </row>
    <row r="429" spans="4:11">
      <c r="D429" s="22"/>
      <c r="J429">
        <f t="shared" si="12"/>
        <v>0</v>
      </c>
      <c r="K429" t="str">
        <f t="shared" si="13"/>
        <v/>
      </c>
    </row>
    <row r="430" spans="4:11">
      <c r="D430" s="22"/>
      <c r="J430">
        <f t="shared" si="12"/>
        <v>0</v>
      </c>
      <c r="K430" t="str">
        <f t="shared" si="13"/>
        <v/>
      </c>
    </row>
    <row r="431" spans="4:11">
      <c r="D431" s="22"/>
      <c r="J431">
        <f t="shared" si="12"/>
        <v>0</v>
      </c>
      <c r="K431" t="str">
        <f t="shared" si="13"/>
        <v/>
      </c>
    </row>
    <row r="432" spans="4:11">
      <c r="D432" s="22"/>
      <c r="J432">
        <f t="shared" si="12"/>
        <v>0</v>
      </c>
      <c r="K432" t="str">
        <f t="shared" si="13"/>
        <v/>
      </c>
    </row>
    <row r="433" spans="4:11">
      <c r="D433" s="22"/>
      <c r="J433">
        <f t="shared" si="12"/>
        <v>0</v>
      </c>
      <c r="K433" t="str">
        <f t="shared" si="13"/>
        <v/>
      </c>
    </row>
    <row r="434" spans="4:11">
      <c r="D434" s="22"/>
      <c r="J434">
        <f t="shared" si="12"/>
        <v>0</v>
      </c>
      <c r="K434" t="str">
        <f t="shared" si="13"/>
        <v/>
      </c>
    </row>
    <row r="435" spans="4:11">
      <c r="D435" s="22"/>
      <c r="J435">
        <f t="shared" si="12"/>
        <v>0</v>
      </c>
      <c r="K435" t="str">
        <f t="shared" si="13"/>
        <v/>
      </c>
    </row>
    <row r="436" spans="4:11">
      <c r="D436" s="22"/>
      <c r="J436">
        <f t="shared" si="12"/>
        <v>0</v>
      </c>
      <c r="K436" t="str">
        <f t="shared" si="13"/>
        <v/>
      </c>
    </row>
    <row r="437" spans="4:11">
      <c r="D437" s="22"/>
      <c r="J437">
        <f t="shared" si="12"/>
        <v>0</v>
      </c>
      <c r="K437" t="str">
        <f t="shared" si="13"/>
        <v/>
      </c>
    </row>
    <row r="438" spans="4:11">
      <c r="D438" s="22"/>
      <c r="J438">
        <f t="shared" si="12"/>
        <v>0</v>
      </c>
      <c r="K438" t="str">
        <f t="shared" si="13"/>
        <v/>
      </c>
    </row>
    <row r="439" spans="4:11">
      <c r="D439" s="22"/>
      <c r="J439">
        <f t="shared" si="12"/>
        <v>0</v>
      </c>
      <c r="K439" t="str">
        <f t="shared" si="13"/>
        <v/>
      </c>
    </row>
    <row r="440" spans="4:11">
      <c r="D440" s="22"/>
      <c r="J440">
        <f t="shared" si="12"/>
        <v>0</v>
      </c>
      <c r="K440" t="str">
        <f t="shared" si="13"/>
        <v/>
      </c>
    </row>
    <row r="441" spans="4:11">
      <c r="D441" s="22"/>
      <c r="J441">
        <f t="shared" si="12"/>
        <v>0</v>
      </c>
      <c r="K441" t="str">
        <f t="shared" si="13"/>
        <v/>
      </c>
    </row>
    <row r="442" spans="4:11">
      <c r="D442" s="22"/>
      <c r="J442">
        <f t="shared" si="12"/>
        <v>0</v>
      </c>
      <c r="K442" t="str">
        <f t="shared" si="13"/>
        <v/>
      </c>
    </row>
    <row r="443" spans="4:11">
      <c r="D443" s="22"/>
      <c r="J443">
        <f t="shared" si="12"/>
        <v>0</v>
      </c>
      <c r="K443" t="str">
        <f t="shared" si="13"/>
        <v/>
      </c>
    </row>
    <row r="444" spans="4:11">
      <c r="D444" s="22"/>
      <c r="J444">
        <f t="shared" si="12"/>
        <v>0</v>
      </c>
      <c r="K444" t="str">
        <f t="shared" si="13"/>
        <v/>
      </c>
    </row>
    <row r="445" spans="4:11">
      <c r="D445" s="22"/>
      <c r="J445">
        <f t="shared" si="12"/>
        <v>0</v>
      </c>
      <c r="K445" t="str">
        <f t="shared" si="13"/>
        <v/>
      </c>
    </row>
    <row r="446" spans="4:11">
      <c r="D446" s="22"/>
      <c r="J446">
        <f t="shared" si="12"/>
        <v>0</v>
      </c>
      <c r="K446" t="str">
        <f t="shared" si="13"/>
        <v/>
      </c>
    </row>
    <row r="447" spans="4:11">
      <c r="D447" s="22"/>
      <c r="J447">
        <f t="shared" si="12"/>
        <v>0</v>
      </c>
      <c r="K447" t="str">
        <f t="shared" si="13"/>
        <v/>
      </c>
    </row>
    <row r="448" spans="4:11">
      <c r="D448" s="22"/>
      <c r="J448">
        <f t="shared" si="12"/>
        <v>0</v>
      </c>
      <c r="K448" t="str">
        <f t="shared" si="13"/>
        <v/>
      </c>
    </row>
    <row r="449" spans="4:11">
      <c r="D449" s="22"/>
      <c r="J449">
        <f t="shared" si="12"/>
        <v>0</v>
      </c>
      <c r="K449" t="str">
        <f t="shared" si="13"/>
        <v/>
      </c>
    </row>
    <row r="450" spans="4:11">
      <c r="D450" s="22"/>
      <c r="J450">
        <f t="shared" si="12"/>
        <v>0</v>
      </c>
      <c r="K450" t="str">
        <f t="shared" si="13"/>
        <v/>
      </c>
    </row>
    <row r="451" spans="4:11">
      <c r="D451" s="22"/>
      <c r="J451">
        <f t="shared" si="12"/>
        <v>0</v>
      </c>
      <c r="K451" t="str">
        <f t="shared" si="13"/>
        <v/>
      </c>
    </row>
    <row r="452" spans="4:11">
      <c r="D452" s="22"/>
      <c r="J452">
        <f t="shared" si="12"/>
        <v>0</v>
      </c>
      <c r="K452" t="str">
        <f t="shared" si="13"/>
        <v/>
      </c>
    </row>
    <row r="453" spans="4:11">
      <c r="D453" s="22"/>
      <c r="J453">
        <f t="shared" ref="J453:J516" si="14">+IF(G453="AUTORIZADO",F453,0)</f>
        <v>0</v>
      </c>
      <c r="K453" t="str">
        <f t="shared" ref="K453:K516" si="15">MID(D453,2,18)</f>
        <v/>
      </c>
    </row>
    <row r="454" spans="4:11">
      <c r="D454" s="22"/>
      <c r="J454">
        <f t="shared" si="14"/>
        <v>0</v>
      </c>
      <c r="K454" t="str">
        <f t="shared" si="15"/>
        <v/>
      </c>
    </row>
    <row r="455" spans="4:11">
      <c r="D455" s="22"/>
      <c r="J455">
        <f t="shared" si="14"/>
        <v>0</v>
      </c>
      <c r="K455" t="str">
        <f t="shared" si="15"/>
        <v/>
      </c>
    </row>
    <row r="456" spans="4:11">
      <c r="D456" s="22"/>
      <c r="J456">
        <f t="shared" si="14"/>
        <v>0</v>
      </c>
      <c r="K456" t="str">
        <f t="shared" si="15"/>
        <v/>
      </c>
    </row>
    <row r="457" spans="4:11">
      <c r="D457" s="22"/>
      <c r="J457">
        <f t="shared" si="14"/>
        <v>0</v>
      </c>
      <c r="K457" t="str">
        <f t="shared" si="15"/>
        <v/>
      </c>
    </row>
    <row r="458" spans="4:11">
      <c r="D458" s="22"/>
      <c r="J458">
        <f t="shared" si="14"/>
        <v>0</v>
      </c>
      <c r="K458" t="str">
        <f t="shared" si="15"/>
        <v/>
      </c>
    </row>
    <row r="459" spans="4:11">
      <c r="D459" s="22"/>
      <c r="J459">
        <f t="shared" si="14"/>
        <v>0</v>
      </c>
      <c r="K459" t="str">
        <f t="shared" si="15"/>
        <v/>
      </c>
    </row>
    <row r="460" spans="4:11">
      <c r="D460" s="22"/>
      <c r="J460">
        <f t="shared" si="14"/>
        <v>0</v>
      </c>
      <c r="K460" t="str">
        <f t="shared" si="15"/>
        <v/>
      </c>
    </row>
    <row r="461" spans="4:11">
      <c r="D461" s="22"/>
      <c r="J461">
        <f t="shared" si="14"/>
        <v>0</v>
      </c>
      <c r="K461" t="str">
        <f t="shared" si="15"/>
        <v/>
      </c>
    </row>
    <row r="462" spans="4:11">
      <c r="D462" s="22"/>
      <c r="J462">
        <f t="shared" si="14"/>
        <v>0</v>
      </c>
      <c r="K462" t="str">
        <f t="shared" si="15"/>
        <v/>
      </c>
    </row>
    <row r="463" spans="4:11">
      <c r="D463" s="22"/>
      <c r="J463">
        <f t="shared" si="14"/>
        <v>0</v>
      </c>
      <c r="K463" t="str">
        <f t="shared" si="15"/>
        <v/>
      </c>
    </row>
    <row r="464" spans="4:11">
      <c r="D464" s="22"/>
      <c r="J464">
        <f t="shared" si="14"/>
        <v>0</v>
      </c>
      <c r="K464" t="str">
        <f t="shared" si="15"/>
        <v/>
      </c>
    </row>
    <row r="465" spans="4:11">
      <c r="D465" s="22"/>
      <c r="J465">
        <f t="shared" si="14"/>
        <v>0</v>
      </c>
      <c r="K465" t="str">
        <f t="shared" si="15"/>
        <v/>
      </c>
    </row>
    <row r="466" spans="4:11">
      <c r="D466" s="22"/>
      <c r="J466">
        <f t="shared" si="14"/>
        <v>0</v>
      </c>
      <c r="K466" t="str">
        <f t="shared" si="15"/>
        <v/>
      </c>
    </row>
    <row r="467" spans="4:11">
      <c r="D467" s="22"/>
      <c r="J467">
        <f t="shared" si="14"/>
        <v>0</v>
      </c>
      <c r="K467" t="str">
        <f t="shared" si="15"/>
        <v/>
      </c>
    </row>
    <row r="468" spans="4:11">
      <c r="D468" s="22"/>
      <c r="J468">
        <f t="shared" si="14"/>
        <v>0</v>
      </c>
      <c r="K468" t="str">
        <f t="shared" si="15"/>
        <v/>
      </c>
    </row>
    <row r="469" spans="4:11">
      <c r="D469" s="22"/>
      <c r="J469">
        <f t="shared" si="14"/>
        <v>0</v>
      </c>
      <c r="K469" t="str">
        <f t="shared" si="15"/>
        <v/>
      </c>
    </row>
    <row r="470" spans="4:11">
      <c r="D470" s="22"/>
      <c r="J470">
        <f t="shared" si="14"/>
        <v>0</v>
      </c>
      <c r="K470" t="str">
        <f t="shared" si="15"/>
        <v/>
      </c>
    </row>
    <row r="471" spans="4:11">
      <c r="D471" s="22"/>
      <c r="J471">
        <f t="shared" si="14"/>
        <v>0</v>
      </c>
      <c r="K471" t="str">
        <f t="shared" si="15"/>
        <v/>
      </c>
    </row>
    <row r="472" spans="4:11">
      <c r="D472" s="22"/>
      <c r="J472">
        <f t="shared" si="14"/>
        <v>0</v>
      </c>
      <c r="K472" t="str">
        <f t="shared" si="15"/>
        <v/>
      </c>
    </row>
    <row r="473" spans="4:11">
      <c r="D473" s="22"/>
      <c r="J473">
        <f t="shared" si="14"/>
        <v>0</v>
      </c>
      <c r="K473" t="str">
        <f t="shared" si="15"/>
        <v/>
      </c>
    </row>
    <row r="474" spans="4:11">
      <c r="D474" s="22"/>
      <c r="J474">
        <f t="shared" si="14"/>
        <v>0</v>
      </c>
      <c r="K474" t="str">
        <f t="shared" si="15"/>
        <v/>
      </c>
    </row>
    <row r="475" spans="4:11">
      <c r="D475" s="22"/>
      <c r="J475">
        <f t="shared" si="14"/>
        <v>0</v>
      </c>
      <c r="K475" t="str">
        <f t="shared" si="15"/>
        <v/>
      </c>
    </row>
    <row r="476" spans="4:11">
      <c r="D476" s="22"/>
      <c r="J476">
        <f t="shared" si="14"/>
        <v>0</v>
      </c>
      <c r="K476" t="str">
        <f t="shared" si="15"/>
        <v/>
      </c>
    </row>
    <row r="477" spans="4:11">
      <c r="D477" s="22"/>
      <c r="J477">
        <f t="shared" si="14"/>
        <v>0</v>
      </c>
      <c r="K477" t="str">
        <f t="shared" si="15"/>
        <v/>
      </c>
    </row>
    <row r="478" spans="4:11">
      <c r="D478" s="22"/>
      <c r="J478">
        <f t="shared" si="14"/>
        <v>0</v>
      </c>
      <c r="K478" t="str">
        <f t="shared" si="15"/>
        <v/>
      </c>
    </row>
    <row r="479" spans="4:11">
      <c r="D479" s="22"/>
      <c r="J479">
        <f t="shared" si="14"/>
        <v>0</v>
      </c>
      <c r="K479" t="str">
        <f t="shared" si="15"/>
        <v/>
      </c>
    </row>
    <row r="480" spans="4:11">
      <c r="D480" s="22"/>
      <c r="J480">
        <f t="shared" si="14"/>
        <v>0</v>
      </c>
      <c r="K480" t="str">
        <f t="shared" si="15"/>
        <v/>
      </c>
    </row>
    <row r="481" spans="4:11">
      <c r="D481" s="22"/>
      <c r="J481">
        <f t="shared" si="14"/>
        <v>0</v>
      </c>
      <c r="K481" t="str">
        <f t="shared" si="15"/>
        <v/>
      </c>
    </row>
    <row r="482" spans="4:11">
      <c r="D482" s="22"/>
      <c r="J482">
        <f t="shared" si="14"/>
        <v>0</v>
      </c>
      <c r="K482" t="str">
        <f t="shared" si="15"/>
        <v/>
      </c>
    </row>
    <row r="483" spans="4:11">
      <c r="D483" s="22"/>
      <c r="J483">
        <f t="shared" si="14"/>
        <v>0</v>
      </c>
      <c r="K483" t="str">
        <f t="shared" si="15"/>
        <v/>
      </c>
    </row>
    <row r="484" spans="4:11">
      <c r="D484" s="22"/>
      <c r="J484">
        <f t="shared" si="14"/>
        <v>0</v>
      </c>
      <c r="K484" t="str">
        <f t="shared" si="15"/>
        <v/>
      </c>
    </row>
    <row r="485" spans="4:11">
      <c r="D485" s="22"/>
      <c r="J485">
        <f t="shared" si="14"/>
        <v>0</v>
      </c>
      <c r="K485" t="str">
        <f t="shared" si="15"/>
        <v/>
      </c>
    </row>
    <row r="486" spans="4:11">
      <c r="D486" s="22"/>
      <c r="J486">
        <f t="shared" si="14"/>
        <v>0</v>
      </c>
      <c r="K486" t="str">
        <f t="shared" si="15"/>
        <v/>
      </c>
    </row>
    <row r="487" spans="4:11">
      <c r="D487" s="22"/>
      <c r="J487">
        <f t="shared" si="14"/>
        <v>0</v>
      </c>
      <c r="K487" t="str">
        <f t="shared" si="15"/>
        <v/>
      </c>
    </row>
    <row r="488" spans="4:11">
      <c r="D488" s="22"/>
      <c r="J488">
        <f t="shared" si="14"/>
        <v>0</v>
      </c>
      <c r="K488" t="str">
        <f t="shared" si="15"/>
        <v/>
      </c>
    </row>
    <row r="489" spans="4:11">
      <c r="D489" s="22"/>
      <c r="J489">
        <f t="shared" si="14"/>
        <v>0</v>
      </c>
      <c r="K489" t="str">
        <f t="shared" si="15"/>
        <v/>
      </c>
    </row>
    <row r="490" spans="4:11">
      <c r="D490" s="22"/>
      <c r="J490">
        <f t="shared" si="14"/>
        <v>0</v>
      </c>
      <c r="K490" t="str">
        <f t="shared" si="15"/>
        <v/>
      </c>
    </row>
    <row r="491" spans="4:11">
      <c r="D491" s="22"/>
      <c r="J491">
        <f t="shared" si="14"/>
        <v>0</v>
      </c>
      <c r="K491" t="str">
        <f t="shared" si="15"/>
        <v/>
      </c>
    </row>
    <row r="492" spans="4:11">
      <c r="D492" s="22"/>
      <c r="J492">
        <f t="shared" si="14"/>
        <v>0</v>
      </c>
      <c r="K492" t="str">
        <f t="shared" si="15"/>
        <v/>
      </c>
    </row>
    <row r="493" spans="4:11">
      <c r="D493" s="22"/>
      <c r="J493">
        <f t="shared" si="14"/>
        <v>0</v>
      </c>
      <c r="K493" t="str">
        <f t="shared" si="15"/>
        <v/>
      </c>
    </row>
    <row r="494" spans="4:11">
      <c r="D494" s="22"/>
      <c r="J494">
        <f t="shared" si="14"/>
        <v>0</v>
      </c>
      <c r="K494" t="str">
        <f t="shared" si="15"/>
        <v/>
      </c>
    </row>
    <row r="495" spans="4:11">
      <c r="D495" s="22"/>
      <c r="J495">
        <f t="shared" si="14"/>
        <v>0</v>
      </c>
      <c r="K495" t="str">
        <f t="shared" si="15"/>
        <v/>
      </c>
    </row>
    <row r="496" spans="4:11">
      <c r="D496" s="22"/>
      <c r="J496">
        <f t="shared" si="14"/>
        <v>0</v>
      </c>
      <c r="K496" t="str">
        <f t="shared" si="15"/>
        <v/>
      </c>
    </row>
    <row r="497" spans="4:11">
      <c r="D497" s="22"/>
      <c r="J497">
        <f t="shared" si="14"/>
        <v>0</v>
      </c>
      <c r="K497" t="str">
        <f t="shared" si="15"/>
        <v/>
      </c>
    </row>
    <row r="498" spans="4:11">
      <c r="D498" s="22"/>
      <c r="J498">
        <f t="shared" si="14"/>
        <v>0</v>
      </c>
      <c r="K498" t="str">
        <f t="shared" si="15"/>
        <v/>
      </c>
    </row>
    <row r="499" spans="4:11">
      <c r="D499" s="22"/>
      <c r="J499">
        <f t="shared" si="14"/>
        <v>0</v>
      </c>
      <c r="K499" t="str">
        <f t="shared" si="15"/>
        <v/>
      </c>
    </row>
    <row r="500" spans="4:11">
      <c r="D500" s="22"/>
      <c r="J500">
        <f t="shared" si="14"/>
        <v>0</v>
      </c>
      <c r="K500" t="str">
        <f t="shared" si="15"/>
        <v/>
      </c>
    </row>
    <row r="501" spans="4:11">
      <c r="D501" s="22"/>
      <c r="J501">
        <f t="shared" si="14"/>
        <v>0</v>
      </c>
      <c r="K501" t="str">
        <f t="shared" si="15"/>
        <v/>
      </c>
    </row>
    <row r="502" spans="4:11">
      <c r="D502" s="22"/>
      <c r="J502">
        <f t="shared" si="14"/>
        <v>0</v>
      </c>
      <c r="K502" t="str">
        <f t="shared" si="15"/>
        <v/>
      </c>
    </row>
    <row r="503" spans="4:11">
      <c r="D503" s="22"/>
      <c r="J503">
        <f t="shared" si="14"/>
        <v>0</v>
      </c>
      <c r="K503" t="str">
        <f t="shared" si="15"/>
        <v/>
      </c>
    </row>
    <row r="504" spans="4:11">
      <c r="D504" s="22"/>
      <c r="J504">
        <f t="shared" si="14"/>
        <v>0</v>
      </c>
      <c r="K504" t="str">
        <f t="shared" si="15"/>
        <v/>
      </c>
    </row>
    <row r="505" spans="4:11">
      <c r="D505" s="22"/>
      <c r="J505">
        <f t="shared" si="14"/>
        <v>0</v>
      </c>
      <c r="K505" t="str">
        <f t="shared" si="15"/>
        <v/>
      </c>
    </row>
    <row r="506" spans="4:11">
      <c r="D506" s="22"/>
      <c r="J506">
        <f t="shared" si="14"/>
        <v>0</v>
      </c>
      <c r="K506" t="str">
        <f t="shared" si="15"/>
        <v/>
      </c>
    </row>
    <row r="507" spans="4:11">
      <c r="D507" s="22"/>
      <c r="J507">
        <f t="shared" si="14"/>
        <v>0</v>
      </c>
      <c r="K507" t="str">
        <f t="shared" si="15"/>
        <v/>
      </c>
    </row>
    <row r="508" spans="4:11">
      <c r="D508" s="22"/>
      <c r="J508">
        <f t="shared" si="14"/>
        <v>0</v>
      </c>
      <c r="K508" t="str">
        <f t="shared" si="15"/>
        <v/>
      </c>
    </row>
    <row r="509" spans="4:11">
      <c r="D509" s="22"/>
      <c r="J509">
        <f t="shared" si="14"/>
        <v>0</v>
      </c>
      <c r="K509" t="str">
        <f t="shared" si="15"/>
        <v/>
      </c>
    </row>
    <row r="510" spans="4:11">
      <c r="D510" s="22"/>
      <c r="J510">
        <f t="shared" si="14"/>
        <v>0</v>
      </c>
      <c r="K510" t="str">
        <f t="shared" si="15"/>
        <v/>
      </c>
    </row>
    <row r="511" spans="4:11">
      <c r="D511" s="22"/>
      <c r="J511">
        <f t="shared" si="14"/>
        <v>0</v>
      </c>
      <c r="K511" t="str">
        <f t="shared" si="15"/>
        <v/>
      </c>
    </row>
    <row r="512" spans="4:11">
      <c r="D512" s="22"/>
      <c r="J512">
        <f t="shared" si="14"/>
        <v>0</v>
      </c>
      <c r="K512" t="str">
        <f t="shared" si="15"/>
        <v/>
      </c>
    </row>
    <row r="513" spans="4:11">
      <c r="D513" s="22"/>
      <c r="J513">
        <f t="shared" si="14"/>
        <v>0</v>
      </c>
      <c r="K513" t="str">
        <f t="shared" si="15"/>
        <v/>
      </c>
    </row>
    <row r="514" spans="4:11">
      <c r="D514" s="22"/>
      <c r="J514">
        <f t="shared" si="14"/>
        <v>0</v>
      </c>
      <c r="K514" t="str">
        <f t="shared" si="15"/>
        <v/>
      </c>
    </row>
    <row r="515" spans="4:11">
      <c r="D515" s="22"/>
      <c r="J515">
        <f t="shared" si="14"/>
        <v>0</v>
      </c>
      <c r="K515" t="str">
        <f t="shared" si="15"/>
        <v/>
      </c>
    </row>
    <row r="516" spans="4:11">
      <c r="D516" s="22"/>
      <c r="J516">
        <f t="shared" si="14"/>
        <v>0</v>
      </c>
      <c r="K516" t="str">
        <f t="shared" si="15"/>
        <v/>
      </c>
    </row>
    <row r="517" spans="4:11">
      <c r="D517" s="22"/>
      <c r="J517">
        <f t="shared" ref="J517:J580" si="16">+IF(G517="AUTORIZADO",F517,0)</f>
        <v>0</v>
      </c>
      <c r="K517" t="str">
        <f t="shared" ref="K517:K580" si="17">MID(D517,2,18)</f>
        <v/>
      </c>
    </row>
    <row r="518" spans="4:11">
      <c r="D518" s="22"/>
      <c r="J518">
        <f t="shared" si="16"/>
        <v>0</v>
      </c>
      <c r="K518" t="str">
        <f t="shared" si="17"/>
        <v/>
      </c>
    </row>
    <row r="519" spans="4:11">
      <c r="D519" s="22"/>
      <c r="J519">
        <f t="shared" si="16"/>
        <v>0</v>
      </c>
      <c r="K519" t="str">
        <f t="shared" si="17"/>
        <v/>
      </c>
    </row>
    <row r="520" spans="4:11">
      <c r="D520" s="22"/>
      <c r="J520">
        <f t="shared" si="16"/>
        <v>0</v>
      </c>
      <c r="K520" t="str">
        <f t="shared" si="17"/>
        <v/>
      </c>
    </row>
    <row r="521" spans="4:11">
      <c r="D521" s="22"/>
      <c r="J521">
        <f t="shared" si="16"/>
        <v>0</v>
      </c>
      <c r="K521" t="str">
        <f t="shared" si="17"/>
        <v/>
      </c>
    </row>
    <row r="522" spans="4:11">
      <c r="D522" s="22"/>
      <c r="J522">
        <f t="shared" si="16"/>
        <v>0</v>
      </c>
      <c r="K522" t="str">
        <f t="shared" si="17"/>
        <v/>
      </c>
    </row>
    <row r="523" spans="4:11">
      <c r="D523" s="22"/>
      <c r="J523">
        <f t="shared" si="16"/>
        <v>0</v>
      </c>
      <c r="K523" t="str">
        <f t="shared" si="17"/>
        <v/>
      </c>
    </row>
    <row r="524" spans="4:11">
      <c r="D524" s="22"/>
      <c r="J524">
        <f t="shared" si="16"/>
        <v>0</v>
      </c>
      <c r="K524" t="str">
        <f t="shared" si="17"/>
        <v/>
      </c>
    </row>
    <row r="525" spans="4:11">
      <c r="D525" s="22"/>
      <c r="J525">
        <f t="shared" si="16"/>
        <v>0</v>
      </c>
      <c r="K525" t="str">
        <f t="shared" si="17"/>
        <v/>
      </c>
    </row>
    <row r="526" spans="4:11">
      <c r="D526" s="22"/>
      <c r="J526">
        <f t="shared" si="16"/>
        <v>0</v>
      </c>
      <c r="K526" t="str">
        <f t="shared" si="17"/>
        <v/>
      </c>
    </row>
    <row r="527" spans="4:11">
      <c r="D527" s="22"/>
      <c r="J527">
        <f t="shared" si="16"/>
        <v>0</v>
      </c>
      <c r="K527" t="str">
        <f t="shared" si="17"/>
        <v/>
      </c>
    </row>
    <row r="528" spans="4:11">
      <c r="D528" s="22"/>
      <c r="J528">
        <f t="shared" si="16"/>
        <v>0</v>
      </c>
      <c r="K528" t="str">
        <f t="shared" si="17"/>
        <v/>
      </c>
    </row>
    <row r="529" spans="4:11">
      <c r="D529" s="22"/>
      <c r="J529">
        <f t="shared" si="16"/>
        <v>0</v>
      </c>
      <c r="K529" t="str">
        <f t="shared" si="17"/>
        <v/>
      </c>
    </row>
    <row r="530" spans="4:11">
      <c r="D530" s="22"/>
      <c r="J530">
        <f t="shared" si="16"/>
        <v>0</v>
      </c>
      <c r="K530" t="str">
        <f t="shared" si="17"/>
        <v/>
      </c>
    </row>
    <row r="531" spans="4:11">
      <c r="D531" s="22"/>
      <c r="J531">
        <f t="shared" si="16"/>
        <v>0</v>
      </c>
      <c r="K531" t="str">
        <f t="shared" si="17"/>
        <v/>
      </c>
    </row>
    <row r="532" spans="4:11">
      <c r="D532" s="22"/>
      <c r="J532">
        <f t="shared" si="16"/>
        <v>0</v>
      </c>
      <c r="K532" t="str">
        <f t="shared" si="17"/>
        <v/>
      </c>
    </row>
    <row r="533" spans="4:11">
      <c r="D533" s="22"/>
      <c r="J533">
        <f t="shared" si="16"/>
        <v>0</v>
      </c>
      <c r="K533" t="str">
        <f t="shared" si="17"/>
        <v/>
      </c>
    </row>
    <row r="534" spans="4:11">
      <c r="D534" s="22"/>
      <c r="J534">
        <f t="shared" si="16"/>
        <v>0</v>
      </c>
      <c r="K534" t="str">
        <f t="shared" si="17"/>
        <v/>
      </c>
    </row>
    <row r="535" spans="4:11">
      <c r="D535" s="22"/>
      <c r="J535">
        <f t="shared" si="16"/>
        <v>0</v>
      </c>
      <c r="K535" t="str">
        <f t="shared" si="17"/>
        <v/>
      </c>
    </row>
    <row r="536" spans="4:11">
      <c r="D536" s="22"/>
      <c r="J536">
        <f t="shared" si="16"/>
        <v>0</v>
      </c>
      <c r="K536" t="str">
        <f t="shared" si="17"/>
        <v/>
      </c>
    </row>
    <row r="537" spans="4:11">
      <c r="D537" s="22"/>
      <c r="J537">
        <f t="shared" si="16"/>
        <v>0</v>
      </c>
      <c r="K537" t="str">
        <f t="shared" si="17"/>
        <v/>
      </c>
    </row>
    <row r="538" spans="4:11">
      <c r="D538" s="22"/>
      <c r="J538">
        <f t="shared" si="16"/>
        <v>0</v>
      </c>
      <c r="K538" t="str">
        <f t="shared" si="17"/>
        <v/>
      </c>
    </row>
    <row r="539" spans="4:11">
      <c r="D539" s="22"/>
      <c r="J539">
        <f t="shared" si="16"/>
        <v>0</v>
      </c>
      <c r="K539" t="str">
        <f t="shared" si="17"/>
        <v/>
      </c>
    </row>
    <row r="540" spans="4:11">
      <c r="D540" s="22"/>
      <c r="J540">
        <f t="shared" si="16"/>
        <v>0</v>
      </c>
      <c r="K540" t="str">
        <f t="shared" si="17"/>
        <v/>
      </c>
    </row>
    <row r="541" spans="4:11">
      <c r="D541" s="22"/>
      <c r="J541">
        <f t="shared" si="16"/>
        <v>0</v>
      </c>
      <c r="K541" t="str">
        <f t="shared" si="17"/>
        <v/>
      </c>
    </row>
    <row r="542" spans="4:11">
      <c r="D542" s="22"/>
      <c r="J542">
        <f t="shared" si="16"/>
        <v>0</v>
      </c>
      <c r="K542" t="str">
        <f t="shared" si="17"/>
        <v/>
      </c>
    </row>
    <row r="543" spans="4:11">
      <c r="D543" s="22"/>
      <c r="J543">
        <f t="shared" si="16"/>
        <v>0</v>
      </c>
      <c r="K543" t="str">
        <f t="shared" si="17"/>
        <v/>
      </c>
    </row>
    <row r="544" spans="4:11">
      <c r="D544" s="22"/>
      <c r="J544">
        <f t="shared" si="16"/>
        <v>0</v>
      </c>
      <c r="K544" t="str">
        <f t="shared" si="17"/>
        <v/>
      </c>
    </row>
    <row r="545" spans="4:11">
      <c r="D545" s="22"/>
      <c r="J545">
        <f t="shared" si="16"/>
        <v>0</v>
      </c>
      <c r="K545" t="str">
        <f t="shared" si="17"/>
        <v/>
      </c>
    </row>
    <row r="546" spans="4:11">
      <c r="D546" s="22"/>
      <c r="J546">
        <f t="shared" si="16"/>
        <v>0</v>
      </c>
      <c r="K546" t="str">
        <f t="shared" si="17"/>
        <v/>
      </c>
    </row>
    <row r="547" spans="4:11">
      <c r="D547" s="22"/>
      <c r="J547">
        <f t="shared" si="16"/>
        <v>0</v>
      </c>
      <c r="K547" t="str">
        <f t="shared" si="17"/>
        <v/>
      </c>
    </row>
    <row r="548" spans="4:11">
      <c r="D548" s="22"/>
      <c r="J548">
        <f t="shared" si="16"/>
        <v>0</v>
      </c>
      <c r="K548" t="str">
        <f t="shared" si="17"/>
        <v/>
      </c>
    </row>
    <row r="549" spans="4:11">
      <c r="D549" s="22"/>
      <c r="J549">
        <f t="shared" si="16"/>
        <v>0</v>
      </c>
      <c r="K549" t="str">
        <f t="shared" si="17"/>
        <v/>
      </c>
    </row>
    <row r="550" spans="4:11">
      <c r="D550" s="22"/>
      <c r="J550">
        <f t="shared" si="16"/>
        <v>0</v>
      </c>
      <c r="K550" t="str">
        <f t="shared" si="17"/>
        <v/>
      </c>
    </row>
    <row r="551" spans="4:11">
      <c r="D551" s="22"/>
      <c r="J551">
        <f t="shared" si="16"/>
        <v>0</v>
      </c>
      <c r="K551" t="str">
        <f t="shared" si="17"/>
        <v/>
      </c>
    </row>
    <row r="552" spans="4:11">
      <c r="D552" s="22"/>
      <c r="J552">
        <f t="shared" si="16"/>
        <v>0</v>
      </c>
      <c r="K552" t="str">
        <f t="shared" si="17"/>
        <v/>
      </c>
    </row>
    <row r="553" spans="4:11">
      <c r="D553" s="22"/>
      <c r="J553">
        <f t="shared" si="16"/>
        <v>0</v>
      </c>
      <c r="K553" t="str">
        <f t="shared" si="17"/>
        <v/>
      </c>
    </row>
    <row r="554" spans="4:11">
      <c r="D554" s="22"/>
      <c r="J554">
        <f t="shared" si="16"/>
        <v>0</v>
      </c>
      <c r="K554" t="str">
        <f t="shared" si="17"/>
        <v/>
      </c>
    </row>
    <row r="555" spans="4:11">
      <c r="D555" s="22"/>
      <c r="J555">
        <f t="shared" si="16"/>
        <v>0</v>
      </c>
      <c r="K555" t="str">
        <f t="shared" si="17"/>
        <v/>
      </c>
    </row>
    <row r="556" spans="4:11">
      <c r="D556" s="22"/>
      <c r="J556">
        <f t="shared" si="16"/>
        <v>0</v>
      </c>
      <c r="K556" t="str">
        <f t="shared" si="17"/>
        <v/>
      </c>
    </row>
    <row r="557" spans="4:11">
      <c r="D557" s="22"/>
      <c r="J557">
        <f t="shared" si="16"/>
        <v>0</v>
      </c>
      <c r="K557" t="str">
        <f t="shared" si="17"/>
        <v/>
      </c>
    </row>
    <row r="558" spans="4:11">
      <c r="D558" s="22"/>
      <c r="J558">
        <f t="shared" si="16"/>
        <v>0</v>
      </c>
      <c r="K558" t="str">
        <f t="shared" si="17"/>
        <v/>
      </c>
    </row>
    <row r="559" spans="4:11">
      <c r="D559" s="22"/>
      <c r="J559">
        <f t="shared" si="16"/>
        <v>0</v>
      </c>
      <c r="K559" t="str">
        <f t="shared" si="17"/>
        <v/>
      </c>
    </row>
    <row r="560" spans="4:11">
      <c r="D560" s="22"/>
      <c r="J560">
        <f t="shared" si="16"/>
        <v>0</v>
      </c>
      <c r="K560" t="str">
        <f t="shared" si="17"/>
        <v/>
      </c>
    </row>
    <row r="561" spans="4:11">
      <c r="D561" s="22"/>
      <c r="J561">
        <f t="shared" si="16"/>
        <v>0</v>
      </c>
      <c r="K561" t="str">
        <f t="shared" si="17"/>
        <v/>
      </c>
    </row>
    <row r="562" spans="4:11">
      <c r="D562" s="22"/>
      <c r="J562">
        <f t="shared" si="16"/>
        <v>0</v>
      </c>
      <c r="K562" t="str">
        <f t="shared" si="17"/>
        <v/>
      </c>
    </row>
    <row r="563" spans="4:11">
      <c r="D563" s="22"/>
      <c r="J563">
        <f t="shared" si="16"/>
        <v>0</v>
      </c>
      <c r="K563" t="str">
        <f t="shared" si="17"/>
        <v/>
      </c>
    </row>
    <row r="564" spans="4:11">
      <c r="D564" s="22"/>
      <c r="J564">
        <f t="shared" si="16"/>
        <v>0</v>
      </c>
      <c r="K564" t="str">
        <f t="shared" si="17"/>
        <v/>
      </c>
    </row>
    <row r="565" spans="4:11">
      <c r="D565" s="22"/>
      <c r="J565">
        <f t="shared" si="16"/>
        <v>0</v>
      </c>
      <c r="K565" t="str">
        <f t="shared" si="17"/>
        <v/>
      </c>
    </row>
    <row r="566" spans="4:11">
      <c r="D566" s="22"/>
      <c r="J566">
        <f t="shared" si="16"/>
        <v>0</v>
      </c>
      <c r="K566" t="str">
        <f t="shared" si="17"/>
        <v/>
      </c>
    </row>
    <row r="567" spans="4:11">
      <c r="D567" s="22"/>
      <c r="J567">
        <f t="shared" si="16"/>
        <v>0</v>
      </c>
      <c r="K567" t="str">
        <f t="shared" si="17"/>
        <v/>
      </c>
    </row>
    <row r="568" spans="4:11">
      <c r="D568" s="22"/>
      <c r="J568">
        <f t="shared" si="16"/>
        <v>0</v>
      </c>
      <c r="K568" t="str">
        <f t="shared" si="17"/>
        <v/>
      </c>
    </row>
    <row r="569" spans="4:11">
      <c r="D569" s="22"/>
      <c r="J569">
        <f t="shared" si="16"/>
        <v>0</v>
      </c>
      <c r="K569" t="str">
        <f t="shared" si="17"/>
        <v/>
      </c>
    </row>
    <row r="570" spans="4:11">
      <c r="D570" s="22"/>
      <c r="J570">
        <f t="shared" si="16"/>
        <v>0</v>
      </c>
      <c r="K570" t="str">
        <f t="shared" si="17"/>
        <v/>
      </c>
    </row>
    <row r="571" spans="4:11">
      <c r="D571" s="22"/>
      <c r="J571">
        <f t="shared" si="16"/>
        <v>0</v>
      </c>
      <c r="K571" t="str">
        <f t="shared" si="17"/>
        <v/>
      </c>
    </row>
    <row r="572" spans="4:11">
      <c r="D572" s="22"/>
      <c r="J572">
        <f t="shared" si="16"/>
        <v>0</v>
      </c>
      <c r="K572" t="str">
        <f t="shared" si="17"/>
        <v/>
      </c>
    </row>
    <row r="573" spans="4:11">
      <c r="D573" s="22"/>
      <c r="J573">
        <f t="shared" si="16"/>
        <v>0</v>
      </c>
      <c r="K573" t="str">
        <f t="shared" si="17"/>
        <v/>
      </c>
    </row>
    <row r="574" spans="4:11">
      <c r="D574" s="22"/>
      <c r="J574">
        <f t="shared" si="16"/>
        <v>0</v>
      </c>
      <c r="K574" t="str">
        <f t="shared" si="17"/>
        <v/>
      </c>
    </row>
    <row r="575" spans="4:11">
      <c r="D575" s="22"/>
      <c r="J575">
        <f t="shared" si="16"/>
        <v>0</v>
      </c>
      <c r="K575" t="str">
        <f t="shared" si="17"/>
        <v/>
      </c>
    </row>
    <row r="576" spans="4:11">
      <c r="D576" s="22"/>
      <c r="J576">
        <f t="shared" si="16"/>
        <v>0</v>
      </c>
      <c r="K576" t="str">
        <f t="shared" si="17"/>
        <v/>
      </c>
    </row>
    <row r="577" spans="4:11">
      <c r="D577" s="22"/>
      <c r="J577">
        <f t="shared" si="16"/>
        <v>0</v>
      </c>
      <c r="K577" t="str">
        <f t="shared" si="17"/>
        <v/>
      </c>
    </row>
    <row r="578" spans="4:11">
      <c r="D578" s="22"/>
      <c r="J578">
        <f t="shared" si="16"/>
        <v>0</v>
      </c>
      <c r="K578" t="str">
        <f t="shared" si="17"/>
        <v/>
      </c>
    </row>
    <row r="579" spans="4:11">
      <c r="D579" s="22"/>
      <c r="J579">
        <f t="shared" si="16"/>
        <v>0</v>
      </c>
      <c r="K579" t="str">
        <f t="shared" si="17"/>
        <v/>
      </c>
    </row>
    <row r="580" spans="4:11">
      <c r="D580" s="22"/>
      <c r="J580">
        <f t="shared" si="16"/>
        <v>0</v>
      </c>
      <c r="K580" t="str">
        <f t="shared" si="17"/>
        <v/>
      </c>
    </row>
    <row r="581" spans="4:11">
      <c r="D581" s="22"/>
      <c r="J581">
        <f t="shared" ref="J581:J644" si="18">+IF(G581="AUTORIZADO",F581,0)</f>
        <v>0</v>
      </c>
      <c r="K581" t="str">
        <f t="shared" ref="K581:K644" si="19">MID(D581,2,18)</f>
        <v/>
      </c>
    </row>
    <row r="582" spans="4:11">
      <c r="D582" s="22"/>
      <c r="J582">
        <f t="shared" si="18"/>
        <v>0</v>
      </c>
      <c r="K582" t="str">
        <f t="shared" si="19"/>
        <v/>
      </c>
    </row>
    <row r="583" spans="4:11">
      <c r="D583" s="22"/>
      <c r="J583">
        <f t="shared" si="18"/>
        <v>0</v>
      </c>
      <c r="K583" t="str">
        <f t="shared" si="19"/>
        <v/>
      </c>
    </row>
    <row r="584" spans="4:11">
      <c r="D584" s="22"/>
      <c r="J584">
        <f t="shared" si="18"/>
        <v>0</v>
      </c>
      <c r="K584" t="str">
        <f t="shared" si="19"/>
        <v/>
      </c>
    </row>
    <row r="585" spans="4:11">
      <c r="D585" s="22"/>
      <c r="J585">
        <f t="shared" si="18"/>
        <v>0</v>
      </c>
      <c r="K585" t="str">
        <f t="shared" si="19"/>
        <v/>
      </c>
    </row>
    <row r="586" spans="4:11">
      <c r="D586" s="22"/>
      <c r="J586">
        <f t="shared" si="18"/>
        <v>0</v>
      </c>
      <c r="K586" t="str">
        <f t="shared" si="19"/>
        <v/>
      </c>
    </row>
    <row r="587" spans="4:11">
      <c r="D587" s="22"/>
      <c r="J587">
        <f t="shared" si="18"/>
        <v>0</v>
      </c>
      <c r="K587" t="str">
        <f t="shared" si="19"/>
        <v/>
      </c>
    </row>
    <row r="588" spans="4:11">
      <c r="D588" s="22"/>
      <c r="J588">
        <f t="shared" si="18"/>
        <v>0</v>
      </c>
      <c r="K588" t="str">
        <f t="shared" si="19"/>
        <v/>
      </c>
    </row>
    <row r="589" spans="4:11">
      <c r="D589" s="22"/>
      <c r="J589">
        <f t="shared" si="18"/>
        <v>0</v>
      </c>
      <c r="K589" t="str">
        <f t="shared" si="19"/>
        <v/>
      </c>
    </row>
    <row r="590" spans="4:11">
      <c r="D590" s="22"/>
      <c r="J590">
        <f t="shared" si="18"/>
        <v>0</v>
      </c>
      <c r="K590" t="str">
        <f t="shared" si="19"/>
        <v/>
      </c>
    </row>
    <row r="591" spans="4:11">
      <c r="D591" s="22"/>
      <c r="J591">
        <f t="shared" si="18"/>
        <v>0</v>
      </c>
      <c r="K591" t="str">
        <f t="shared" si="19"/>
        <v/>
      </c>
    </row>
    <row r="592" spans="4:11">
      <c r="D592" s="22"/>
      <c r="J592">
        <f t="shared" si="18"/>
        <v>0</v>
      </c>
      <c r="K592" t="str">
        <f t="shared" si="19"/>
        <v/>
      </c>
    </row>
    <row r="593" spans="4:11">
      <c r="D593" s="22"/>
      <c r="J593">
        <f t="shared" si="18"/>
        <v>0</v>
      </c>
      <c r="K593" t="str">
        <f t="shared" si="19"/>
        <v/>
      </c>
    </row>
    <row r="594" spans="4:11">
      <c r="D594" s="22"/>
      <c r="J594">
        <f t="shared" si="18"/>
        <v>0</v>
      </c>
      <c r="K594" t="str">
        <f t="shared" si="19"/>
        <v/>
      </c>
    </row>
    <row r="595" spans="4:11">
      <c r="D595" s="22"/>
      <c r="J595">
        <f t="shared" si="18"/>
        <v>0</v>
      </c>
      <c r="K595" t="str">
        <f t="shared" si="19"/>
        <v/>
      </c>
    </row>
    <row r="596" spans="4:11">
      <c r="D596" s="22"/>
      <c r="J596">
        <f t="shared" si="18"/>
        <v>0</v>
      </c>
      <c r="K596" t="str">
        <f t="shared" si="19"/>
        <v/>
      </c>
    </row>
    <row r="597" spans="4:11">
      <c r="D597" s="22"/>
      <c r="J597">
        <f t="shared" si="18"/>
        <v>0</v>
      </c>
      <c r="K597" t="str">
        <f t="shared" si="19"/>
        <v/>
      </c>
    </row>
    <row r="598" spans="4:11">
      <c r="D598" s="22"/>
      <c r="J598">
        <f t="shared" si="18"/>
        <v>0</v>
      </c>
      <c r="K598" t="str">
        <f t="shared" si="19"/>
        <v/>
      </c>
    </row>
    <row r="599" spans="4:11">
      <c r="D599" s="22"/>
      <c r="J599">
        <f t="shared" si="18"/>
        <v>0</v>
      </c>
      <c r="K599" t="str">
        <f t="shared" si="19"/>
        <v/>
      </c>
    </row>
    <row r="600" spans="4:11">
      <c r="D600" s="22"/>
      <c r="J600">
        <f t="shared" si="18"/>
        <v>0</v>
      </c>
      <c r="K600" t="str">
        <f t="shared" si="19"/>
        <v/>
      </c>
    </row>
    <row r="601" spans="4:11">
      <c r="D601" s="22"/>
      <c r="J601">
        <f t="shared" si="18"/>
        <v>0</v>
      </c>
      <c r="K601" t="str">
        <f t="shared" si="19"/>
        <v/>
      </c>
    </row>
    <row r="602" spans="4:11">
      <c r="D602" s="22"/>
      <c r="J602">
        <f t="shared" si="18"/>
        <v>0</v>
      </c>
      <c r="K602" t="str">
        <f t="shared" si="19"/>
        <v/>
      </c>
    </row>
    <row r="603" spans="4:11">
      <c r="D603" s="22"/>
      <c r="J603">
        <f t="shared" si="18"/>
        <v>0</v>
      </c>
      <c r="K603" t="str">
        <f t="shared" si="19"/>
        <v/>
      </c>
    </row>
    <row r="604" spans="4:11">
      <c r="D604" s="22"/>
      <c r="J604">
        <f t="shared" si="18"/>
        <v>0</v>
      </c>
      <c r="K604" t="str">
        <f t="shared" si="19"/>
        <v/>
      </c>
    </row>
    <row r="605" spans="4:11">
      <c r="D605" s="22"/>
      <c r="J605">
        <f t="shared" si="18"/>
        <v>0</v>
      </c>
      <c r="K605" t="str">
        <f t="shared" si="19"/>
        <v/>
      </c>
    </row>
    <row r="606" spans="4:11">
      <c r="D606" s="22"/>
      <c r="J606">
        <f t="shared" si="18"/>
        <v>0</v>
      </c>
      <c r="K606" t="str">
        <f t="shared" si="19"/>
        <v/>
      </c>
    </row>
    <row r="607" spans="4:11">
      <c r="D607" s="22"/>
      <c r="J607">
        <f t="shared" si="18"/>
        <v>0</v>
      </c>
      <c r="K607" t="str">
        <f t="shared" si="19"/>
        <v/>
      </c>
    </row>
    <row r="608" spans="4:11">
      <c r="D608" s="22"/>
      <c r="J608">
        <f t="shared" si="18"/>
        <v>0</v>
      </c>
      <c r="K608" t="str">
        <f t="shared" si="19"/>
        <v/>
      </c>
    </row>
    <row r="609" spans="4:11">
      <c r="D609" s="22"/>
      <c r="J609">
        <f t="shared" si="18"/>
        <v>0</v>
      </c>
      <c r="K609" t="str">
        <f t="shared" si="19"/>
        <v/>
      </c>
    </row>
    <row r="610" spans="4:11">
      <c r="D610" s="22"/>
      <c r="J610">
        <f t="shared" si="18"/>
        <v>0</v>
      </c>
      <c r="K610" t="str">
        <f t="shared" si="19"/>
        <v/>
      </c>
    </row>
    <row r="611" spans="4:11">
      <c r="D611" s="22"/>
      <c r="J611">
        <f t="shared" si="18"/>
        <v>0</v>
      </c>
      <c r="K611" t="str">
        <f t="shared" si="19"/>
        <v/>
      </c>
    </row>
    <row r="612" spans="4:11">
      <c r="D612" s="22"/>
      <c r="J612">
        <f t="shared" si="18"/>
        <v>0</v>
      </c>
      <c r="K612" t="str">
        <f t="shared" si="19"/>
        <v/>
      </c>
    </row>
    <row r="613" spans="4:11">
      <c r="D613" s="22"/>
      <c r="J613">
        <f t="shared" si="18"/>
        <v>0</v>
      </c>
      <c r="K613" t="str">
        <f t="shared" si="19"/>
        <v/>
      </c>
    </row>
    <row r="614" spans="4:11">
      <c r="D614" s="22"/>
      <c r="J614">
        <f t="shared" si="18"/>
        <v>0</v>
      </c>
      <c r="K614" t="str">
        <f t="shared" si="19"/>
        <v/>
      </c>
    </row>
    <row r="615" spans="4:11">
      <c r="D615" s="22"/>
      <c r="J615">
        <f t="shared" si="18"/>
        <v>0</v>
      </c>
      <c r="K615" t="str">
        <f t="shared" si="19"/>
        <v/>
      </c>
    </row>
    <row r="616" spans="4:11">
      <c r="D616" s="22"/>
      <c r="J616">
        <f t="shared" si="18"/>
        <v>0</v>
      </c>
      <c r="K616" t="str">
        <f t="shared" si="19"/>
        <v/>
      </c>
    </row>
    <row r="617" spans="4:11">
      <c r="D617" s="22"/>
      <c r="J617">
        <f t="shared" si="18"/>
        <v>0</v>
      </c>
      <c r="K617" t="str">
        <f t="shared" si="19"/>
        <v/>
      </c>
    </row>
    <row r="618" spans="4:11">
      <c r="D618" s="22"/>
      <c r="J618">
        <f t="shared" si="18"/>
        <v>0</v>
      </c>
      <c r="K618" t="str">
        <f t="shared" si="19"/>
        <v/>
      </c>
    </row>
    <row r="619" spans="4:11">
      <c r="D619" s="22"/>
      <c r="J619">
        <f t="shared" si="18"/>
        <v>0</v>
      </c>
      <c r="K619" t="str">
        <f t="shared" si="19"/>
        <v/>
      </c>
    </row>
    <row r="620" spans="4:11">
      <c r="D620" s="22"/>
      <c r="J620">
        <f t="shared" si="18"/>
        <v>0</v>
      </c>
      <c r="K620" t="str">
        <f t="shared" si="19"/>
        <v/>
      </c>
    </row>
    <row r="621" spans="4:11">
      <c r="D621" s="22"/>
      <c r="J621">
        <f t="shared" si="18"/>
        <v>0</v>
      </c>
      <c r="K621" t="str">
        <f t="shared" si="19"/>
        <v/>
      </c>
    </row>
    <row r="622" spans="4:11">
      <c r="J622">
        <f t="shared" si="18"/>
        <v>0</v>
      </c>
      <c r="K622" t="str">
        <f t="shared" si="19"/>
        <v/>
      </c>
    </row>
    <row r="623" spans="4:11">
      <c r="J623">
        <f t="shared" si="18"/>
        <v>0</v>
      </c>
      <c r="K623" t="str">
        <f t="shared" si="19"/>
        <v/>
      </c>
    </row>
    <row r="624" spans="4:11">
      <c r="J624">
        <f t="shared" si="18"/>
        <v>0</v>
      </c>
      <c r="K624" t="str">
        <f t="shared" si="19"/>
        <v/>
      </c>
    </row>
    <row r="625" spans="10:11">
      <c r="J625">
        <f t="shared" si="18"/>
        <v>0</v>
      </c>
      <c r="K625" t="str">
        <f t="shared" si="19"/>
        <v/>
      </c>
    </row>
    <row r="626" spans="10:11">
      <c r="J626">
        <f t="shared" si="18"/>
        <v>0</v>
      </c>
      <c r="K626" t="str">
        <f t="shared" si="19"/>
        <v/>
      </c>
    </row>
    <row r="627" spans="10:11">
      <c r="J627">
        <f t="shared" si="18"/>
        <v>0</v>
      </c>
      <c r="K627" t="str">
        <f t="shared" si="19"/>
        <v/>
      </c>
    </row>
    <row r="628" spans="10:11">
      <c r="J628">
        <f t="shared" si="18"/>
        <v>0</v>
      </c>
      <c r="K628" t="str">
        <f t="shared" si="19"/>
        <v/>
      </c>
    </row>
    <row r="629" spans="10:11">
      <c r="J629">
        <f t="shared" si="18"/>
        <v>0</v>
      </c>
      <c r="K629" t="str">
        <f t="shared" si="19"/>
        <v/>
      </c>
    </row>
    <row r="630" spans="10:11">
      <c r="J630">
        <f t="shared" si="18"/>
        <v>0</v>
      </c>
      <c r="K630" t="str">
        <f t="shared" si="19"/>
        <v/>
      </c>
    </row>
    <row r="631" spans="10:11">
      <c r="J631">
        <f t="shared" si="18"/>
        <v>0</v>
      </c>
      <c r="K631" t="str">
        <f t="shared" si="19"/>
        <v/>
      </c>
    </row>
    <row r="632" spans="10:11">
      <c r="J632">
        <f t="shared" si="18"/>
        <v>0</v>
      </c>
      <c r="K632" t="str">
        <f t="shared" si="19"/>
        <v/>
      </c>
    </row>
    <row r="633" spans="10:11">
      <c r="J633">
        <f t="shared" si="18"/>
        <v>0</v>
      </c>
      <c r="K633" t="str">
        <f t="shared" si="19"/>
        <v/>
      </c>
    </row>
    <row r="634" spans="10:11">
      <c r="J634">
        <f t="shared" si="18"/>
        <v>0</v>
      </c>
      <c r="K634" t="str">
        <f t="shared" si="19"/>
        <v/>
      </c>
    </row>
    <row r="635" spans="10:11">
      <c r="J635">
        <f t="shared" si="18"/>
        <v>0</v>
      </c>
      <c r="K635" t="str">
        <f t="shared" si="19"/>
        <v/>
      </c>
    </row>
    <row r="636" spans="10:11">
      <c r="J636">
        <f t="shared" si="18"/>
        <v>0</v>
      </c>
      <c r="K636" t="str">
        <f t="shared" si="19"/>
        <v/>
      </c>
    </row>
    <row r="637" spans="10:11">
      <c r="J637">
        <f t="shared" si="18"/>
        <v>0</v>
      </c>
      <c r="K637" t="str">
        <f t="shared" si="19"/>
        <v/>
      </c>
    </row>
    <row r="638" spans="10:11">
      <c r="J638">
        <f t="shared" si="18"/>
        <v>0</v>
      </c>
      <c r="K638" t="str">
        <f t="shared" si="19"/>
        <v/>
      </c>
    </row>
    <row r="639" spans="10:11">
      <c r="J639">
        <f t="shared" si="18"/>
        <v>0</v>
      </c>
      <c r="K639" t="str">
        <f t="shared" si="19"/>
        <v/>
      </c>
    </row>
    <row r="640" spans="10:11">
      <c r="J640">
        <f t="shared" si="18"/>
        <v>0</v>
      </c>
      <c r="K640" t="str">
        <f t="shared" si="19"/>
        <v/>
      </c>
    </row>
    <row r="641" spans="10:11">
      <c r="J641">
        <f t="shared" si="18"/>
        <v>0</v>
      </c>
      <c r="K641" t="str">
        <f t="shared" si="19"/>
        <v/>
      </c>
    </row>
    <row r="642" spans="10:11">
      <c r="J642">
        <f t="shared" si="18"/>
        <v>0</v>
      </c>
      <c r="K642" t="str">
        <f t="shared" si="19"/>
        <v/>
      </c>
    </row>
    <row r="643" spans="10:11">
      <c r="J643">
        <f t="shared" si="18"/>
        <v>0</v>
      </c>
      <c r="K643" t="str">
        <f t="shared" si="19"/>
        <v/>
      </c>
    </row>
    <row r="644" spans="10:11">
      <c r="J644">
        <f t="shared" si="18"/>
        <v>0</v>
      </c>
      <c r="K644" t="str">
        <f t="shared" si="19"/>
        <v/>
      </c>
    </row>
    <row r="645" spans="10:11">
      <c r="J645">
        <f t="shared" ref="J645:J708" si="20">+IF(G645="AUTORIZADO",F645,0)</f>
        <v>0</v>
      </c>
      <c r="K645" t="str">
        <f t="shared" ref="K645:K708" si="21">MID(D645,2,18)</f>
        <v/>
      </c>
    </row>
    <row r="646" spans="10:11">
      <c r="J646">
        <f t="shared" si="20"/>
        <v>0</v>
      </c>
      <c r="K646" t="str">
        <f t="shared" si="21"/>
        <v/>
      </c>
    </row>
    <row r="647" spans="10:11">
      <c r="J647">
        <f t="shared" si="20"/>
        <v>0</v>
      </c>
      <c r="K647" t="str">
        <f t="shared" si="21"/>
        <v/>
      </c>
    </row>
    <row r="648" spans="10:11">
      <c r="J648">
        <f t="shared" si="20"/>
        <v>0</v>
      </c>
      <c r="K648" t="str">
        <f t="shared" si="21"/>
        <v/>
      </c>
    </row>
    <row r="649" spans="10:11">
      <c r="J649">
        <f t="shared" si="20"/>
        <v>0</v>
      </c>
      <c r="K649" t="str">
        <f t="shared" si="21"/>
        <v/>
      </c>
    </row>
    <row r="650" spans="10:11">
      <c r="J650">
        <f t="shared" si="20"/>
        <v>0</v>
      </c>
      <c r="K650" t="str">
        <f t="shared" si="21"/>
        <v/>
      </c>
    </row>
    <row r="651" spans="10:11">
      <c r="J651">
        <f t="shared" si="20"/>
        <v>0</v>
      </c>
      <c r="K651" t="str">
        <f t="shared" si="21"/>
        <v/>
      </c>
    </row>
    <row r="652" spans="10:11">
      <c r="J652">
        <f t="shared" si="20"/>
        <v>0</v>
      </c>
      <c r="K652" t="str">
        <f t="shared" si="21"/>
        <v/>
      </c>
    </row>
    <row r="653" spans="10:11">
      <c r="J653">
        <f t="shared" si="20"/>
        <v>0</v>
      </c>
      <c r="K653" t="str">
        <f t="shared" si="21"/>
        <v/>
      </c>
    </row>
    <row r="654" spans="10:11">
      <c r="J654">
        <f t="shared" si="20"/>
        <v>0</v>
      </c>
      <c r="K654" t="str">
        <f t="shared" si="21"/>
        <v/>
      </c>
    </row>
    <row r="655" spans="10:11">
      <c r="J655">
        <f t="shared" si="20"/>
        <v>0</v>
      </c>
      <c r="K655" t="str">
        <f t="shared" si="21"/>
        <v/>
      </c>
    </row>
    <row r="656" spans="10:11">
      <c r="J656">
        <f t="shared" si="20"/>
        <v>0</v>
      </c>
      <c r="K656" t="str">
        <f t="shared" si="21"/>
        <v/>
      </c>
    </row>
    <row r="657" spans="10:11">
      <c r="J657">
        <f t="shared" si="20"/>
        <v>0</v>
      </c>
      <c r="K657" t="str">
        <f t="shared" si="21"/>
        <v/>
      </c>
    </row>
    <row r="658" spans="10:11">
      <c r="J658">
        <f t="shared" si="20"/>
        <v>0</v>
      </c>
      <c r="K658" t="str">
        <f t="shared" si="21"/>
        <v/>
      </c>
    </row>
    <row r="659" spans="10:11">
      <c r="J659">
        <f t="shared" si="20"/>
        <v>0</v>
      </c>
      <c r="K659" t="str">
        <f t="shared" si="21"/>
        <v/>
      </c>
    </row>
    <row r="660" spans="10:11">
      <c r="J660">
        <f t="shared" si="20"/>
        <v>0</v>
      </c>
      <c r="K660" t="str">
        <f t="shared" si="21"/>
        <v/>
      </c>
    </row>
    <row r="661" spans="10:11">
      <c r="J661">
        <f t="shared" si="20"/>
        <v>0</v>
      </c>
      <c r="K661" t="str">
        <f t="shared" si="21"/>
        <v/>
      </c>
    </row>
    <row r="662" spans="10:11">
      <c r="J662">
        <f t="shared" si="20"/>
        <v>0</v>
      </c>
      <c r="K662" t="str">
        <f t="shared" si="21"/>
        <v/>
      </c>
    </row>
    <row r="663" spans="10:11">
      <c r="J663">
        <f t="shared" si="20"/>
        <v>0</v>
      </c>
      <c r="K663" t="str">
        <f t="shared" si="21"/>
        <v/>
      </c>
    </row>
    <row r="664" spans="10:11">
      <c r="J664">
        <f t="shared" si="20"/>
        <v>0</v>
      </c>
      <c r="K664" t="str">
        <f t="shared" si="21"/>
        <v/>
      </c>
    </row>
    <row r="665" spans="10:11">
      <c r="J665">
        <f t="shared" si="20"/>
        <v>0</v>
      </c>
      <c r="K665" t="str">
        <f t="shared" si="21"/>
        <v/>
      </c>
    </row>
    <row r="666" spans="10:11">
      <c r="J666">
        <f t="shared" si="20"/>
        <v>0</v>
      </c>
      <c r="K666" t="str">
        <f t="shared" si="21"/>
        <v/>
      </c>
    </row>
    <row r="667" spans="10:11">
      <c r="J667">
        <f t="shared" si="20"/>
        <v>0</v>
      </c>
      <c r="K667" t="str">
        <f t="shared" si="21"/>
        <v/>
      </c>
    </row>
    <row r="668" spans="10:11">
      <c r="J668">
        <f t="shared" si="20"/>
        <v>0</v>
      </c>
      <c r="K668" t="str">
        <f t="shared" si="21"/>
        <v/>
      </c>
    </row>
    <row r="669" spans="10:11">
      <c r="J669">
        <f t="shared" si="20"/>
        <v>0</v>
      </c>
      <c r="K669" t="str">
        <f t="shared" si="21"/>
        <v/>
      </c>
    </row>
    <row r="670" spans="10:11">
      <c r="J670">
        <f t="shared" si="20"/>
        <v>0</v>
      </c>
      <c r="K670" t="str">
        <f t="shared" si="21"/>
        <v/>
      </c>
    </row>
    <row r="671" spans="10:11">
      <c r="J671">
        <f t="shared" si="20"/>
        <v>0</v>
      </c>
      <c r="K671" t="str">
        <f t="shared" si="21"/>
        <v/>
      </c>
    </row>
    <row r="672" spans="10:11">
      <c r="J672">
        <f t="shared" si="20"/>
        <v>0</v>
      </c>
      <c r="K672" t="str">
        <f t="shared" si="21"/>
        <v/>
      </c>
    </row>
    <row r="673" spans="10:11">
      <c r="J673">
        <f t="shared" si="20"/>
        <v>0</v>
      </c>
      <c r="K673" t="str">
        <f t="shared" si="21"/>
        <v/>
      </c>
    </row>
    <row r="674" spans="10:11">
      <c r="J674">
        <f t="shared" si="20"/>
        <v>0</v>
      </c>
      <c r="K674" t="str">
        <f t="shared" si="21"/>
        <v/>
      </c>
    </row>
    <row r="675" spans="10:11">
      <c r="J675">
        <f t="shared" si="20"/>
        <v>0</v>
      </c>
      <c r="K675" t="str">
        <f t="shared" si="21"/>
        <v/>
      </c>
    </row>
    <row r="676" spans="10:11">
      <c r="J676">
        <f t="shared" si="20"/>
        <v>0</v>
      </c>
      <c r="K676" t="str">
        <f t="shared" si="21"/>
        <v/>
      </c>
    </row>
    <row r="677" spans="10:11">
      <c r="J677">
        <f t="shared" si="20"/>
        <v>0</v>
      </c>
      <c r="K677" t="str">
        <f t="shared" si="21"/>
        <v/>
      </c>
    </row>
    <row r="678" spans="10:11">
      <c r="J678">
        <f t="shared" si="20"/>
        <v>0</v>
      </c>
      <c r="K678" t="str">
        <f t="shared" si="21"/>
        <v/>
      </c>
    </row>
    <row r="679" spans="10:11">
      <c r="J679">
        <f t="shared" si="20"/>
        <v>0</v>
      </c>
      <c r="K679" t="str">
        <f t="shared" si="21"/>
        <v/>
      </c>
    </row>
    <row r="680" spans="10:11">
      <c r="J680">
        <f t="shared" si="20"/>
        <v>0</v>
      </c>
      <c r="K680" t="str">
        <f t="shared" si="21"/>
        <v/>
      </c>
    </row>
    <row r="681" spans="10:11">
      <c r="J681">
        <f t="shared" si="20"/>
        <v>0</v>
      </c>
      <c r="K681" t="str">
        <f t="shared" si="21"/>
        <v/>
      </c>
    </row>
    <row r="682" spans="10:11">
      <c r="J682">
        <f t="shared" si="20"/>
        <v>0</v>
      </c>
      <c r="K682" t="str">
        <f t="shared" si="21"/>
        <v/>
      </c>
    </row>
    <row r="683" spans="10:11">
      <c r="J683">
        <f t="shared" si="20"/>
        <v>0</v>
      </c>
      <c r="K683" t="str">
        <f t="shared" si="21"/>
        <v/>
      </c>
    </row>
    <row r="684" spans="10:11">
      <c r="J684">
        <f t="shared" si="20"/>
        <v>0</v>
      </c>
      <c r="K684" t="str">
        <f t="shared" si="21"/>
        <v/>
      </c>
    </row>
    <row r="685" spans="10:11">
      <c r="J685">
        <f t="shared" si="20"/>
        <v>0</v>
      </c>
      <c r="K685" t="str">
        <f t="shared" si="21"/>
        <v/>
      </c>
    </row>
    <row r="686" spans="10:11">
      <c r="J686">
        <f t="shared" si="20"/>
        <v>0</v>
      </c>
      <c r="K686" t="str">
        <f t="shared" si="21"/>
        <v/>
      </c>
    </row>
    <row r="687" spans="10:11">
      <c r="J687">
        <f t="shared" si="20"/>
        <v>0</v>
      </c>
      <c r="K687" t="str">
        <f t="shared" si="21"/>
        <v/>
      </c>
    </row>
    <row r="688" spans="10:11">
      <c r="J688">
        <f t="shared" si="20"/>
        <v>0</v>
      </c>
      <c r="K688" t="str">
        <f t="shared" si="21"/>
        <v/>
      </c>
    </row>
    <row r="689" spans="10:11">
      <c r="J689">
        <f t="shared" si="20"/>
        <v>0</v>
      </c>
      <c r="K689" t="str">
        <f t="shared" si="21"/>
        <v/>
      </c>
    </row>
    <row r="690" spans="10:11">
      <c r="J690">
        <f t="shared" si="20"/>
        <v>0</v>
      </c>
      <c r="K690" t="str">
        <f t="shared" si="21"/>
        <v/>
      </c>
    </row>
    <row r="691" spans="10:11">
      <c r="J691">
        <f t="shared" si="20"/>
        <v>0</v>
      </c>
      <c r="K691" t="str">
        <f t="shared" si="21"/>
        <v/>
      </c>
    </row>
    <row r="692" spans="10:11">
      <c r="J692">
        <f t="shared" si="20"/>
        <v>0</v>
      </c>
      <c r="K692" t="str">
        <f t="shared" si="21"/>
        <v/>
      </c>
    </row>
    <row r="693" spans="10:11">
      <c r="J693">
        <f t="shared" si="20"/>
        <v>0</v>
      </c>
      <c r="K693" t="str">
        <f t="shared" si="21"/>
        <v/>
      </c>
    </row>
    <row r="694" spans="10:11">
      <c r="J694">
        <f t="shared" si="20"/>
        <v>0</v>
      </c>
      <c r="K694" t="str">
        <f t="shared" si="21"/>
        <v/>
      </c>
    </row>
    <row r="695" spans="10:11">
      <c r="J695">
        <f t="shared" si="20"/>
        <v>0</v>
      </c>
      <c r="K695" t="str">
        <f t="shared" si="21"/>
        <v/>
      </c>
    </row>
    <row r="696" spans="10:11">
      <c r="J696">
        <f t="shared" si="20"/>
        <v>0</v>
      </c>
      <c r="K696" t="str">
        <f t="shared" si="21"/>
        <v/>
      </c>
    </row>
    <row r="697" spans="10:11">
      <c r="J697">
        <f t="shared" si="20"/>
        <v>0</v>
      </c>
      <c r="K697" t="str">
        <f t="shared" si="21"/>
        <v/>
      </c>
    </row>
    <row r="698" spans="10:11">
      <c r="J698">
        <f t="shared" si="20"/>
        <v>0</v>
      </c>
      <c r="K698" t="str">
        <f t="shared" si="21"/>
        <v/>
      </c>
    </row>
    <row r="699" spans="10:11">
      <c r="J699">
        <f t="shared" si="20"/>
        <v>0</v>
      </c>
      <c r="K699" t="str">
        <f t="shared" si="21"/>
        <v/>
      </c>
    </row>
    <row r="700" spans="10:11">
      <c r="J700">
        <f t="shared" si="20"/>
        <v>0</v>
      </c>
      <c r="K700" t="str">
        <f t="shared" si="21"/>
        <v/>
      </c>
    </row>
    <row r="701" spans="10:11">
      <c r="J701">
        <f t="shared" si="20"/>
        <v>0</v>
      </c>
      <c r="K701" t="str">
        <f t="shared" si="21"/>
        <v/>
      </c>
    </row>
    <row r="702" spans="10:11">
      <c r="J702">
        <f t="shared" si="20"/>
        <v>0</v>
      </c>
      <c r="K702" t="str">
        <f t="shared" si="21"/>
        <v/>
      </c>
    </row>
    <row r="703" spans="10:11">
      <c r="J703">
        <f t="shared" si="20"/>
        <v>0</v>
      </c>
      <c r="K703" t="str">
        <f t="shared" si="21"/>
        <v/>
      </c>
    </row>
    <row r="704" spans="10:11">
      <c r="J704">
        <f t="shared" si="20"/>
        <v>0</v>
      </c>
      <c r="K704" t="str">
        <f t="shared" si="21"/>
        <v/>
      </c>
    </row>
    <row r="705" spans="10:11">
      <c r="J705">
        <f t="shared" si="20"/>
        <v>0</v>
      </c>
      <c r="K705" t="str">
        <f t="shared" si="21"/>
        <v/>
      </c>
    </row>
    <row r="706" spans="10:11">
      <c r="J706">
        <f t="shared" si="20"/>
        <v>0</v>
      </c>
      <c r="K706" t="str">
        <f t="shared" si="21"/>
        <v/>
      </c>
    </row>
    <row r="707" spans="10:11">
      <c r="J707">
        <f t="shared" si="20"/>
        <v>0</v>
      </c>
      <c r="K707" t="str">
        <f t="shared" si="21"/>
        <v/>
      </c>
    </row>
    <row r="708" spans="10:11">
      <c r="J708">
        <f t="shared" si="20"/>
        <v>0</v>
      </c>
      <c r="K708" t="str">
        <f t="shared" si="21"/>
        <v/>
      </c>
    </row>
    <row r="709" spans="10:11">
      <c r="J709">
        <f t="shared" ref="J709:J772" si="22">+IF(G709="AUTORIZADO",F709,0)</f>
        <v>0</v>
      </c>
      <c r="K709" t="str">
        <f t="shared" ref="K709:K772" si="23">MID(D709,2,18)</f>
        <v/>
      </c>
    </row>
    <row r="710" spans="10:11">
      <c r="J710">
        <f t="shared" si="22"/>
        <v>0</v>
      </c>
      <c r="K710" t="str">
        <f t="shared" si="23"/>
        <v/>
      </c>
    </row>
    <row r="711" spans="10:11">
      <c r="J711">
        <f t="shared" si="22"/>
        <v>0</v>
      </c>
      <c r="K711" t="str">
        <f t="shared" si="23"/>
        <v/>
      </c>
    </row>
    <row r="712" spans="10:11">
      <c r="J712">
        <f t="shared" si="22"/>
        <v>0</v>
      </c>
      <c r="K712" t="str">
        <f t="shared" si="23"/>
        <v/>
      </c>
    </row>
    <row r="713" spans="10:11">
      <c r="J713">
        <f t="shared" si="22"/>
        <v>0</v>
      </c>
      <c r="K713" t="str">
        <f t="shared" si="23"/>
        <v/>
      </c>
    </row>
    <row r="714" spans="10:11">
      <c r="J714">
        <f t="shared" si="22"/>
        <v>0</v>
      </c>
      <c r="K714" t="str">
        <f t="shared" si="23"/>
        <v/>
      </c>
    </row>
    <row r="715" spans="10:11">
      <c r="J715">
        <f t="shared" si="22"/>
        <v>0</v>
      </c>
      <c r="K715" t="str">
        <f t="shared" si="23"/>
        <v/>
      </c>
    </row>
    <row r="716" spans="10:11">
      <c r="J716">
        <f t="shared" si="22"/>
        <v>0</v>
      </c>
      <c r="K716" t="str">
        <f t="shared" si="23"/>
        <v/>
      </c>
    </row>
    <row r="717" spans="10:11">
      <c r="J717">
        <f t="shared" si="22"/>
        <v>0</v>
      </c>
      <c r="K717" t="str">
        <f t="shared" si="23"/>
        <v/>
      </c>
    </row>
    <row r="718" spans="10:11">
      <c r="J718">
        <f t="shared" si="22"/>
        <v>0</v>
      </c>
      <c r="K718" t="str">
        <f t="shared" si="23"/>
        <v/>
      </c>
    </row>
    <row r="719" spans="10:11">
      <c r="J719">
        <f t="shared" si="22"/>
        <v>0</v>
      </c>
      <c r="K719" t="str">
        <f t="shared" si="23"/>
        <v/>
      </c>
    </row>
    <row r="720" spans="10:11">
      <c r="J720">
        <f t="shared" si="22"/>
        <v>0</v>
      </c>
      <c r="K720" t="str">
        <f t="shared" si="23"/>
        <v/>
      </c>
    </row>
    <row r="721" spans="10:11">
      <c r="J721">
        <f t="shared" si="22"/>
        <v>0</v>
      </c>
      <c r="K721" t="str">
        <f t="shared" si="23"/>
        <v/>
      </c>
    </row>
    <row r="722" spans="10:11">
      <c r="J722">
        <f t="shared" si="22"/>
        <v>0</v>
      </c>
      <c r="K722" t="str">
        <f t="shared" si="23"/>
        <v/>
      </c>
    </row>
    <row r="723" spans="10:11">
      <c r="J723">
        <f t="shared" si="22"/>
        <v>0</v>
      </c>
      <c r="K723" t="str">
        <f t="shared" si="23"/>
        <v/>
      </c>
    </row>
    <row r="724" spans="10:11">
      <c r="J724">
        <f t="shared" si="22"/>
        <v>0</v>
      </c>
      <c r="K724" t="str">
        <f t="shared" si="23"/>
        <v/>
      </c>
    </row>
    <row r="725" spans="10:11">
      <c r="J725">
        <f t="shared" si="22"/>
        <v>0</v>
      </c>
      <c r="K725" t="str">
        <f t="shared" si="23"/>
        <v/>
      </c>
    </row>
    <row r="726" spans="10:11">
      <c r="J726">
        <f t="shared" si="22"/>
        <v>0</v>
      </c>
      <c r="K726" t="str">
        <f t="shared" si="23"/>
        <v/>
      </c>
    </row>
    <row r="727" spans="10:11">
      <c r="J727">
        <f t="shared" si="22"/>
        <v>0</v>
      </c>
      <c r="K727" t="str">
        <f t="shared" si="23"/>
        <v/>
      </c>
    </row>
    <row r="728" spans="10:11">
      <c r="J728">
        <f t="shared" si="22"/>
        <v>0</v>
      </c>
      <c r="K728" t="str">
        <f t="shared" si="23"/>
        <v/>
      </c>
    </row>
    <row r="729" spans="10:11">
      <c r="J729">
        <f t="shared" si="22"/>
        <v>0</v>
      </c>
      <c r="K729" t="str">
        <f t="shared" si="23"/>
        <v/>
      </c>
    </row>
    <row r="730" spans="10:11">
      <c r="J730">
        <f t="shared" si="22"/>
        <v>0</v>
      </c>
      <c r="K730" t="str">
        <f t="shared" si="23"/>
        <v/>
      </c>
    </row>
    <row r="731" spans="10:11">
      <c r="J731">
        <f t="shared" si="22"/>
        <v>0</v>
      </c>
      <c r="K731" t="str">
        <f t="shared" si="23"/>
        <v/>
      </c>
    </row>
    <row r="732" spans="10:11">
      <c r="J732">
        <f t="shared" si="22"/>
        <v>0</v>
      </c>
      <c r="K732" t="str">
        <f t="shared" si="23"/>
        <v/>
      </c>
    </row>
    <row r="733" spans="10:11">
      <c r="J733">
        <f t="shared" si="22"/>
        <v>0</v>
      </c>
      <c r="K733" t="str">
        <f t="shared" si="23"/>
        <v/>
      </c>
    </row>
    <row r="734" spans="10:11">
      <c r="J734">
        <f t="shared" si="22"/>
        <v>0</v>
      </c>
      <c r="K734" t="str">
        <f t="shared" si="23"/>
        <v/>
      </c>
    </row>
    <row r="735" spans="10:11">
      <c r="J735">
        <f t="shared" si="22"/>
        <v>0</v>
      </c>
      <c r="K735" t="str">
        <f t="shared" si="23"/>
        <v/>
      </c>
    </row>
    <row r="736" spans="10:11">
      <c r="J736">
        <f t="shared" si="22"/>
        <v>0</v>
      </c>
      <c r="K736" t="str">
        <f t="shared" si="23"/>
        <v/>
      </c>
    </row>
    <row r="737" spans="10:11">
      <c r="J737">
        <f t="shared" si="22"/>
        <v>0</v>
      </c>
      <c r="K737" t="str">
        <f t="shared" si="23"/>
        <v/>
      </c>
    </row>
    <row r="738" spans="10:11">
      <c r="J738">
        <f t="shared" si="22"/>
        <v>0</v>
      </c>
      <c r="K738" t="str">
        <f t="shared" si="23"/>
        <v/>
      </c>
    </row>
    <row r="739" spans="10:11">
      <c r="J739">
        <f t="shared" si="22"/>
        <v>0</v>
      </c>
      <c r="K739" t="str">
        <f t="shared" si="23"/>
        <v/>
      </c>
    </row>
    <row r="740" spans="10:11">
      <c r="J740">
        <f t="shared" si="22"/>
        <v>0</v>
      </c>
      <c r="K740" t="str">
        <f t="shared" si="23"/>
        <v/>
      </c>
    </row>
    <row r="741" spans="10:11">
      <c r="J741">
        <f t="shared" si="22"/>
        <v>0</v>
      </c>
      <c r="K741" t="str">
        <f t="shared" si="23"/>
        <v/>
      </c>
    </row>
    <row r="742" spans="10:11">
      <c r="J742">
        <f t="shared" si="22"/>
        <v>0</v>
      </c>
      <c r="K742" t="str">
        <f t="shared" si="23"/>
        <v/>
      </c>
    </row>
    <row r="743" spans="10:11">
      <c r="J743">
        <f t="shared" si="22"/>
        <v>0</v>
      </c>
      <c r="K743" t="str">
        <f t="shared" si="23"/>
        <v/>
      </c>
    </row>
    <row r="744" spans="10:11">
      <c r="J744">
        <f t="shared" si="22"/>
        <v>0</v>
      </c>
      <c r="K744" t="str">
        <f t="shared" si="23"/>
        <v/>
      </c>
    </row>
    <row r="745" spans="10:11">
      <c r="J745">
        <f t="shared" si="22"/>
        <v>0</v>
      </c>
      <c r="K745" t="str">
        <f t="shared" si="23"/>
        <v/>
      </c>
    </row>
    <row r="746" spans="10:11">
      <c r="J746">
        <f t="shared" si="22"/>
        <v>0</v>
      </c>
      <c r="K746" t="str">
        <f t="shared" si="23"/>
        <v/>
      </c>
    </row>
    <row r="747" spans="10:11">
      <c r="J747">
        <f t="shared" si="22"/>
        <v>0</v>
      </c>
      <c r="K747" t="str">
        <f t="shared" si="23"/>
        <v/>
      </c>
    </row>
    <row r="748" spans="10:11">
      <c r="J748">
        <f t="shared" si="22"/>
        <v>0</v>
      </c>
      <c r="K748" t="str">
        <f t="shared" si="23"/>
        <v/>
      </c>
    </row>
    <row r="749" spans="10:11">
      <c r="J749">
        <f t="shared" si="22"/>
        <v>0</v>
      </c>
      <c r="K749" t="str">
        <f t="shared" si="23"/>
        <v/>
      </c>
    </row>
    <row r="750" spans="10:11">
      <c r="J750">
        <f t="shared" si="22"/>
        <v>0</v>
      </c>
      <c r="K750" t="str">
        <f t="shared" si="23"/>
        <v/>
      </c>
    </row>
    <row r="751" spans="10:11">
      <c r="J751">
        <f t="shared" si="22"/>
        <v>0</v>
      </c>
      <c r="K751" t="str">
        <f t="shared" si="23"/>
        <v/>
      </c>
    </row>
    <row r="752" spans="10:11">
      <c r="J752">
        <f t="shared" si="22"/>
        <v>0</v>
      </c>
      <c r="K752" t="str">
        <f t="shared" si="23"/>
        <v/>
      </c>
    </row>
    <row r="753" spans="10:11">
      <c r="J753">
        <f t="shared" si="22"/>
        <v>0</v>
      </c>
      <c r="K753" t="str">
        <f t="shared" si="23"/>
        <v/>
      </c>
    </row>
    <row r="754" spans="10:11">
      <c r="J754">
        <f t="shared" si="22"/>
        <v>0</v>
      </c>
      <c r="K754" t="str">
        <f t="shared" si="23"/>
        <v/>
      </c>
    </row>
    <row r="755" spans="10:11">
      <c r="J755">
        <f t="shared" si="22"/>
        <v>0</v>
      </c>
      <c r="K755" t="str">
        <f t="shared" si="23"/>
        <v/>
      </c>
    </row>
    <row r="756" spans="10:11">
      <c r="J756">
        <f t="shared" si="22"/>
        <v>0</v>
      </c>
      <c r="K756" t="str">
        <f t="shared" si="23"/>
        <v/>
      </c>
    </row>
    <row r="757" spans="10:11">
      <c r="J757">
        <f t="shared" si="22"/>
        <v>0</v>
      </c>
      <c r="K757" t="str">
        <f t="shared" si="23"/>
        <v/>
      </c>
    </row>
    <row r="758" spans="10:11">
      <c r="J758">
        <f t="shared" si="22"/>
        <v>0</v>
      </c>
      <c r="K758" t="str">
        <f t="shared" si="23"/>
        <v/>
      </c>
    </row>
    <row r="759" spans="10:11">
      <c r="J759">
        <f t="shared" si="22"/>
        <v>0</v>
      </c>
      <c r="K759" t="str">
        <f t="shared" si="23"/>
        <v/>
      </c>
    </row>
    <row r="760" spans="10:11">
      <c r="J760">
        <f t="shared" si="22"/>
        <v>0</v>
      </c>
      <c r="K760" t="str">
        <f t="shared" si="23"/>
        <v/>
      </c>
    </row>
    <row r="761" spans="10:11">
      <c r="J761">
        <f t="shared" si="22"/>
        <v>0</v>
      </c>
      <c r="K761" t="str">
        <f t="shared" si="23"/>
        <v/>
      </c>
    </row>
    <row r="762" spans="10:11">
      <c r="J762">
        <f t="shared" si="22"/>
        <v>0</v>
      </c>
      <c r="K762" t="str">
        <f t="shared" si="23"/>
        <v/>
      </c>
    </row>
    <row r="763" spans="10:11">
      <c r="J763">
        <f t="shared" si="22"/>
        <v>0</v>
      </c>
      <c r="K763" t="str">
        <f t="shared" si="23"/>
        <v/>
      </c>
    </row>
    <row r="764" spans="10:11">
      <c r="J764">
        <f t="shared" si="22"/>
        <v>0</v>
      </c>
      <c r="K764" t="str">
        <f t="shared" si="23"/>
        <v/>
      </c>
    </row>
    <row r="765" spans="10:11">
      <c r="J765">
        <f t="shared" si="22"/>
        <v>0</v>
      </c>
      <c r="K765" t="str">
        <f t="shared" si="23"/>
        <v/>
      </c>
    </row>
    <row r="766" spans="10:11">
      <c r="J766">
        <f t="shared" si="22"/>
        <v>0</v>
      </c>
      <c r="K766" t="str">
        <f t="shared" si="23"/>
        <v/>
      </c>
    </row>
    <row r="767" spans="10:11">
      <c r="J767">
        <f t="shared" si="22"/>
        <v>0</v>
      </c>
      <c r="K767" t="str">
        <f t="shared" si="23"/>
        <v/>
      </c>
    </row>
    <row r="768" spans="10:11">
      <c r="J768">
        <f t="shared" si="22"/>
        <v>0</v>
      </c>
      <c r="K768" t="str">
        <f t="shared" si="23"/>
        <v/>
      </c>
    </row>
    <row r="769" spans="10:11">
      <c r="J769">
        <f t="shared" si="22"/>
        <v>0</v>
      </c>
      <c r="K769" t="str">
        <f t="shared" si="23"/>
        <v/>
      </c>
    </row>
    <row r="770" spans="10:11">
      <c r="J770">
        <f t="shared" si="22"/>
        <v>0</v>
      </c>
      <c r="K770" t="str">
        <f t="shared" si="23"/>
        <v/>
      </c>
    </row>
    <row r="771" spans="10:11">
      <c r="J771">
        <f t="shared" si="22"/>
        <v>0</v>
      </c>
      <c r="K771" t="str">
        <f t="shared" si="23"/>
        <v/>
      </c>
    </row>
    <row r="772" spans="10:11">
      <c r="J772">
        <f t="shared" si="22"/>
        <v>0</v>
      </c>
      <c r="K772" t="str">
        <f t="shared" si="23"/>
        <v/>
      </c>
    </row>
    <row r="773" spans="10:11">
      <c r="J773">
        <f t="shared" ref="J773:J836" si="24">+IF(G773="AUTORIZADO",F773,0)</f>
        <v>0</v>
      </c>
      <c r="K773" t="str">
        <f t="shared" ref="K773:K836" si="25">MID(D773,2,18)</f>
        <v/>
      </c>
    </row>
    <row r="774" spans="10:11">
      <c r="J774">
        <f t="shared" si="24"/>
        <v>0</v>
      </c>
      <c r="K774" t="str">
        <f t="shared" si="25"/>
        <v/>
      </c>
    </row>
    <row r="775" spans="10:11">
      <c r="J775">
        <f t="shared" si="24"/>
        <v>0</v>
      </c>
      <c r="K775" t="str">
        <f t="shared" si="25"/>
        <v/>
      </c>
    </row>
    <row r="776" spans="10:11">
      <c r="J776">
        <f t="shared" si="24"/>
        <v>0</v>
      </c>
      <c r="K776" t="str">
        <f t="shared" si="25"/>
        <v/>
      </c>
    </row>
    <row r="777" spans="10:11">
      <c r="J777">
        <f t="shared" si="24"/>
        <v>0</v>
      </c>
      <c r="K777" t="str">
        <f t="shared" si="25"/>
        <v/>
      </c>
    </row>
    <row r="778" spans="10:11">
      <c r="J778">
        <f t="shared" si="24"/>
        <v>0</v>
      </c>
      <c r="K778" t="str">
        <f t="shared" si="25"/>
        <v/>
      </c>
    </row>
    <row r="779" spans="10:11">
      <c r="J779">
        <f t="shared" si="24"/>
        <v>0</v>
      </c>
      <c r="K779" t="str">
        <f t="shared" si="25"/>
        <v/>
      </c>
    </row>
    <row r="780" spans="10:11">
      <c r="J780">
        <f t="shared" si="24"/>
        <v>0</v>
      </c>
      <c r="K780" t="str">
        <f t="shared" si="25"/>
        <v/>
      </c>
    </row>
    <row r="781" spans="10:11">
      <c r="J781">
        <f t="shared" si="24"/>
        <v>0</v>
      </c>
      <c r="K781" t="str">
        <f t="shared" si="25"/>
        <v/>
      </c>
    </row>
    <row r="782" spans="10:11">
      <c r="J782">
        <f t="shared" si="24"/>
        <v>0</v>
      </c>
      <c r="K782" t="str">
        <f t="shared" si="25"/>
        <v/>
      </c>
    </row>
    <row r="783" spans="10:11">
      <c r="J783">
        <f t="shared" si="24"/>
        <v>0</v>
      </c>
      <c r="K783" t="str">
        <f t="shared" si="25"/>
        <v/>
      </c>
    </row>
    <row r="784" spans="10:11">
      <c r="J784">
        <f t="shared" si="24"/>
        <v>0</v>
      </c>
      <c r="K784" t="str">
        <f t="shared" si="25"/>
        <v/>
      </c>
    </row>
    <row r="785" spans="10:11">
      <c r="J785">
        <f t="shared" si="24"/>
        <v>0</v>
      </c>
      <c r="K785" t="str">
        <f t="shared" si="25"/>
        <v/>
      </c>
    </row>
    <row r="786" spans="10:11">
      <c r="J786">
        <f t="shared" si="24"/>
        <v>0</v>
      </c>
      <c r="K786" t="str">
        <f t="shared" si="25"/>
        <v/>
      </c>
    </row>
    <row r="787" spans="10:11">
      <c r="J787">
        <f t="shared" si="24"/>
        <v>0</v>
      </c>
      <c r="K787" t="str">
        <f t="shared" si="25"/>
        <v/>
      </c>
    </row>
    <row r="788" spans="10:11">
      <c r="J788">
        <f t="shared" si="24"/>
        <v>0</v>
      </c>
      <c r="K788" t="str">
        <f t="shared" si="25"/>
        <v/>
      </c>
    </row>
    <row r="789" spans="10:11">
      <c r="J789">
        <f t="shared" si="24"/>
        <v>0</v>
      </c>
      <c r="K789" t="str">
        <f t="shared" si="25"/>
        <v/>
      </c>
    </row>
    <row r="790" spans="10:11">
      <c r="J790">
        <f t="shared" si="24"/>
        <v>0</v>
      </c>
      <c r="K790" t="str">
        <f t="shared" si="25"/>
        <v/>
      </c>
    </row>
    <row r="791" spans="10:11">
      <c r="J791">
        <f t="shared" si="24"/>
        <v>0</v>
      </c>
      <c r="K791" t="str">
        <f t="shared" si="25"/>
        <v/>
      </c>
    </row>
    <row r="792" spans="10:11">
      <c r="J792">
        <f t="shared" si="24"/>
        <v>0</v>
      </c>
      <c r="K792" t="str">
        <f t="shared" si="25"/>
        <v/>
      </c>
    </row>
    <row r="793" spans="10:11">
      <c r="J793">
        <f t="shared" si="24"/>
        <v>0</v>
      </c>
      <c r="K793" t="str">
        <f t="shared" si="25"/>
        <v/>
      </c>
    </row>
    <row r="794" spans="10:11">
      <c r="J794">
        <f t="shared" si="24"/>
        <v>0</v>
      </c>
      <c r="K794" t="str">
        <f t="shared" si="25"/>
        <v/>
      </c>
    </row>
    <row r="795" spans="10:11">
      <c r="J795">
        <f t="shared" si="24"/>
        <v>0</v>
      </c>
      <c r="K795" t="str">
        <f t="shared" si="25"/>
        <v/>
      </c>
    </row>
    <row r="796" spans="10:11">
      <c r="J796">
        <f t="shared" si="24"/>
        <v>0</v>
      </c>
      <c r="K796" t="str">
        <f t="shared" si="25"/>
        <v/>
      </c>
    </row>
    <row r="797" spans="10:11">
      <c r="J797">
        <f t="shared" si="24"/>
        <v>0</v>
      </c>
      <c r="K797" t="str">
        <f t="shared" si="25"/>
        <v/>
      </c>
    </row>
    <row r="798" spans="10:11">
      <c r="J798">
        <f t="shared" si="24"/>
        <v>0</v>
      </c>
      <c r="K798" t="str">
        <f t="shared" si="25"/>
        <v/>
      </c>
    </row>
    <row r="799" spans="10:11">
      <c r="J799">
        <f t="shared" si="24"/>
        <v>0</v>
      </c>
      <c r="K799" t="str">
        <f t="shared" si="25"/>
        <v/>
      </c>
    </row>
    <row r="800" spans="10:11">
      <c r="J800">
        <f t="shared" si="24"/>
        <v>0</v>
      </c>
      <c r="K800" t="str">
        <f t="shared" si="25"/>
        <v/>
      </c>
    </row>
    <row r="801" spans="10:11">
      <c r="J801">
        <f t="shared" si="24"/>
        <v>0</v>
      </c>
      <c r="K801" t="str">
        <f t="shared" si="25"/>
        <v/>
      </c>
    </row>
    <row r="802" spans="10:11">
      <c r="J802">
        <f t="shared" si="24"/>
        <v>0</v>
      </c>
      <c r="K802" t="str">
        <f t="shared" si="25"/>
        <v/>
      </c>
    </row>
    <row r="803" spans="10:11">
      <c r="J803">
        <f t="shared" si="24"/>
        <v>0</v>
      </c>
      <c r="K803" t="str">
        <f t="shared" si="25"/>
        <v/>
      </c>
    </row>
    <row r="804" spans="10:11">
      <c r="J804">
        <f t="shared" si="24"/>
        <v>0</v>
      </c>
      <c r="K804" t="str">
        <f t="shared" si="25"/>
        <v/>
      </c>
    </row>
    <row r="805" spans="10:11">
      <c r="J805">
        <f t="shared" si="24"/>
        <v>0</v>
      </c>
      <c r="K805" t="str">
        <f t="shared" si="25"/>
        <v/>
      </c>
    </row>
    <row r="806" spans="10:11">
      <c r="J806">
        <f t="shared" si="24"/>
        <v>0</v>
      </c>
      <c r="K806" t="str">
        <f t="shared" si="25"/>
        <v/>
      </c>
    </row>
    <row r="807" spans="10:11">
      <c r="J807">
        <f t="shared" si="24"/>
        <v>0</v>
      </c>
      <c r="K807" t="str">
        <f t="shared" si="25"/>
        <v/>
      </c>
    </row>
    <row r="808" spans="10:11">
      <c r="J808">
        <f t="shared" si="24"/>
        <v>0</v>
      </c>
      <c r="K808" t="str">
        <f t="shared" si="25"/>
        <v/>
      </c>
    </row>
    <row r="809" spans="10:11">
      <c r="J809">
        <f t="shared" si="24"/>
        <v>0</v>
      </c>
      <c r="K809" t="str">
        <f t="shared" si="25"/>
        <v/>
      </c>
    </row>
    <row r="810" spans="10:11">
      <c r="J810">
        <f t="shared" si="24"/>
        <v>0</v>
      </c>
      <c r="K810" t="str">
        <f t="shared" si="25"/>
        <v/>
      </c>
    </row>
    <row r="811" spans="10:11">
      <c r="J811">
        <f t="shared" si="24"/>
        <v>0</v>
      </c>
      <c r="K811" t="str">
        <f t="shared" si="25"/>
        <v/>
      </c>
    </row>
    <row r="812" spans="10:11">
      <c r="J812">
        <f t="shared" si="24"/>
        <v>0</v>
      </c>
      <c r="K812" t="str">
        <f t="shared" si="25"/>
        <v/>
      </c>
    </row>
    <row r="813" spans="10:11">
      <c r="J813">
        <f t="shared" si="24"/>
        <v>0</v>
      </c>
      <c r="K813" t="str">
        <f t="shared" si="25"/>
        <v/>
      </c>
    </row>
    <row r="814" spans="10:11">
      <c r="J814">
        <f t="shared" si="24"/>
        <v>0</v>
      </c>
      <c r="K814" t="str">
        <f t="shared" si="25"/>
        <v/>
      </c>
    </row>
    <row r="815" spans="10:11">
      <c r="J815">
        <f t="shared" si="24"/>
        <v>0</v>
      </c>
      <c r="K815" t="str">
        <f t="shared" si="25"/>
        <v/>
      </c>
    </row>
    <row r="816" spans="10:11">
      <c r="J816">
        <f t="shared" si="24"/>
        <v>0</v>
      </c>
      <c r="K816" t="str">
        <f t="shared" si="25"/>
        <v/>
      </c>
    </row>
    <row r="817" spans="10:11">
      <c r="J817">
        <f t="shared" si="24"/>
        <v>0</v>
      </c>
      <c r="K817" t="str">
        <f t="shared" si="25"/>
        <v/>
      </c>
    </row>
    <row r="818" spans="10:11">
      <c r="J818">
        <f t="shared" si="24"/>
        <v>0</v>
      </c>
      <c r="K818" t="str">
        <f t="shared" si="25"/>
        <v/>
      </c>
    </row>
    <row r="819" spans="10:11">
      <c r="J819">
        <f t="shared" si="24"/>
        <v>0</v>
      </c>
      <c r="K819" t="str">
        <f t="shared" si="25"/>
        <v/>
      </c>
    </row>
    <row r="820" spans="10:11">
      <c r="J820">
        <f t="shared" si="24"/>
        <v>0</v>
      </c>
      <c r="K820" t="str">
        <f t="shared" si="25"/>
        <v/>
      </c>
    </row>
    <row r="821" spans="10:11">
      <c r="J821">
        <f t="shared" si="24"/>
        <v>0</v>
      </c>
      <c r="K821" t="str">
        <f t="shared" si="25"/>
        <v/>
      </c>
    </row>
    <row r="822" spans="10:11">
      <c r="J822">
        <f t="shared" si="24"/>
        <v>0</v>
      </c>
      <c r="K822" t="str">
        <f t="shared" si="25"/>
        <v/>
      </c>
    </row>
    <row r="823" spans="10:11">
      <c r="J823">
        <f t="shared" si="24"/>
        <v>0</v>
      </c>
      <c r="K823" t="str">
        <f t="shared" si="25"/>
        <v/>
      </c>
    </row>
    <row r="824" spans="10:11">
      <c r="J824">
        <f t="shared" si="24"/>
        <v>0</v>
      </c>
      <c r="K824" t="str">
        <f t="shared" si="25"/>
        <v/>
      </c>
    </row>
    <row r="825" spans="10:11">
      <c r="J825">
        <f t="shared" si="24"/>
        <v>0</v>
      </c>
      <c r="K825" t="str">
        <f t="shared" si="25"/>
        <v/>
      </c>
    </row>
    <row r="826" spans="10:11">
      <c r="J826">
        <f t="shared" si="24"/>
        <v>0</v>
      </c>
      <c r="K826" t="str">
        <f t="shared" si="25"/>
        <v/>
      </c>
    </row>
    <row r="827" spans="10:11">
      <c r="J827">
        <f t="shared" si="24"/>
        <v>0</v>
      </c>
      <c r="K827" t="str">
        <f t="shared" si="25"/>
        <v/>
      </c>
    </row>
    <row r="828" spans="10:11">
      <c r="J828">
        <f t="shared" si="24"/>
        <v>0</v>
      </c>
      <c r="K828" t="str">
        <f t="shared" si="25"/>
        <v/>
      </c>
    </row>
    <row r="829" spans="10:11">
      <c r="J829">
        <f t="shared" si="24"/>
        <v>0</v>
      </c>
      <c r="K829" t="str">
        <f t="shared" si="25"/>
        <v/>
      </c>
    </row>
    <row r="830" spans="10:11">
      <c r="J830">
        <f t="shared" si="24"/>
        <v>0</v>
      </c>
      <c r="K830" t="str">
        <f t="shared" si="25"/>
        <v/>
      </c>
    </row>
    <row r="831" spans="10:11">
      <c r="J831">
        <f t="shared" si="24"/>
        <v>0</v>
      </c>
      <c r="K831" t="str">
        <f t="shared" si="25"/>
        <v/>
      </c>
    </row>
    <row r="832" spans="10:11">
      <c r="J832">
        <f t="shared" si="24"/>
        <v>0</v>
      </c>
      <c r="K832" t="str">
        <f t="shared" si="25"/>
        <v/>
      </c>
    </row>
    <row r="833" spans="10:11">
      <c r="J833">
        <f t="shared" si="24"/>
        <v>0</v>
      </c>
      <c r="K833" t="str">
        <f t="shared" si="25"/>
        <v/>
      </c>
    </row>
    <row r="834" spans="10:11">
      <c r="J834">
        <f t="shared" si="24"/>
        <v>0</v>
      </c>
      <c r="K834" t="str">
        <f t="shared" si="25"/>
        <v/>
      </c>
    </row>
    <row r="835" spans="10:11">
      <c r="J835">
        <f t="shared" si="24"/>
        <v>0</v>
      </c>
      <c r="K835" t="str">
        <f t="shared" si="25"/>
        <v/>
      </c>
    </row>
    <row r="836" spans="10:11">
      <c r="J836">
        <f t="shared" si="24"/>
        <v>0</v>
      </c>
      <c r="K836" t="str">
        <f t="shared" si="25"/>
        <v/>
      </c>
    </row>
    <row r="837" spans="10:11">
      <c r="J837">
        <f t="shared" ref="J837:J900" si="26">+IF(G837="AUTORIZADO",F837,0)</f>
        <v>0</v>
      </c>
      <c r="K837" t="str">
        <f t="shared" ref="K837:K900" si="27">MID(D837,2,18)</f>
        <v/>
      </c>
    </row>
    <row r="838" spans="10:11">
      <c r="J838">
        <f t="shared" si="26"/>
        <v>0</v>
      </c>
      <c r="K838" t="str">
        <f t="shared" si="27"/>
        <v/>
      </c>
    </row>
    <row r="839" spans="10:11">
      <c r="J839">
        <f t="shared" si="26"/>
        <v>0</v>
      </c>
      <c r="K839" t="str">
        <f t="shared" si="27"/>
        <v/>
      </c>
    </row>
    <row r="840" spans="10:11">
      <c r="J840">
        <f t="shared" si="26"/>
        <v>0</v>
      </c>
      <c r="K840" t="str">
        <f t="shared" si="27"/>
        <v/>
      </c>
    </row>
    <row r="841" spans="10:11">
      <c r="J841">
        <f t="shared" si="26"/>
        <v>0</v>
      </c>
      <c r="K841" t="str">
        <f t="shared" si="27"/>
        <v/>
      </c>
    </row>
    <row r="842" spans="10:11">
      <c r="J842">
        <f t="shared" si="26"/>
        <v>0</v>
      </c>
      <c r="K842" t="str">
        <f t="shared" si="27"/>
        <v/>
      </c>
    </row>
    <row r="843" spans="10:11">
      <c r="J843">
        <f t="shared" si="26"/>
        <v>0</v>
      </c>
      <c r="K843" t="str">
        <f t="shared" si="27"/>
        <v/>
      </c>
    </row>
    <row r="844" spans="10:11">
      <c r="J844">
        <f t="shared" si="26"/>
        <v>0</v>
      </c>
      <c r="K844" t="str">
        <f t="shared" si="27"/>
        <v/>
      </c>
    </row>
    <row r="845" spans="10:11">
      <c r="J845">
        <f t="shared" si="26"/>
        <v>0</v>
      </c>
      <c r="K845" t="str">
        <f t="shared" si="27"/>
        <v/>
      </c>
    </row>
    <row r="846" spans="10:11">
      <c r="J846">
        <f t="shared" si="26"/>
        <v>0</v>
      </c>
      <c r="K846" t="str">
        <f t="shared" si="27"/>
        <v/>
      </c>
    </row>
    <row r="847" spans="10:11">
      <c r="J847">
        <f t="shared" si="26"/>
        <v>0</v>
      </c>
      <c r="K847" t="str">
        <f t="shared" si="27"/>
        <v/>
      </c>
    </row>
    <row r="848" spans="10:11">
      <c r="J848">
        <f t="shared" si="26"/>
        <v>0</v>
      </c>
      <c r="K848" t="str">
        <f t="shared" si="27"/>
        <v/>
      </c>
    </row>
    <row r="849" spans="10:11">
      <c r="J849">
        <f t="shared" si="26"/>
        <v>0</v>
      </c>
      <c r="K849" t="str">
        <f t="shared" si="27"/>
        <v/>
      </c>
    </row>
    <row r="850" spans="10:11">
      <c r="J850">
        <f t="shared" si="26"/>
        <v>0</v>
      </c>
      <c r="K850" t="str">
        <f t="shared" si="27"/>
        <v/>
      </c>
    </row>
    <row r="851" spans="10:11">
      <c r="J851">
        <f t="shared" si="26"/>
        <v>0</v>
      </c>
      <c r="K851" t="str">
        <f t="shared" si="27"/>
        <v/>
      </c>
    </row>
    <row r="852" spans="10:11">
      <c r="J852">
        <f t="shared" si="26"/>
        <v>0</v>
      </c>
      <c r="K852" t="str">
        <f t="shared" si="27"/>
        <v/>
      </c>
    </row>
    <row r="853" spans="10:11">
      <c r="J853">
        <f t="shared" si="26"/>
        <v>0</v>
      </c>
      <c r="K853" t="str">
        <f t="shared" si="27"/>
        <v/>
      </c>
    </row>
    <row r="854" spans="10:11">
      <c r="J854">
        <f t="shared" si="26"/>
        <v>0</v>
      </c>
      <c r="K854" t="str">
        <f t="shared" si="27"/>
        <v/>
      </c>
    </row>
    <row r="855" spans="10:11">
      <c r="J855">
        <f t="shared" si="26"/>
        <v>0</v>
      </c>
      <c r="K855" t="str">
        <f t="shared" si="27"/>
        <v/>
      </c>
    </row>
    <row r="856" spans="10:11">
      <c r="J856">
        <f t="shared" si="26"/>
        <v>0</v>
      </c>
      <c r="K856" t="str">
        <f t="shared" si="27"/>
        <v/>
      </c>
    </row>
    <row r="857" spans="10:11">
      <c r="J857">
        <f t="shared" si="26"/>
        <v>0</v>
      </c>
      <c r="K857" t="str">
        <f t="shared" si="27"/>
        <v/>
      </c>
    </row>
    <row r="858" spans="10:11">
      <c r="J858">
        <f t="shared" si="26"/>
        <v>0</v>
      </c>
      <c r="K858" t="str">
        <f t="shared" si="27"/>
        <v/>
      </c>
    </row>
    <row r="859" spans="10:11">
      <c r="J859">
        <f t="shared" si="26"/>
        <v>0</v>
      </c>
      <c r="K859" t="str">
        <f t="shared" si="27"/>
        <v/>
      </c>
    </row>
    <row r="860" spans="10:11">
      <c r="J860">
        <f t="shared" si="26"/>
        <v>0</v>
      </c>
      <c r="K860" t="str">
        <f t="shared" si="27"/>
        <v/>
      </c>
    </row>
    <row r="861" spans="10:11">
      <c r="J861">
        <f t="shared" si="26"/>
        <v>0</v>
      </c>
      <c r="K861" t="str">
        <f t="shared" si="27"/>
        <v/>
      </c>
    </row>
    <row r="862" spans="10:11">
      <c r="J862">
        <f t="shared" si="26"/>
        <v>0</v>
      </c>
      <c r="K862" t="str">
        <f t="shared" si="27"/>
        <v/>
      </c>
    </row>
    <row r="863" spans="10:11">
      <c r="J863">
        <f t="shared" si="26"/>
        <v>0</v>
      </c>
      <c r="K863" t="str">
        <f t="shared" si="27"/>
        <v/>
      </c>
    </row>
    <row r="864" spans="10:11">
      <c r="J864">
        <f t="shared" si="26"/>
        <v>0</v>
      </c>
      <c r="K864" t="str">
        <f t="shared" si="27"/>
        <v/>
      </c>
    </row>
    <row r="865" spans="10:11">
      <c r="J865">
        <f t="shared" si="26"/>
        <v>0</v>
      </c>
      <c r="K865" t="str">
        <f t="shared" si="27"/>
        <v/>
      </c>
    </row>
    <row r="866" spans="10:11">
      <c r="J866">
        <f t="shared" si="26"/>
        <v>0</v>
      </c>
      <c r="K866" t="str">
        <f t="shared" si="27"/>
        <v/>
      </c>
    </row>
    <row r="867" spans="10:11">
      <c r="J867">
        <f t="shared" si="26"/>
        <v>0</v>
      </c>
      <c r="K867" t="str">
        <f t="shared" si="27"/>
        <v/>
      </c>
    </row>
    <row r="868" spans="10:11">
      <c r="J868">
        <f t="shared" si="26"/>
        <v>0</v>
      </c>
      <c r="K868" t="str">
        <f t="shared" si="27"/>
        <v/>
      </c>
    </row>
    <row r="869" spans="10:11">
      <c r="J869">
        <f t="shared" si="26"/>
        <v>0</v>
      </c>
      <c r="K869" t="str">
        <f t="shared" si="27"/>
        <v/>
      </c>
    </row>
    <row r="870" spans="10:11">
      <c r="J870">
        <f t="shared" si="26"/>
        <v>0</v>
      </c>
      <c r="K870" t="str">
        <f t="shared" si="27"/>
        <v/>
      </c>
    </row>
    <row r="871" spans="10:11">
      <c r="J871">
        <f t="shared" si="26"/>
        <v>0</v>
      </c>
      <c r="K871" t="str">
        <f t="shared" si="27"/>
        <v/>
      </c>
    </row>
    <row r="872" spans="10:11">
      <c r="J872">
        <f t="shared" si="26"/>
        <v>0</v>
      </c>
      <c r="K872" t="str">
        <f t="shared" si="27"/>
        <v/>
      </c>
    </row>
    <row r="873" spans="10:11">
      <c r="J873">
        <f t="shared" si="26"/>
        <v>0</v>
      </c>
      <c r="K873" t="str">
        <f t="shared" si="27"/>
        <v/>
      </c>
    </row>
    <row r="874" spans="10:11">
      <c r="J874">
        <f t="shared" si="26"/>
        <v>0</v>
      </c>
      <c r="K874" t="str">
        <f t="shared" si="27"/>
        <v/>
      </c>
    </row>
    <row r="875" spans="10:11">
      <c r="J875">
        <f t="shared" si="26"/>
        <v>0</v>
      </c>
      <c r="K875" t="str">
        <f t="shared" si="27"/>
        <v/>
      </c>
    </row>
    <row r="876" spans="10:11">
      <c r="J876">
        <f t="shared" si="26"/>
        <v>0</v>
      </c>
      <c r="K876" t="str">
        <f t="shared" si="27"/>
        <v/>
      </c>
    </row>
    <row r="877" spans="10:11">
      <c r="J877">
        <f t="shared" si="26"/>
        <v>0</v>
      </c>
      <c r="K877" t="str">
        <f t="shared" si="27"/>
        <v/>
      </c>
    </row>
    <row r="878" spans="10:11">
      <c r="J878">
        <f t="shared" si="26"/>
        <v>0</v>
      </c>
      <c r="K878" t="str">
        <f t="shared" si="27"/>
        <v/>
      </c>
    </row>
    <row r="879" spans="10:11">
      <c r="J879">
        <f t="shared" si="26"/>
        <v>0</v>
      </c>
      <c r="K879" t="str">
        <f t="shared" si="27"/>
        <v/>
      </c>
    </row>
    <row r="880" spans="10:11">
      <c r="J880">
        <f t="shared" si="26"/>
        <v>0</v>
      </c>
      <c r="K880" t="str">
        <f t="shared" si="27"/>
        <v/>
      </c>
    </row>
    <row r="881" spans="10:11">
      <c r="J881">
        <f t="shared" si="26"/>
        <v>0</v>
      </c>
      <c r="K881" t="str">
        <f t="shared" si="27"/>
        <v/>
      </c>
    </row>
    <row r="882" spans="10:11">
      <c r="J882">
        <f t="shared" si="26"/>
        <v>0</v>
      </c>
      <c r="K882" t="str">
        <f t="shared" si="27"/>
        <v/>
      </c>
    </row>
    <row r="883" spans="10:11">
      <c r="J883">
        <f t="shared" si="26"/>
        <v>0</v>
      </c>
      <c r="K883" t="str">
        <f t="shared" si="27"/>
        <v/>
      </c>
    </row>
    <row r="884" spans="10:11">
      <c r="J884">
        <f t="shared" si="26"/>
        <v>0</v>
      </c>
      <c r="K884" t="str">
        <f t="shared" si="27"/>
        <v/>
      </c>
    </row>
    <row r="885" spans="10:11">
      <c r="J885">
        <f t="shared" si="26"/>
        <v>0</v>
      </c>
      <c r="K885" t="str">
        <f t="shared" si="27"/>
        <v/>
      </c>
    </row>
    <row r="886" spans="10:11">
      <c r="J886">
        <f t="shared" si="26"/>
        <v>0</v>
      </c>
      <c r="K886" t="str">
        <f t="shared" si="27"/>
        <v/>
      </c>
    </row>
    <row r="887" spans="10:11">
      <c r="J887">
        <f t="shared" si="26"/>
        <v>0</v>
      </c>
      <c r="K887" t="str">
        <f t="shared" si="27"/>
        <v/>
      </c>
    </row>
    <row r="888" spans="10:11">
      <c r="J888">
        <f t="shared" si="26"/>
        <v>0</v>
      </c>
      <c r="K888" t="str">
        <f t="shared" si="27"/>
        <v/>
      </c>
    </row>
    <row r="889" spans="10:11">
      <c r="J889">
        <f t="shared" si="26"/>
        <v>0</v>
      </c>
      <c r="K889" t="str">
        <f t="shared" si="27"/>
        <v/>
      </c>
    </row>
    <row r="890" spans="10:11">
      <c r="J890">
        <f t="shared" si="26"/>
        <v>0</v>
      </c>
      <c r="K890" t="str">
        <f t="shared" si="27"/>
        <v/>
      </c>
    </row>
    <row r="891" spans="10:11">
      <c r="J891">
        <f t="shared" si="26"/>
        <v>0</v>
      </c>
      <c r="K891" t="str">
        <f t="shared" si="27"/>
        <v/>
      </c>
    </row>
    <row r="892" spans="10:11">
      <c r="J892">
        <f t="shared" si="26"/>
        <v>0</v>
      </c>
      <c r="K892" t="str">
        <f t="shared" si="27"/>
        <v/>
      </c>
    </row>
    <row r="893" spans="10:11">
      <c r="J893">
        <f t="shared" si="26"/>
        <v>0</v>
      </c>
      <c r="K893" t="str">
        <f t="shared" si="27"/>
        <v/>
      </c>
    </row>
    <row r="894" spans="10:11">
      <c r="J894">
        <f t="shared" si="26"/>
        <v>0</v>
      </c>
      <c r="K894" t="str">
        <f t="shared" si="27"/>
        <v/>
      </c>
    </row>
    <row r="895" spans="10:11">
      <c r="J895">
        <f t="shared" si="26"/>
        <v>0</v>
      </c>
      <c r="K895" t="str">
        <f t="shared" si="27"/>
        <v/>
      </c>
    </row>
    <row r="896" spans="10:11">
      <c r="J896">
        <f t="shared" si="26"/>
        <v>0</v>
      </c>
      <c r="K896" t="str">
        <f t="shared" si="27"/>
        <v/>
      </c>
    </row>
    <row r="897" spans="10:11">
      <c r="J897">
        <f t="shared" si="26"/>
        <v>0</v>
      </c>
      <c r="K897" t="str">
        <f t="shared" si="27"/>
        <v/>
      </c>
    </row>
    <row r="898" spans="10:11">
      <c r="J898">
        <f t="shared" si="26"/>
        <v>0</v>
      </c>
      <c r="K898" t="str">
        <f t="shared" si="27"/>
        <v/>
      </c>
    </row>
    <row r="899" spans="10:11">
      <c r="J899">
        <f t="shared" si="26"/>
        <v>0</v>
      </c>
      <c r="K899" t="str">
        <f t="shared" si="27"/>
        <v/>
      </c>
    </row>
    <row r="900" spans="10:11">
      <c r="J900">
        <f t="shared" si="26"/>
        <v>0</v>
      </c>
      <c r="K900" t="str">
        <f t="shared" si="27"/>
        <v/>
      </c>
    </row>
    <row r="901" spans="10:11">
      <c r="J901">
        <f t="shared" ref="J901:J964" si="28">+IF(G901="AUTORIZADO",F901,0)</f>
        <v>0</v>
      </c>
      <c r="K901" t="str">
        <f t="shared" ref="K901:K964" si="29">MID(D901,2,18)</f>
        <v/>
      </c>
    </row>
    <row r="902" spans="10:11">
      <c r="J902">
        <f t="shared" si="28"/>
        <v>0</v>
      </c>
      <c r="K902" t="str">
        <f t="shared" si="29"/>
        <v/>
      </c>
    </row>
    <row r="903" spans="10:11">
      <c r="J903">
        <f t="shared" si="28"/>
        <v>0</v>
      </c>
      <c r="K903" t="str">
        <f t="shared" si="29"/>
        <v/>
      </c>
    </row>
    <row r="904" spans="10:11">
      <c r="J904">
        <f t="shared" si="28"/>
        <v>0</v>
      </c>
      <c r="K904" t="str">
        <f t="shared" si="29"/>
        <v/>
      </c>
    </row>
    <row r="905" spans="10:11">
      <c r="J905">
        <f t="shared" si="28"/>
        <v>0</v>
      </c>
      <c r="K905" t="str">
        <f t="shared" si="29"/>
        <v/>
      </c>
    </row>
    <row r="906" spans="10:11">
      <c r="J906">
        <f t="shared" si="28"/>
        <v>0</v>
      </c>
      <c r="K906" t="str">
        <f t="shared" si="29"/>
        <v/>
      </c>
    </row>
    <row r="907" spans="10:11">
      <c r="J907">
        <f t="shared" si="28"/>
        <v>0</v>
      </c>
      <c r="K907" t="str">
        <f t="shared" si="29"/>
        <v/>
      </c>
    </row>
    <row r="908" spans="10:11">
      <c r="J908">
        <f t="shared" si="28"/>
        <v>0</v>
      </c>
      <c r="K908" t="str">
        <f t="shared" si="29"/>
        <v/>
      </c>
    </row>
    <row r="909" spans="10:11">
      <c r="J909">
        <f t="shared" si="28"/>
        <v>0</v>
      </c>
      <c r="K909" t="str">
        <f t="shared" si="29"/>
        <v/>
      </c>
    </row>
    <row r="910" spans="10:11">
      <c r="J910">
        <f t="shared" si="28"/>
        <v>0</v>
      </c>
      <c r="K910" t="str">
        <f t="shared" si="29"/>
        <v/>
      </c>
    </row>
    <row r="911" spans="10:11">
      <c r="J911">
        <f t="shared" si="28"/>
        <v>0</v>
      </c>
      <c r="K911" t="str">
        <f t="shared" si="29"/>
        <v/>
      </c>
    </row>
    <row r="912" spans="10:11">
      <c r="J912">
        <f t="shared" si="28"/>
        <v>0</v>
      </c>
      <c r="K912" t="str">
        <f t="shared" si="29"/>
        <v/>
      </c>
    </row>
    <row r="913" spans="10:11">
      <c r="J913">
        <f t="shared" si="28"/>
        <v>0</v>
      </c>
      <c r="K913" t="str">
        <f t="shared" si="29"/>
        <v/>
      </c>
    </row>
    <row r="914" spans="10:11">
      <c r="J914">
        <f t="shared" si="28"/>
        <v>0</v>
      </c>
      <c r="K914" t="str">
        <f t="shared" si="29"/>
        <v/>
      </c>
    </row>
    <row r="915" spans="10:11">
      <c r="J915">
        <f t="shared" si="28"/>
        <v>0</v>
      </c>
      <c r="K915" t="str">
        <f t="shared" si="29"/>
        <v/>
      </c>
    </row>
    <row r="916" spans="10:11">
      <c r="J916">
        <f t="shared" si="28"/>
        <v>0</v>
      </c>
      <c r="K916" t="str">
        <f t="shared" si="29"/>
        <v/>
      </c>
    </row>
    <row r="917" spans="10:11">
      <c r="J917">
        <f t="shared" si="28"/>
        <v>0</v>
      </c>
      <c r="K917" t="str">
        <f t="shared" si="29"/>
        <v/>
      </c>
    </row>
    <row r="918" spans="10:11">
      <c r="J918">
        <f t="shared" si="28"/>
        <v>0</v>
      </c>
      <c r="K918" t="str">
        <f t="shared" si="29"/>
        <v/>
      </c>
    </row>
    <row r="919" spans="10:11">
      <c r="J919">
        <f t="shared" si="28"/>
        <v>0</v>
      </c>
      <c r="K919" t="str">
        <f t="shared" si="29"/>
        <v/>
      </c>
    </row>
    <row r="920" spans="10:11">
      <c r="J920">
        <f t="shared" si="28"/>
        <v>0</v>
      </c>
      <c r="K920" t="str">
        <f t="shared" si="29"/>
        <v/>
      </c>
    </row>
    <row r="921" spans="10:11">
      <c r="J921">
        <f t="shared" si="28"/>
        <v>0</v>
      </c>
      <c r="K921" t="str">
        <f t="shared" si="29"/>
        <v/>
      </c>
    </row>
    <row r="922" spans="10:11">
      <c r="J922">
        <f t="shared" si="28"/>
        <v>0</v>
      </c>
      <c r="K922" t="str">
        <f t="shared" si="29"/>
        <v/>
      </c>
    </row>
    <row r="923" spans="10:11">
      <c r="J923">
        <f t="shared" si="28"/>
        <v>0</v>
      </c>
      <c r="K923" t="str">
        <f t="shared" si="29"/>
        <v/>
      </c>
    </row>
    <row r="924" spans="10:11">
      <c r="J924">
        <f t="shared" si="28"/>
        <v>0</v>
      </c>
      <c r="K924" t="str">
        <f t="shared" si="29"/>
        <v/>
      </c>
    </row>
    <row r="925" spans="10:11">
      <c r="J925">
        <f t="shared" si="28"/>
        <v>0</v>
      </c>
      <c r="K925" t="str">
        <f t="shared" si="29"/>
        <v/>
      </c>
    </row>
    <row r="926" spans="10:11">
      <c r="J926">
        <f t="shared" si="28"/>
        <v>0</v>
      </c>
      <c r="K926" t="str">
        <f t="shared" si="29"/>
        <v/>
      </c>
    </row>
    <row r="927" spans="10:11">
      <c r="J927">
        <f t="shared" si="28"/>
        <v>0</v>
      </c>
      <c r="K927" t="str">
        <f t="shared" si="29"/>
        <v/>
      </c>
    </row>
    <row r="928" spans="10:11">
      <c r="J928">
        <f t="shared" si="28"/>
        <v>0</v>
      </c>
      <c r="K928" t="str">
        <f t="shared" si="29"/>
        <v/>
      </c>
    </row>
    <row r="929" spans="10:11">
      <c r="J929">
        <f t="shared" si="28"/>
        <v>0</v>
      </c>
      <c r="K929" t="str">
        <f t="shared" si="29"/>
        <v/>
      </c>
    </row>
    <row r="930" spans="10:11">
      <c r="J930">
        <f t="shared" si="28"/>
        <v>0</v>
      </c>
      <c r="K930" t="str">
        <f t="shared" si="29"/>
        <v/>
      </c>
    </row>
    <row r="931" spans="10:11">
      <c r="J931">
        <f t="shared" si="28"/>
        <v>0</v>
      </c>
      <c r="K931" t="str">
        <f t="shared" si="29"/>
        <v/>
      </c>
    </row>
    <row r="932" spans="10:11">
      <c r="J932">
        <f t="shared" si="28"/>
        <v>0</v>
      </c>
      <c r="K932" t="str">
        <f t="shared" si="29"/>
        <v/>
      </c>
    </row>
    <row r="933" spans="10:11">
      <c r="J933">
        <f t="shared" si="28"/>
        <v>0</v>
      </c>
      <c r="K933" t="str">
        <f t="shared" si="29"/>
        <v/>
      </c>
    </row>
    <row r="934" spans="10:11">
      <c r="J934">
        <f t="shared" si="28"/>
        <v>0</v>
      </c>
      <c r="K934" t="str">
        <f t="shared" si="29"/>
        <v/>
      </c>
    </row>
    <row r="935" spans="10:11">
      <c r="J935">
        <f t="shared" si="28"/>
        <v>0</v>
      </c>
      <c r="K935" t="str">
        <f t="shared" si="29"/>
        <v/>
      </c>
    </row>
    <row r="936" spans="10:11">
      <c r="J936">
        <f t="shared" si="28"/>
        <v>0</v>
      </c>
      <c r="K936" t="str">
        <f t="shared" si="29"/>
        <v/>
      </c>
    </row>
    <row r="937" spans="10:11">
      <c r="J937">
        <f t="shared" si="28"/>
        <v>0</v>
      </c>
      <c r="K937" t="str">
        <f t="shared" si="29"/>
        <v/>
      </c>
    </row>
    <row r="938" spans="10:11">
      <c r="J938">
        <f t="shared" si="28"/>
        <v>0</v>
      </c>
      <c r="K938" t="str">
        <f t="shared" si="29"/>
        <v/>
      </c>
    </row>
    <row r="939" spans="10:11">
      <c r="J939">
        <f t="shared" si="28"/>
        <v>0</v>
      </c>
      <c r="K939" t="str">
        <f t="shared" si="29"/>
        <v/>
      </c>
    </row>
    <row r="940" spans="10:11">
      <c r="J940">
        <f t="shared" si="28"/>
        <v>0</v>
      </c>
      <c r="K940" t="str">
        <f t="shared" si="29"/>
        <v/>
      </c>
    </row>
    <row r="941" spans="10:11">
      <c r="J941">
        <f t="shared" si="28"/>
        <v>0</v>
      </c>
      <c r="K941" t="str">
        <f t="shared" si="29"/>
        <v/>
      </c>
    </row>
    <row r="942" spans="10:11">
      <c r="J942">
        <f t="shared" si="28"/>
        <v>0</v>
      </c>
      <c r="K942" t="str">
        <f t="shared" si="29"/>
        <v/>
      </c>
    </row>
    <row r="943" spans="10:11">
      <c r="J943">
        <f t="shared" si="28"/>
        <v>0</v>
      </c>
      <c r="K943" t="str">
        <f t="shared" si="29"/>
        <v/>
      </c>
    </row>
    <row r="944" spans="10:11">
      <c r="J944">
        <f t="shared" si="28"/>
        <v>0</v>
      </c>
      <c r="K944" t="str">
        <f t="shared" si="29"/>
        <v/>
      </c>
    </row>
    <row r="945" spans="10:11">
      <c r="J945">
        <f t="shared" si="28"/>
        <v>0</v>
      </c>
      <c r="K945" t="str">
        <f t="shared" si="29"/>
        <v/>
      </c>
    </row>
    <row r="946" spans="10:11">
      <c r="J946">
        <f t="shared" si="28"/>
        <v>0</v>
      </c>
      <c r="K946" t="str">
        <f t="shared" si="29"/>
        <v/>
      </c>
    </row>
    <row r="947" spans="10:11">
      <c r="J947">
        <f t="shared" si="28"/>
        <v>0</v>
      </c>
      <c r="K947" t="str">
        <f t="shared" si="29"/>
        <v/>
      </c>
    </row>
    <row r="948" spans="10:11">
      <c r="J948">
        <f t="shared" si="28"/>
        <v>0</v>
      </c>
      <c r="K948" t="str">
        <f t="shared" si="29"/>
        <v/>
      </c>
    </row>
    <row r="949" spans="10:11">
      <c r="J949">
        <f t="shared" si="28"/>
        <v>0</v>
      </c>
      <c r="K949" t="str">
        <f t="shared" si="29"/>
        <v/>
      </c>
    </row>
    <row r="950" spans="10:11">
      <c r="J950">
        <f t="shared" si="28"/>
        <v>0</v>
      </c>
      <c r="K950" t="str">
        <f t="shared" si="29"/>
        <v/>
      </c>
    </row>
    <row r="951" spans="10:11">
      <c r="J951">
        <f t="shared" si="28"/>
        <v>0</v>
      </c>
      <c r="K951" t="str">
        <f t="shared" si="29"/>
        <v/>
      </c>
    </row>
    <row r="952" spans="10:11">
      <c r="J952">
        <f t="shared" si="28"/>
        <v>0</v>
      </c>
      <c r="K952" t="str">
        <f t="shared" si="29"/>
        <v/>
      </c>
    </row>
    <row r="953" spans="10:11">
      <c r="J953">
        <f t="shared" si="28"/>
        <v>0</v>
      </c>
      <c r="K953" t="str">
        <f t="shared" si="29"/>
        <v/>
      </c>
    </row>
    <row r="954" spans="10:11">
      <c r="J954">
        <f t="shared" si="28"/>
        <v>0</v>
      </c>
      <c r="K954" t="str">
        <f t="shared" si="29"/>
        <v/>
      </c>
    </row>
    <row r="955" spans="10:11">
      <c r="J955">
        <f t="shared" si="28"/>
        <v>0</v>
      </c>
      <c r="K955" t="str">
        <f t="shared" si="29"/>
        <v/>
      </c>
    </row>
    <row r="956" spans="10:11">
      <c r="J956">
        <f t="shared" si="28"/>
        <v>0</v>
      </c>
      <c r="K956" t="str">
        <f t="shared" si="29"/>
        <v/>
      </c>
    </row>
    <row r="957" spans="10:11">
      <c r="J957">
        <f t="shared" si="28"/>
        <v>0</v>
      </c>
      <c r="K957" t="str">
        <f t="shared" si="29"/>
        <v/>
      </c>
    </row>
    <row r="958" spans="10:11">
      <c r="J958">
        <f t="shared" si="28"/>
        <v>0</v>
      </c>
      <c r="K958" t="str">
        <f t="shared" si="29"/>
        <v/>
      </c>
    </row>
    <row r="959" spans="10:11">
      <c r="J959">
        <f t="shared" si="28"/>
        <v>0</v>
      </c>
      <c r="K959" t="str">
        <f t="shared" si="29"/>
        <v/>
      </c>
    </row>
    <row r="960" spans="10:11">
      <c r="J960">
        <f t="shared" si="28"/>
        <v>0</v>
      </c>
      <c r="K960" t="str">
        <f t="shared" si="29"/>
        <v/>
      </c>
    </row>
    <row r="961" spans="10:11">
      <c r="J961">
        <f t="shared" si="28"/>
        <v>0</v>
      </c>
      <c r="K961" t="str">
        <f t="shared" si="29"/>
        <v/>
      </c>
    </row>
    <row r="962" spans="10:11">
      <c r="J962">
        <f t="shared" si="28"/>
        <v>0</v>
      </c>
      <c r="K962" t="str">
        <f t="shared" si="29"/>
        <v/>
      </c>
    </row>
    <row r="963" spans="10:11">
      <c r="J963">
        <f t="shared" si="28"/>
        <v>0</v>
      </c>
      <c r="K963" t="str">
        <f t="shared" si="29"/>
        <v/>
      </c>
    </row>
    <row r="964" spans="10:11">
      <c r="J964">
        <f t="shared" si="28"/>
        <v>0</v>
      </c>
      <c r="K964" t="str">
        <f t="shared" si="29"/>
        <v/>
      </c>
    </row>
    <row r="965" spans="10:11">
      <c r="J965">
        <f t="shared" ref="J965:J1028" si="30">+IF(G965="AUTORIZADO",F965,0)</f>
        <v>0</v>
      </c>
      <c r="K965" t="str">
        <f t="shared" ref="K965:K1028" si="31">MID(D965,2,18)</f>
        <v/>
      </c>
    </row>
    <row r="966" spans="10:11">
      <c r="J966">
        <f t="shared" si="30"/>
        <v>0</v>
      </c>
      <c r="K966" t="str">
        <f t="shared" si="31"/>
        <v/>
      </c>
    </row>
    <row r="967" spans="10:11">
      <c r="J967">
        <f t="shared" si="30"/>
        <v>0</v>
      </c>
      <c r="K967" t="str">
        <f t="shared" si="31"/>
        <v/>
      </c>
    </row>
    <row r="968" spans="10:11">
      <c r="J968">
        <f t="shared" si="30"/>
        <v>0</v>
      </c>
      <c r="K968" t="str">
        <f t="shared" si="31"/>
        <v/>
      </c>
    </row>
    <row r="969" spans="10:11">
      <c r="J969">
        <f t="shared" si="30"/>
        <v>0</v>
      </c>
      <c r="K969" t="str">
        <f t="shared" si="31"/>
        <v/>
      </c>
    </row>
    <row r="970" spans="10:11">
      <c r="J970">
        <f t="shared" si="30"/>
        <v>0</v>
      </c>
      <c r="K970" t="str">
        <f t="shared" si="31"/>
        <v/>
      </c>
    </row>
    <row r="971" spans="10:11">
      <c r="J971">
        <f t="shared" si="30"/>
        <v>0</v>
      </c>
      <c r="K971" t="str">
        <f t="shared" si="31"/>
        <v/>
      </c>
    </row>
    <row r="972" spans="10:11">
      <c r="J972">
        <f t="shared" si="30"/>
        <v>0</v>
      </c>
      <c r="K972" t="str">
        <f t="shared" si="31"/>
        <v/>
      </c>
    </row>
    <row r="973" spans="10:11">
      <c r="J973">
        <f t="shared" si="30"/>
        <v>0</v>
      </c>
      <c r="K973" t="str">
        <f t="shared" si="31"/>
        <v/>
      </c>
    </row>
    <row r="974" spans="10:11">
      <c r="J974">
        <f t="shared" si="30"/>
        <v>0</v>
      </c>
      <c r="K974" t="str">
        <f t="shared" si="31"/>
        <v/>
      </c>
    </row>
    <row r="975" spans="10:11">
      <c r="J975">
        <f t="shared" si="30"/>
        <v>0</v>
      </c>
      <c r="K975" t="str">
        <f t="shared" si="31"/>
        <v/>
      </c>
    </row>
    <row r="976" spans="10:11">
      <c r="J976">
        <f t="shared" si="30"/>
        <v>0</v>
      </c>
      <c r="K976" t="str">
        <f t="shared" si="31"/>
        <v/>
      </c>
    </row>
    <row r="977" spans="10:11">
      <c r="J977">
        <f t="shared" si="30"/>
        <v>0</v>
      </c>
      <c r="K977" t="str">
        <f t="shared" si="31"/>
        <v/>
      </c>
    </row>
    <row r="978" spans="10:11">
      <c r="J978">
        <f t="shared" si="30"/>
        <v>0</v>
      </c>
      <c r="K978" t="str">
        <f t="shared" si="31"/>
        <v/>
      </c>
    </row>
    <row r="979" spans="10:11">
      <c r="J979">
        <f t="shared" si="30"/>
        <v>0</v>
      </c>
      <c r="K979" t="str">
        <f t="shared" si="31"/>
        <v/>
      </c>
    </row>
    <row r="980" spans="10:11">
      <c r="J980">
        <f t="shared" si="30"/>
        <v>0</v>
      </c>
      <c r="K980" t="str">
        <f t="shared" si="31"/>
        <v/>
      </c>
    </row>
    <row r="981" spans="10:11">
      <c r="J981">
        <f t="shared" si="30"/>
        <v>0</v>
      </c>
      <c r="K981" t="str">
        <f t="shared" si="31"/>
        <v/>
      </c>
    </row>
    <row r="982" spans="10:11">
      <c r="J982">
        <f t="shared" si="30"/>
        <v>0</v>
      </c>
      <c r="K982" t="str">
        <f t="shared" si="31"/>
        <v/>
      </c>
    </row>
    <row r="983" spans="10:11">
      <c r="J983">
        <f t="shared" si="30"/>
        <v>0</v>
      </c>
      <c r="K983" t="str">
        <f t="shared" si="31"/>
        <v/>
      </c>
    </row>
    <row r="984" spans="10:11">
      <c r="J984">
        <f t="shared" si="30"/>
        <v>0</v>
      </c>
      <c r="K984" t="str">
        <f t="shared" si="31"/>
        <v/>
      </c>
    </row>
    <row r="985" spans="10:11">
      <c r="J985">
        <f t="shared" si="30"/>
        <v>0</v>
      </c>
      <c r="K985" t="str">
        <f t="shared" si="31"/>
        <v/>
      </c>
    </row>
    <row r="986" spans="10:11">
      <c r="J986">
        <f t="shared" si="30"/>
        <v>0</v>
      </c>
      <c r="K986" t="str">
        <f t="shared" si="31"/>
        <v/>
      </c>
    </row>
    <row r="987" spans="10:11">
      <c r="J987">
        <f t="shared" si="30"/>
        <v>0</v>
      </c>
      <c r="K987" t="str">
        <f t="shared" si="31"/>
        <v/>
      </c>
    </row>
    <row r="988" spans="10:11">
      <c r="J988">
        <f t="shared" si="30"/>
        <v>0</v>
      </c>
      <c r="K988" t="str">
        <f t="shared" si="31"/>
        <v/>
      </c>
    </row>
    <row r="989" spans="10:11">
      <c r="J989">
        <f t="shared" si="30"/>
        <v>0</v>
      </c>
      <c r="K989" t="str">
        <f t="shared" si="31"/>
        <v/>
      </c>
    </row>
    <row r="990" spans="10:11">
      <c r="J990">
        <f t="shared" si="30"/>
        <v>0</v>
      </c>
      <c r="K990" t="str">
        <f t="shared" si="31"/>
        <v/>
      </c>
    </row>
    <row r="991" spans="10:11">
      <c r="J991">
        <f t="shared" si="30"/>
        <v>0</v>
      </c>
      <c r="K991" t="str">
        <f t="shared" si="31"/>
        <v/>
      </c>
    </row>
    <row r="992" spans="10:11">
      <c r="J992">
        <f t="shared" si="30"/>
        <v>0</v>
      </c>
      <c r="K992" t="str">
        <f t="shared" si="31"/>
        <v/>
      </c>
    </row>
    <row r="993" spans="10:11">
      <c r="J993">
        <f t="shared" si="30"/>
        <v>0</v>
      </c>
      <c r="K993" t="str">
        <f t="shared" si="31"/>
        <v/>
      </c>
    </row>
    <row r="994" spans="10:11">
      <c r="J994">
        <f t="shared" si="30"/>
        <v>0</v>
      </c>
      <c r="K994" t="str">
        <f t="shared" si="31"/>
        <v/>
      </c>
    </row>
    <row r="995" spans="10:11">
      <c r="J995">
        <f t="shared" si="30"/>
        <v>0</v>
      </c>
      <c r="K995" t="str">
        <f t="shared" si="31"/>
        <v/>
      </c>
    </row>
    <row r="996" spans="10:11">
      <c r="J996">
        <f t="shared" si="30"/>
        <v>0</v>
      </c>
      <c r="K996" t="str">
        <f t="shared" si="31"/>
        <v/>
      </c>
    </row>
    <row r="997" spans="10:11">
      <c r="J997">
        <f t="shared" si="30"/>
        <v>0</v>
      </c>
      <c r="K997" t="str">
        <f t="shared" si="31"/>
        <v/>
      </c>
    </row>
    <row r="998" spans="10:11">
      <c r="J998">
        <f t="shared" si="30"/>
        <v>0</v>
      </c>
      <c r="K998" t="str">
        <f t="shared" si="31"/>
        <v/>
      </c>
    </row>
    <row r="999" spans="10:11">
      <c r="J999">
        <f t="shared" si="30"/>
        <v>0</v>
      </c>
      <c r="K999" t="str">
        <f t="shared" si="31"/>
        <v/>
      </c>
    </row>
    <row r="1000" spans="10:11">
      <c r="J1000">
        <f t="shared" si="30"/>
        <v>0</v>
      </c>
      <c r="K1000" t="str">
        <f t="shared" si="31"/>
        <v/>
      </c>
    </row>
    <row r="1001" spans="10:11">
      <c r="J1001">
        <f t="shared" si="30"/>
        <v>0</v>
      </c>
      <c r="K1001" t="str">
        <f t="shared" si="31"/>
        <v/>
      </c>
    </row>
    <row r="1002" spans="10:11">
      <c r="J1002">
        <f t="shared" si="30"/>
        <v>0</v>
      </c>
      <c r="K1002" t="str">
        <f t="shared" si="31"/>
        <v/>
      </c>
    </row>
    <row r="1003" spans="10:11">
      <c r="J1003">
        <f t="shared" si="30"/>
        <v>0</v>
      </c>
      <c r="K1003" t="str">
        <f t="shared" si="31"/>
        <v/>
      </c>
    </row>
    <row r="1004" spans="10:11">
      <c r="J1004">
        <f t="shared" si="30"/>
        <v>0</v>
      </c>
      <c r="K1004" t="str">
        <f t="shared" si="31"/>
        <v/>
      </c>
    </row>
    <row r="1005" spans="10:11">
      <c r="J1005">
        <f t="shared" si="30"/>
        <v>0</v>
      </c>
      <c r="K1005" t="str">
        <f t="shared" si="31"/>
        <v/>
      </c>
    </row>
    <row r="1006" spans="10:11">
      <c r="J1006">
        <f t="shared" si="30"/>
        <v>0</v>
      </c>
      <c r="K1006" t="str">
        <f t="shared" si="31"/>
        <v/>
      </c>
    </row>
    <row r="1007" spans="10:11">
      <c r="J1007">
        <f t="shared" si="30"/>
        <v>0</v>
      </c>
      <c r="K1007" t="str">
        <f t="shared" si="31"/>
        <v/>
      </c>
    </row>
    <row r="1008" spans="10:11">
      <c r="J1008">
        <f t="shared" si="30"/>
        <v>0</v>
      </c>
      <c r="K1008" t="str">
        <f t="shared" si="31"/>
        <v/>
      </c>
    </row>
    <row r="1009" spans="10:11">
      <c r="J1009">
        <f t="shared" si="30"/>
        <v>0</v>
      </c>
      <c r="K1009" t="str">
        <f t="shared" si="31"/>
        <v/>
      </c>
    </row>
    <row r="1010" spans="10:11">
      <c r="J1010">
        <f t="shared" si="30"/>
        <v>0</v>
      </c>
      <c r="K1010" t="str">
        <f t="shared" si="31"/>
        <v/>
      </c>
    </row>
    <row r="1011" spans="10:11">
      <c r="J1011">
        <f t="shared" si="30"/>
        <v>0</v>
      </c>
      <c r="K1011" t="str">
        <f t="shared" si="31"/>
        <v/>
      </c>
    </row>
    <row r="1012" spans="10:11">
      <c r="J1012">
        <f t="shared" si="30"/>
        <v>0</v>
      </c>
      <c r="K1012" t="str">
        <f t="shared" si="31"/>
        <v/>
      </c>
    </row>
    <row r="1013" spans="10:11">
      <c r="J1013">
        <f t="shared" si="30"/>
        <v>0</v>
      </c>
      <c r="K1013" t="str">
        <f t="shared" si="31"/>
        <v/>
      </c>
    </row>
    <row r="1014" spans="10:11">
      <c r="J1014">
        <f t="shared" si="30"/>
        <v>0</v>
      </c>
      <c r="K1014" t="str">
        <f t="shared" si="31"/>
        <v/>
      </c>
    </row>
    <row r="1015" spans="10:11">
      <c r="J1015">
        <f t="shared" si="30"/>
        <v>0</v>
      </c>
      <c r="K1015" t="str">
        <f t="shared" si="31"/>
        <v/>
      </c>
    </row>
    <row r="1016" spans="10:11">
      <c r="J1016">
        <f t="shared" si="30"/>
        <v>0</v>
      </c>
      <c r="K1016" t="str">
        <f t="shared" si="31"/>
        <v/>
      </c>
    </row>
    <row r="1017" spans="10:11">
      <c r="J1017">
        <f t="shared" si="30"/>
        <v>0</v>
      </c>
      <c r="K1017" t="str">
        <f t="shared" si="31"/>
        <v/>
      </c>
    </row>
    <row r="1018" spans="10:11">
      <c r="J1018">
        <f t="shared" si="30"/>
        <v>0</v>
      </c>
      <c r="K1018" t="str">
        <f t="shared" si="31"/>
        <v/>
      </c>
    </row>
    <row r="1019" spans="10:11">
      <c r="J1019">
        <f t="shared" si="30"/>
        <v>0</v>
      </c>
      <c r="K1019" t="str">
        <f t="shared" si="31"/>
        <v/>
      </c>
    </row>
    <row r="1020" spans="10:11">
      <c r="J1020">
        <f t="shared" si="30"/>
        <v>0</v>
      </c>
      <c r="K1020" t="str">
        <f t="shared" si="31"/>
        <v/>
      </c>
    </row>
    <row r="1021" spans="10:11">
      <c r="J1021">
        <f t="shared" si="30"/>
        <v>0</v>
      </c>
      <c r="K1021" t="str">
        <f t="shared" si="31"/>
        <v/>
      </c>
    </row>
    <row r="1022" spans="10:11">
      <c r="J1022">
        <f t="shared" si="30"/>
        <v>0</v>
      </c>
      <c r="K1022" t="str">
        <f t="shared" si="31"/>
        <v/>
      </c>
    </row>
    <row r="1023" spans="10:11">
      <c r="J1023">
        <f t="shared" si="30"/>
        <v>0</v>
      </c>
      <c r="K1023" t="str">
        <f t="shared" si="31"/>
        <v/>
      </c>
    </row>
    <row r="1024" spans="10:11">
      <c r="J1024">
        <f t="shared" si="30"/>
        <v>0</v>
      </c>
      <c r="K1024" t="str">
        <f t="shared" si="31"/>
        <v/>
      </c>
    </row>
    <row r="1025" spans="10:11">
      <c r="J1025">
        <f t="shared" si="30"/>
        <v>0</v>
      </c>
      <c r="K1025" t="str">
        <f t="shared" si="31"/>
        <v/>
      </c>
    </row>
    <row r="1026" spans="10:11">
      <c r="J1026">
        <f t="shared" si="30"/>
        <v>0</v>
      </c>
      <c r="K1026" t="str">
        <f t="shared" si="31"/>
        <v/>
      </c>
    </row>
    <row r="1027" spans="10:11">
      <c r="J1027">
        <f t="shared" si="30"/>
        <v>0</v>
      </c>
      <c r="K1027" t="str">
        <f t="shared" si="31"/>
        <v/>
      </c>
    </row>
    <row r="1028" spans="10:11">
      <c r="J1028">
        <f t="shared" si="30"/>
        <v>0</v>
      </c>
      <c r="K1028" t="str">
        <f t="shared" si="31"/>
        <v/>
      </c>
    </row>
    <row r="1029" spans="10:11">
      <c r="J1029">
        <f t="shared" ref="J1029:J1092" si="32">+IF(G1029="AUTORIZADO",F1029,0)</f>
        <v>0</v>
      </c>
      <c r="K1029" t="str">
        <f t="shared" ref="K1029:K1092" si="33">MID(D1029,2,18)</f>
        <v/>
      </c>
    </row>
    <row r="1030" spans="10:11">
      <c r="J1030">
        <f t="shared" si="32"/>
        <v>0</v>
      </c>
      <c r="K1030" t="str">
        <f t="shared" si="33"/>
        <v/>
      </c>
    </row>
    <row r="1031" spans="10:11">
      <c r="J1031">
        <f t="shared" si="32"/>
        <v>0</v>
      </c>
      <c r="K1031" t="str">
        <f t="shared" si="33"/>
        <v/>
      </c>
    </row>
    <row r="1032" spans="10:11">
      <c r="J1032">
        <f t="shared" si="32"/>
        <v>0</v>
      </c>
      <c r="K1032" t="str">
        <f t="shared" si="33"/>
        <v/>
      </c>
    </row>
    <row r="1033" spans="10:11">
      <c r="J1033">
        <f t="shared" si="32"/>
        <v>0</v>
      </c>
      <c r="K1033" t="str">
        <f t="shared" si="33"/>
        <v/>
      </c>
    </row>
    <row r="1034" spans="10:11">
      <c r="J1034">
        <f t="shared" si="32"/>
        <v>0</v>
      </c>
      <c r="K1034" t="str">
        <f t="shared" si="33"/>
        <v/>
      </c>
    </row>
    <row r="1035" spans="10:11">
      <c r="J1035">
        <f t="shared" si="32"/>
        <v>0</v>
      </c>
      <c r="K1035" t="str">
        <f t="shared" si="33"/>
        <v/>
      </c>
    </row>
    <row r="1036" spans="10:11">
      <c r="J1036">
        <f t="shared" si="32"/>
        <v>0</v>
      </c>
      <c r="K1036" t="str">
        <f t="shared" si="33"/>
        <v/>
      </c>
    </row>
    <row r="1037" spans="10:11">
      <c r="J1037">
        <f t="shared" si="32"/>
        <v>0</v>
      </c>
      <c r="K1037" t="str">
        <f t="shared" si="33"/>
        <v/>
      </c>
    </row>
    <row r="1038" spans="10:11">
      <c r="J1038">
        <f t="shared" si="32"/>
        <v>0</v>
      </c>
      <c r="K1038" t="str">
        <f t="shared" si="33"/>
        <v/>
      </c>
    </row>
    <row r="1039" spans="10:11">
      <c r="J1039">
        <f t="shared" si="32"/>
        <v>0</v>
      </c>
      <c r="K1039" t="str">
        <f t="shared" si="33"/>
        <v/>
      </c>
    </row>
    <row r="1040" spans="10:11">
      <c r="J1040">
        <f t="shared" si="32"/>
        <v>0</v>
      </c>
      <c r="K1040" t="str">
        <f t="shared" si="33"/>
        <v/>
      </c>
    </row>
    <row r="1041" spans="10:11">
      <c r="J1041">
        <f t="shared" si="32"/>
        <v>0</v>
      </c>
      <c r="K1041" t="str">
        <f t="shared" si="33"/>
        <v/>
      </c>
    </row>
    <row r="1042" spans="10:11">
      <c r="J1042">
        <f t="shared" si="32"/>
        <v>0</v>
      </c>
      <c r="K1042" t="str">
        <f t="shared" si="33"/>
        <v/>
      </c>
    </row>
    <row r="1043" spans="10:11">
      <c r="J1043">
        <f t="shared" si="32"/>
        <v>0</v>
      </c>
      <c r="K1043" t="str">
        <f t="shared" si="33"/>
        <v/>
      </c>
    </row>
    <row r="1044" spans="10:11">
      <c r="J1044">
        <f t="shared" si="32"/>
        <v>0</v>
      </c>
      <c r="K1044" t="str">
        <f t="shared" si="33"/>
        <v/>
      </c>
    </row>
    <row r="1045" spans="10:11">
      <c r="J1045">
        <f t="shared" si="32"/>
        <v>0</v>
      </c>
      <c r="K1045" t="str">
        <f t="shared" si="33"/>
        <v/>
      </c>
    </row>
    <row r="1046" spans="10:11">
      <c r="J1046">
        <f t="shared" si="32"/>
        <v>0</v>
      </c>
      <c r="K1046" t="str">
        <f t="shared" si="33"/>
        <v/>
      </c>
    </row>
    <row r="1047" spans="10:11">
      <c r="J1047">
        <f t="shared" si="32"/>
        <v>0</v>
      </c>
      <c r="K1047" t="str">
        <f t="shared" si="33"/>
        <v/>
      </c>
    </row>
    <row r="1048" spans="10:11">
      <c r="J1048">
        <f t="shared" si="32"/>
        <v>0</v>
      </c>
      <c r="K1048" t="str">
        <f t="shared" si="33"/>
        <v/>
      </c>
    </row>
    <row r="1049" spans="10:11">
      <c r="J1049">
        <f t="shared" si="32"/>
        <v>0</v>
      </c>
      <c r="K1049" t="str">
        <f t="shared" si="33"/>
        <v/>
      </c>
    </row>
    <row r="1050" spans="10:11">
      <c r="J1050">
        <f t="shared" si="32"/>
        <v>0</v>
      </c>
      <c r="K1050" t="str">
        <f t="shared" si="33"/>
        <v/>
      </c>
    </row>
    <row r="1051" spans="10:11">
      <c r="J1051">
        <f t="shared" si="32"/>
        <v>0</v>
      </c>
      <c r="K1051" t="str">
        <f t="shared" si="33"/>
        <v/>
      </c>
    </row>
    <row r="1052" spans="10:11">
      <c r="J1052">
        <f t="shared" si="32"/>
        <v>0</v>
      </c>
      <c r="K1052" t="str">
        <f t="shared" si="33"/>
        <v/>
      </c>
    </row>
    <row r="1053" spans="10:11">
      <c r="J1053">
        <f t="shared" si="32"/>
        <v>0</v>
      </c>
      <c r="K1053" t="str">
        <f t="shared" si="33"/>
        <v/>
      </c>
    </row>
    <row r="1054" spans="10:11">
      <c r="J1054">
        <f t="shared" si="32"/>
        <v>0</v>
      </c>
      <c r="K1054" t="str">
        <f t="shared" si="33"/>
        <v/>
      </c>
    </row>
    <row r="1055" spans="10:11">
      <c r="J1055">
        <f t="shared" si="32"/>
        <v>0</v>
      </c>
      <c r="K1055" t="str">
        <f t="shared" si="33"/>
        <v/>
      </c>
    </row>
    <row r="1056" spans="10:11">
      <c r="J1056">
        <f t="shared" si="32"/>
        <v>0</v>
      </c>
      <c r="K1056" t="str">
        <f t="shared" si="33"/>
        <v/>
      </c>
    </row>
    <row r="1057" spans="10:11">
      <c r="J1057">
        <f t="shared" si="32"/>
        <v>0</v>
      </c>
      <c r="K1057" t="str">
        <f t="shared" si="33"/>
        <v/>
      </c>
    </row>
    <row r="1058" spans="10:11">
      <c r="J1058">
        <f t="shared" si="32"/>
        <v>0</v>
      </c>
      <c r="K1058" t="str">
        <f t="shared" si="33"/>
        <v/>
      </c>
    </row>
    <row r="1059" spans="10:11">
      <c r="J1059">
        <f t="shared" si="32"/>
        <v>0</v>
      </c>
      <c r="K1059" t="str">
        <f t="shared" si="33"/>
        <v/>
      </c>
    </row>
    <row r="1060" spans="10:11">
      <c r="J1060">
        <f t="shared" si="32"/>
        <v>0</v>
      </c>
      <c r="K1060" t="str">
        <f t="shared" si="33"/>
        <v/>
      </c>
    </row>
    <row r="1061" spans="10:11">
      <c r="J1061">
        <f t="shared" si="32"/>
        <v>0</v>
      </c>
      <c r="K1061" t="str">
        <f t="shared" si="33"/>
        <v/>
      </c>
    </row>
    <row r="1062" spans="10:11">
      <c r="J1062">
        <f t="shared" si="32"/>
        <v>0</v>
      </c>
      <c r="K1062" t="str">
        <f t="shared" si="33"/>
        <v/>
      </c>
    </row>
    <row r="1063" spans="10:11">
      <c r="J1063">
        <f t="shared" si="32"/>
        <v>0</v>
      </c>
      <c r="K1063" t="str">
        <f t="shared" si="33"/>
        <v/>
      </c>
    </row>
    <row r="1064" spans="10:11">
      <c r="J1064">
        <f t="shared" si="32"/>
        <v>0</v>
      </c>
      <c r="K1064" t="str">
        <f t="shared" si="33"/>
        <v/>
      </c>
    </row>
    <row r="1065" spans="10:11">
      <c r="J1065">
        <f t="shared" si="32"/>
        <v>0</v>
      </c>
      <c r="K1065" t="str">
        <f t="shared" si="33"/>
        <v/>
      </c>
    </row>
    <row r="1066" spans="10:11">
      <c r="J1066">
        <f t="shared" si="32"/>
        <v>0</v>
      </c>
      <c r="K1066" t="str">
        <f t="shared" si="33"/>
        <v/>
      </c>
    </row>
    <row r="1067" spans="10:11">
      <c r="J1067">
        <f t="shared" si="32"/>
        <v>0</v>
      </c>
      <c r="K1067" t="str">
        <f t="shared" si="33"/>
        <v/>
      </c>
    </row>
    <row r="1068" spans="10:11">
      <c r="J1068">
        <f t="shared" si="32"/>
        <v>0</v>
      </c>
      <c r="K1068" t="str">
        <f t="shared" si="33"/>
        <v/>
      </c>
    </row>
    <row r="1069" spans="10:11">
      <c r="J1069">
        <f t="shared" si="32"/>
        <v>0</v>
      </c>
      <c r="K1069" t="str">
        <f t="shared" si="33"/>
        <v/>
      </c>
    </row>
    <row r="1070" spans="10:11">
      <c r="J1070">
        <f t="shared" si="32"/>
        <v>0</v>
      </c>
      <c r="K1070" t="str">
        <f t="shared" si="33"/>
        <v/>
      </c>
    </row>
    <row r="1071" spans="10:11">
      <c r="J1071">
        <f t="shared" si="32"/>
        <v>0</v>
      </c>
      <c r="K1071" t="str">
        <f t="shared" si="33"/>
        <v/>
      </c>
    </row>
    <row r="1072" spans="10:11">
      <c r="J1072">
        <f t="shared" si="32"/>
        <v>0</v>
      </c>
      <c r="K1072" t="str">
        <f t="shared" si="33"/>
        <v/>
      </c>
    </row>
    <row r="1073" spans="10:11">
      <c r="J1073">
        <f t="shared" si="32"/>
        <v>0</v>
      </c>
      <c r="K1073" t="str">
        <f t="shared" si="33"/>
        <v/>
      </c>
    </row>
    <row r="1074" spans="10:11">
      <c r="J1074">
        <f t="shared" si="32"/>
        <v>0</v>
      </c>
      <c r="K1074" t="str">
        <f t="shared" si="33"/>
        <v/>
      </c>
    </row>
    <row r="1075" spans="10:11">
      <c r="J1075">
        <f t="shared" si="32"/>
        <v>0</v>
      </c>
      <c r="K1075" t="str">
        <f t="shared" si="33"/>
        <v/>
      </c>
    </row>
    <row r="1076" spans="10:11">
      <c r="J1076">
        <f t="shared" si="32"/>
        <v>0</v>
      </c>
      <c r="K1076" t="str">
        <f t="shared" si="33"/>
        <v/>
      </c>
    </row>
    <row r="1077" spans="10:11">
      <c r="J1077">
        <f t="shared" si="32"/>
        <v>0</v>
      </c>
      <c r="K1077" t="str">
        <f t="shared" si="33"/>
        <v/>
      </c>
    </row>
    <row r="1078" spans="10:11">
      <c r="J1078">
        <f t="shared" si="32"/>
        <v>0</v>
      </c>
      <c r="K1078" t="str">
        <f t="shared" si="33"/>
        <v/>
      </c>
    </row>
    <row r="1079" spans="10:11">
      <c r="J1079">
        <f t="shared" si="32"/>
        <v>0</v>
      </c>
      <c r="K1079" t="str">
        <f t="shared" si="33"/>
        <v/>
      </c>
    </row>
    <row r="1080" spans="10:11">
      <c r="J1080">
        <f t="shared" si="32"/>
        <v>0</v>
      </c>
      <c r="K1080" t="str">
        <f t="shared" si="33"/>
        <v/>
      </c>
    </row>
    <row r="1081" spans="10:11">
      <c r="J1081">
        <f t="shared" si="32"/>
        <v>0</v>
      </c>
      <c r="K1081" t="str">
        <f t="shared" si="33"/>
        <v/>
      </c>
    </row>
    <row r="1082" spans="10:11">
      <c r="J1082">
        <f t="shared" si="32"/>
        <v>0</v>
      </c>
      <c r="K1082" t="str">
        <f t="shared" si="33"/>
        <v/>
      </c>
    </row>
    <row r="1083" spans="10:11">
      <c r="J1083">
        <f t="shared" si="32"/>
        <v>0</v>
      </c>
      <c r="K1083" t="str">
        <f t="shared" si="33"/>
        <v/>
      </c>
    </row>
    <row r="1084" spans="10:11">
      <c r="J1084">
        <f t="shared" si="32"/>
        <v>0</v>
      </c>
      <c r="K1084" t="str">
        <f t="shared" si="33"/>
        <v/>
      </c>
    </row>
    <row r="1085" spans="10:11">
      <c r="J1085">
        <f t="shared" si="32"/>
        <v>0</v>
      </c>
      <c r="K1085" t="str">
        <f t="shared" si="33"/>
        <v/>
      </c>
    </row>
    <row r="1086" spans="10:11">
      <c r="J1086">
        <f t="shared" si="32"/>
        <v>0</v>
      </c>
      <c r="K1086" t="str">
        <f t="shared" si="33"/>
        <v/>
      </c>
    </row>
    <row r="1087" spans="10:11">
      <c r="J1087">
        <f t="shared" si="32"/>
        <v>0</v>
      </c>
      <c r="K1087" t="str">
        <f t="shared" si="33"/>
        <v/>
      </c>
    </row>
    <row r="1088" spans="10:11">
      <c r="J1088">
        <f t="shared" si="32"/>
        <v>0</v>
      </c>
      <c r="K1088" t="str">
        <f t="shared" si="33"/>
        <v/>
      </c>
    </row>
    <row r="1089" spans="10:11">
      <c r="J1089">
        <f t="shared" si="32"/>
        <v>0</v>
      </c>
      <c r="K1089" t="str">
        <f t="shared" si="33"/>
        <v/>
      </c>
    </row>
    <row r="1090" spans="10:11">
      <c r="J1090">
        <f t="shared" si="32"/>
        <v>0</v>
      </c>
      <c r="K1090" t="str">
        <f t="shared" si="33"/>
        <v/>
      </c>
    </row>
    <row r="1091" spans="10:11">
      <c r="J1091">
        <f t="shared" si="32"/>
        <v>0</v>
      </c>
      <c r="K1091" t="str">
        <f t="shared" si="33"/>
        <v/>
      </c>
    </row>
    <row r="1092" spans="10:11">
      <c r="J1092">
        <f t="shared" si="32"/>
        <v>0</v>
      </c>
      <c r="K1092" t="str">
        <f t="shared" si="33"/>
        <v/>
      </c>
    </row>
    <row r="1093" spans="10:11">
      <c r="J1093">
        <f t="shared" ref="J1093:J1156" si="34">+IF(G1093="AUTORIZADO",F1093,0)</f>
        <v>0</v>
      </c>
      <c r="K1093" t="str">
        <f t="shared" ref="K1093:K1156" si="35">MID(D1093,2,18)</f>
        <v/>
      </c>
    </row>
    <row r="1094" spans="10:11">
      <c r="J1094">
        <f t="shared" si="34"/>
        <v>0</v>
      </c>
      <c r="K1094" t="str">
        <f t="shared" si="35"/>
        <v/>
      </c>
    </row>
    <row r="1095" spans="10:11">
      <c r="J1095">
        <f t="shared" si="34"/>
        <v>0</v>
      </c>
      <c r="K1095" t="str">
        <f t="shared" si="35"/>
        <v/>
      </c>
    </row>
    <row r="1096" spans="10:11">
      <c r="J1096">
        <f t="shared" si="34"/>
        <v>0</v>
      </c>
      <c r="K1096" t="str">
        <f t="shared" si="35"/>
        <v/>
      </c>
    </row>
    <row r="1097" spans="10:11">
      <c r="J1097">
        <f t="shared" si="34"/>
        <v>0</v>
      </c>
      <c r="K1097" t="str">
        <f t="shared" si="35"/>
        <v/>
      </c>
    </row>
    <row r="1098" spans="10:11">
      <c r="J1098">
        <f t="shared" si="34"/>
        <v>0</v>
      </c>
      <c r="K1098" t="str">
        <f t="shared" si="35"/>
        <v/>
      </c>
    </row>
    <row r="1099" spans="10:11">
      <c r="J1099">
        <f t="shared" si="34"/>
        <v>0</v>
      </c>
      <c r="K1099" t="str">
        <f t="shared" si="35"/>
        <v/>
      </c>
    </row>
    <row r="1100" spans="10:11">
      <c r="J1100">
        <f t="shared" si="34"/>
        <v>0</v>
      </c>
      <c r="K1100" t="str">
        <f t="shared" si="35"/>
        <v/>
      </c>
    </row>
    <row r="1101" spans="10:11">
      <c r="J1101">
        <f t="shared" si="34"/>
        <v>0</v>
      </c>
      <c r="K1101" t="str">
        <f t="shared" si="35"/>
        <v/>
      </c>
    </row>
    <row r="1102" spans="10:11">
      <c r="J1102">
        <f t="shared" si="34"/>
        <v>0</v>
      </c>
      <c r="K1102" t="str">
        <f t="shared" si="35"/>
        <v/>
      </c>
    </row>
    <row r="1103" spans="10:11">
      <c r="J1103">
        <f t="shared" si="34"/>
        <v>0</v>
      </c>
      <c r="K1103" t="str">
        <f t="shared" si="35"/>
        <v/>
      </c>
    </row>
    <row r="1104" spans="10:11">
      <c r="J1104">
        <f t="shared" si="34"/>
        <v>0</v>
      </c>
      <c r="K1104" t="str">
        <f t="shared" si="35"/>
        <v/>
      </c>
    </row>
    <row r="1105" spans="10:11">
      <c r="J1105">
        <f t="shared" si="34"/>
        <v>0</v>
      </c>
      <c r="K1105" t="str">
        <f t="shared" si="35"/>
        <v/>
      </c>
    </row>
    <row r="1106" spans="10:11">
      <c r="J1106">
        <f t="shared" si="34"/>
        <v>0</v>
      </c>
      <c r="K1106" t="str">
        <f t="shared" si="35"/>
        <v/>
      </c>
    </row>
    <row r="1107" spans="10:11">
      <c r="J1107">
        <f t="shared" si="34"/>
        <v>0</v>
      </c>
      <c r="K1107" t="str">
        <f t="shared" si="35"/>
        <v/>
      </c>
    </row>
    <row r="1108" spans="10:11">
      <c r="J1108">
        <f t="shared" si="34"/>
        <v>0</v>
      </c>
      <c r="K1108" t="str">
        <f t="shared" si="35"/>
        <v/>
      </c>
    </row>
    <row r="1109" spans="10:11">
      <c r="J1109">
        <f t="shared" si="34"/>
        <v>0</v>
      </c>
      <c r="K1109" t="str">
        <f t="shared" si="35"/>
        <v/>
      </c>
    </row>
    <row r="1110" spans="10:11">
      <c r="J1110">
        <f t="shared" si="34"/>
        <v>0</v>
      </c>
      <c r="K1110" t="str">
        <f t="shared" si="35"/>
        <v/>
      </c>
    </row>
    <row r="1111" spans="10:11">
      <c r="J1111">
        <f t="shared" si="34"/>
        <v>0</v>
      </c>
      <c r="K1111" t="str">
        <f t="shared" si="35"/>
        <v/>
      </c>
    </row>
    <row r="1112" spans="10:11">
      <c r="J1112">
        <f t="shared" si="34"/>
        <v>0</v>
      </c>
      <c r="K1112" t="str">
        <f t="shared" si="35"/>
        <v/>
      </c>
    </row>
    <row r="1113" spans="10:11">
      <c r="J1113">
        <f t="shared" si="34"/>
        <v>0</v>
      </c>
      <c r="K1113" t="str">
        <f t="shared" si="35"/>
        <v/>
      </c>
    </row>
    <row r="1114" spans="10:11">
      <c r="J1114">
        <f t="shared" si="34"/>
        <v>0</v>
      </c>
      <c r="K1114" t="str">
        <f t="shared" si="35"/>
        <v/>
      </c>
    </row>
    <row r="1115" spans="10:11">
      <c r="J1115">
        <f t="shared" si="34"/>
        <v>0</v>
      </c>
      <c r="K1115" t="str">
        <f t="shared" si="35"/>
        <v/>
      </c>
    </row>
    <row r="1116" spans="10:11">
      <c r="J1116">
        <f t="shared" si="34"/>
        <v>0</v>
      </c>
      <c r="K1116" t="str">
        <f t="shared" si="35"/>
        <v/>
      </c>
    </row>
    <row r="1117" spans="10:11">
      <c r="J1117">
        <f t="shared" si="34"/>
        <v>0</v>
      </c>
      <c r="K1117" t="str">
        <f t="shared" si="35"/>
        <v/>
      </c>
    </row>
    <row r="1118" spans="10:11">
      <c r="J1118">
        <f t="shared" si="34"/>
        <v>0</v>
      </c>
      <c r="K1118" t="str">
        <f t="shared" si="35"/>
        <v/>
      </c>
    </row>
    <row r="1119" spans="10:11">
      <c r="J1119">
        <f t="shared" si="34"/>
        <v>0</v>
      </c>
      <c r="K1119" t="str">
        <f t="shared" si="35"/>
        <v/>
      </c>
    </row>
    <row r="1120" spans="10:11">
      <c r="J1120">
        <f t="shared" si="34"/>
        <v>0</v>
      </c>
      <c r="K1120" t="str">
        <f t="shared" si="35"/>
        <v/>
      </c>
    </row>
    <row r="1121" spans="10:11">
      <c r="J1121">
        <f t="shared" si="34"/>
        <v>0</v>
      </c>
      <c r="K1121" t="str">
        <f t="shared" si="35"/>
        <v/>
      </c>
    </row>
    <row r="1122" spans="10:11">
      <c r="J1122">
        <f t="shared" si="34"/>
        <v>0</v>
      </c>
      <c r="K1122" t="str">
        <f t="shared" si="35"/>
        <v/>
      </c>
    </row>
    <row r="1123" spans="10:11">
      <c r="J1123">
        <f t="shared" si="34"/>
        <v>0</v>
      </c>
      <c r="K1123" t="str">
        <f t="shared" si="35"/>
        <v/>
      </c>
    </row>
    <row r="1124" spans="10:11">
      <c r="J1124">
        <f t="shared" si="34"/>
        <v>0</v>
      </c>
      <c r="K1124" t="str">
        <f t="shared" si="35"/>
        <v/>
      </c>
    </row>
    <row r="1125" spans="10:11">
      <c r="J1125">
        <f t="shared" si="34"/>
        <v>0</v>
      </c>
      <c r="K1125" t="str">
        <f t="shared" si="35"/>
        <v/>
      </c>
    </row>
    <row r="1126" spans="10:11">
      <c r="J1126">
        <f t="shared" si="34"/>
        <v>0</v>
      </c>
      <c r="K1126" t="str">
        <f t="shared" si="35"/>
        <v/>
      </c>
    </row>
    <row r="1127" spans="10:11">
      <c r="J1127">
        <f t="shared" si="34"/>
        <v>0</v>
      </c>
      <c r="K1127" t="str">
        <f t="shared" si="35"/>
        <v/>
      </c>
    </row>
    <row r="1128" spans="10:11">
      <c r="J1128">
        <f t="shared" si="34"/>
        <v>0</v>
      </c>
      <c r="K1128" t="str">
        <f t="shared" si="35"/>
        <v/>
      </c>
    </row>
    <row r="1129" spans="10:11">
      <c r="J1129">
        <f t="shared" si="34"/>
        <v>0</v>
      </c>
      <c r="K1129" t="str">
        <f t="shared" si="35"/>
        <v/>
      </c>
    </row>
    <row r="1130" spans="10:11">
      <c r="J1130">
        <f t="shared" si="34"/>
        <v>0</v>
      </c>
      <c r="K1130" t="str">
        <f t="shared" si="35"/>
        <v/>
      </c>
    </row>
    <row r="1131" spans="10:11">
      <c r="J1131">
        <f t="shared" si="34"/>
        <v>0</v>
      </c>
      <c r="K1131" t="str">
        <f t="shared" si="35"/>
        <v/>
      </c>
    </row>
    <row r="1132" spans="10:11">
      <c r="J1132">
        <f t="shared" si="34"/>
        <v>0</v>
      </c>
      <c r="K1132" t="str">
        <f t="shared" si="35"/>
        <v/>
      </c>
    </row>
    <row r="1133" spans="10:11">
      <c r="J1133">
        <f t="shared" si="34"/>
        <v>0</v>
      </c>
      <c r="K1133" t="str">
        <f t="shared" si="35"/>
        <v/>
      </c>
    </row>
    <row r="1134" spans="10:11">
      <c r="J1134">
        <f t="shared" si="34"/>
        <v>0</v>
      </c>
      <c r="K1134" t="str">
        <f t="shared" si="35"/>
        <v/>
      </c>
    </row>
    <row r="1135" spans="10:11">
      <c r="J1135">
        <f t="shared" si="34"/>
        <v>0</v>
      </c>
      <c r="K1135" t="str">
        <f t="shared" si="35"/>
        <v/>
      </c>
    </row>
    <row r="1136" spans="10:11">
      <c r="J1136">
        <f t="shared" si="34"/>
        <v>0</v>
      </c>
      <c r="K1136" t="str">
        <f t="shared" si="35"/>
        <v/>
      </c>
    </row>
    <row r="1137" spans="10:11">
      <c r="J1137">
        <f t="shared" si="34"/>
        <v>0</v>
      </c>
      <c r="K1137" t="str">
        <f t="shared" si="35"/>
        <v/>
      </c>
    </row>
    <row r="1138" spans="10:11">
      <c r="J1138">
        <f t="shared" si="34"/>
        <v>0</v>
      </c>
      <c r="K1138" t="str">
        <f t="shared" si="35"/>
        <v/>
      </c>
    </row>
    <row r="1139" spans="10:11">
      <c r="J1139">
        <f t="shared" si="34"/>
        <v>0</v>
      </c>
      <c r="K1139" t="str">
        <f t="shared" si="35"/>
        <v/>
      </c>
    </row>
    <row r="1140" spans="10:11">
      <c r="J1140">
        <f t="shared" si="34"/>
        <v>0</v>
      </c>
      <c r="K1140" t="str">
        <f t="shared" si="35"/>
        <v/>
      </c>
    </row>
    <row r="1141" spans="10:11">
      <c r="J1141">
        <f t="shared" si="34"/>
        <v>0</v>
      </c>
      <c r="K1141" t="str">
        <f t="shared" si="35"/>
        <v/>
      </c>
    </row>
    <row r="1142" spans="10:11">
      <c r="J1142">
        <f t="shared" si="34"/>
        <v>0</v>
      </c>
      <c r="K1142" t="str">
        <f t="shared" si="35"/>
        <v/>
      </c>
    </row>
    <row r="1143" spans="10:11">
      <c r="J1143">
        <f t="shared" si="34"/>
        <v>0</v>
      </c>
      <c r="K1143" t="str">
        <f t="shared" si="35"/>
        <v/>
      </c>
    </row>
    <row r="1144" spans="10:11">
      <c r="J1144">
        <f t="shared" si="34"/>
        <v>0</v>
      </c>
      <c r="K1144" t="str">
        <f t="shared" si="35"/>
        <v/>
      </c>
    </row>
    <row r="1145" spans="10:11">
      <c r="J1145">
        <f t="shared" si="34"/>
        <v>0</v>
      </c>
      <c r="K1145" t="str">
        <f t="shared" si="35"/>
        <v/>
      </c>
    </row>
    <row r="1146" spans="10:11">
      <c r="J1146">
        <f t="shared" si="34"/>
        <v>0</v>
      </c>
      <c r="K1146" t="str">
        <f t="shared" si="35"/>
        <v/>
      </c>
    </row>
    <row r="1147" spans="10:11">
      <c r="J1147">
        <f t="shared" si="34"/>
        <v>0</v>
      </c>
      <c r="K1147" t="str">
        <f t="shared" si="35"/>
        <v/>
      </c>
    </row>
    <row r="1148" spans="10:11">
      <c r="J1148">
        <f t="shared" si="34"/>
        <v>0</v>
      </c>
      <c r="K1148" t="str">
        <f t="shared" si="35"/>
        <v/>
      </c>
    </row>
    <row r="1149" spans="10:11">
      <c r="J1149">
        <f t="shared" si="34"/>
        <v>0</v>
      </c>
      <c r="K1149" t="str">
        <f t="shared" si="35"/>
        <v/>
      </c>
    </row>
    <row r="1150" spans="10:11">
      <c r="J1150">
        <f t="shared" si="34"/>
        <v>0</v>
      </c>
      <c r="K1150" t="str">
        <f t="shared" si="35"/>
        <v/>
      </c>
    </row>
    <row r="1151" spans="10:11">
      <c r="J1151">
        <f t="shared" si="34"/>
        <v>0</v>
      </c>
      <c r="K1151" t="str">
        <f t="shared" si="35"/>
        <v/>
      </c>
    </row>
    <row r="1152" spans="10:11">
      <c r="J1152">
        <f t="shared" si="34"/>
        <v>0</v>
      </c>
      <c r="K1152" t="str">
        <f t="shared" si="35"/>
        <v/>
      </c>
    </row>
    <row r="1153" spans="10:11">
      <c r="J1153">
        <f t="shared" si="34"/>
        <v>0</v>
      </c>
      <c r="K1153" t="str">
        <f t="shared" si="35"/>
        <v/>
      </c>
    </row>
    <row r="1154" spans="10:11">
      <c r="J1154">
        <f t="shared" si="34"/>
        <v>0</v>
      </c>
      <c r="K1154" t="str">
        <f t="shared" si="35"/>
        <v/>
      </c>
    </row>
    <row r="1155" spans="10:11">
      <c r="J1155">
        <f t="shared" si="34"/>
        <v>0</v>
      </c>
      <c r="K1155" t="str">
        <f t="shared" si="35"/>
        <v/>
      </c>
    </row>
    <row r="1156" spans="10:11">
      <c r="J1156">
        <f t="shared" si="34"/>
        <v>0</v>
      </c>
      <c r="K1156" t="str">
        <f t="shared" si="35"/>
        <v/>
      </c>
    </row>
    <row r="1157" spans="10:11">
      <c r="J1157">
        <f t="shared" ref="J1157:J1220" si="36">+IF(G1157="AUTORIZADO",F1157,0)</f>
        <v>0</v>
      </c>
      <c r="K1157" t="str">
        <f t="shared" ref="K1157:K1220" si="37">MID(D1157,2,18)</f>
        <v/>
      </c>
    </row>
    <row r="1158" spans="10:11">
      <c r="J1158">
        <f t="shared" si="36"/>
        <v>0</v>
      </c>
      <c r="K1158" t="str">
        <f t="shared" si="37"/>
        <v/>
      </c>
    </row>
    <row r="1159" spans="10:11">
      <c r="J1159">
        <f t="shared" si="36"/>
        <v>0</v>
      </c>
      <c r="K1159" t="str">
        <f t="shared" si="37"/>
        <v/>
      </c>
    </row>
    <row r="1160" spans="10:11">
      <c r="J1160">
        <f t="shared" si="36"/>
        <v>0</v>
      </c>
      <c r="K1160" t="str">
        <f t="shared" si="37"/>
        <v/>
      </c>
    </row>
    <row r="1161" spans="10:11">
      <c r="J1161">
        <f t="shared" si="36"/>
        <v>0</v>
      </c>
      <c r="K1161" t="str">
        <f t="shared" si="37"/>
        <v/>
      </c>
    </row>
    <row r="1162" spans="10:11">
      <c r="J1162">
        <f t="shared" si="36"/>
        <v>0</v>
      </c>
      <c r="K1162" t="str">
        <f t="shared" si="37"/>
        <v/>
      </c>
    </row>
    <row r="1163" spans="10:11">
      <c r="J1163">
        <f t="shared" si="36"/>
        <v>0</v>
      </c>
      <c r="K1163" t="str">
        <f t="shared" si="37"/>
        <v/>
      </c>
    </row>
    <row r="1164" spans="10:11">
      <c r="J1164">
        <f t="shared" si="36"/>
        <v>0</v>
      </c>
      <c r="K1164" t="str">
        <f t="shared" si="37"/>
        <v/>
      </c>
    </row>
    <row r="1165" spans="10:11">
      <c r="J1165">
        <f t="shared" si="36"/>
        <v>0</v>
      </c>
      <c r="K1165" t="str">
        <f t="shared" si="37"/>
        <v/>
      </c>
    </row>
    <row r="1166" spans="10:11">
      <c r="J1166">
        <f t="shared" si="36"/>
        <v>0</v>
      </c>
      <c r="K1166" t="str">
        <f t="shared" si="37"/>
        <v/>
      </c>
    </row>
    <row r="1167" spans="10:11">
      <c r="J1167">
        <f t="shared" si="36"/>
        <v>0</v>
      </c>
      <c r="K1167" t="str">
        <f t="shared" si="37"/>
        <v/>
      </c>
    </row>
    <row r="1168" spans="10:11">
      <c r="J1168">
        <f t="shared" si="36"/>
        <v>0</v>
      </c>
      <c r="K1168" t="str">
        <f t="shared" si="37"/>
        <v/>
      </c>
    </row>
    <row r="1169" spans="10:11">
      <c r="J1169">
        <f t="shared" si="36"/>
        <v>0</v>
      </c>
      <c r="K1169" t="str">
        <f t="shared" si="37"/>
        <v/>
      </c>
    </row>
    <row r="1170" spans="10:11">
      <c r="J1170">
        <f t="shared" si="36"/>
        <v>0</v>
      </c>
      <c r="K1170" t="str">
        <f t="shared" si="37"/>
        <v/>
      </c>
    </row>
    <row r="1171" spans="10:11">
      <c r="J1171">
        <f t="shared" si="36"/>
        <v>0</v>
      </c>
      <c r="K1171" t="str">
        <f t="shared" si="37"/>
        <v/>
      </c>
    </row>
    <row r="1172" spans="10:11">
      <c r="J1172">
        <f t="shared" si="36"/>
        <v>0</v>
      </c>
      <c r="K1172" t="str">
        <f t="shared" si="37"/>
        <v/>
      </c>
    </row>
    <row r="1173" spans="10:11">
      <c r="J1173">
        <f t="shared" si="36"/>
        <v>0</v>
      </c>
      <c r="K1173" t="str">
        <f t="shared" si="37"/>
        <v/>
      </c>
    </row>
    <row r="1174" spans="10:11">
      <c r="J1174">
        <f t="shared" si="36"/>
        <v>0</v>
      </c>
      <c r="K1174" t="str">
        <f t="shared" si="37"/>
        <v/>
      </c>
    </row>
    <row r="1175" spans="10:11">
      <c r="J1175">
        <f t="shared" si="36"/>
        <v>0</v>
      </c>
      <c r="K1175" t="str">
        <f t="shared" si="37"/>
        <v/>
      </c>
    </row>
    <row r="1176" spans="10:11">
      <c r="J1176">
        <f t="shared" si="36"/>
        <v>0</v>
      </c>
      <c r="K1176" t="str">
        <f t="shared" si="37"/>
        <v/>
      </c>
    </row>
    <row r="1177" spans="10:11">
      <c r="J1177">
        <f t="shared" si="36"/>
        <v>0</v>
      </c>
      <c r="K1177" t="str">
        <f t="shared" si="37"/>
        <v/>
      </c>
    </row>
    <row r="1178" spans="10:11">
      <c r="J1178">
        <f t="shared" si="36"/>
        <v>0</v>
      </c>
      <c r="K1178" t="str">
        <f t="shared" si="37"/>
        <v/>
      </c>
    </row>
    <row r="1179" spans="10:11">
      <c r="J1179">
        <f t="shared" si="36"/>
        <v>0</v>
      </c>
      <c r="K1179" t="str">
        <f t="shared" si="37"/>
        <v/>
      </c>
    </row>
    <row r="1180" spans="10:11">
      <c r="J1180">
        <f t="shared" si="36"/>
        <v>0</v>
      </c>
      <c r="K1180" t="str">
        <f t="shared" si="37"/>
        <v/>
      </c>
    </row>
    <row r="1181" spans="10:11">
      <c r="J1181">
        <f t="shared" si="36"/>
        <v>0</v>
      </c>
      <c r="K1181" t="str">
        <f t="shared" si="37"/>
        <v/>
      </c>
    </row>
    <row r="1182" spans="10:11">
      <c r="J1182">
        <f t="shared" si="36"/>
        <v>0</v>
      </c>
      <c r="K1182" t="str">
        <f t="shared" si="37"/>
        <v/>
      </c>
    </row>
    <row r="1183" spans="10:11">
      <c r="J1183">
        <f t="shared" si="36"/>
        <v>0</v>
      </c>
      <c r="K1183" t="str">
        <f t="shared" si="37"/>
        <v/>
      </c>
    </row>
    <row r="1184" spans="10:11">
      <c r="J1184">
        <f t="shared" si="36"/>
        <v>0</v>
      </c>
      <c r="K1184" t="str">
        <f t="shared" si="37"/>
        <v/>
      </c>
    </row>
    <row r="1185" spans="10:11">
      <c r="J1185">
        <f t="shared" si="36"/>
        <v>0</v>
      </c>
      <c r="K1185" t="str">
        <f t="shared" si="37"/>
        <v/>
      </c>
    </row>
    <row r="1186" spans="10:11">
      <c r="J1186">
        <f t="shared" si="36"/>
        <v>0</v>
      </c>
      <c r="K1186" t="str">
        <f t="shared" si="37"/>
        <v/>
      </c>
    </row>
    <row r="1187" spans="10:11">
      <c r="J1187">
        <f t="shared" si="36"/>
        <v>0</v>
      </c>
      <c r="K1187" t="str">
        <f t="shared" si="37"/>
        <v/>
      </c>
    </row>
    <row r="1188" spans="10:11">
      <c r="J1188">
        <f t="shared" si="36"/>
        <v>0</v>
      </c>
      <c r="K1188" t="str">
        <f t="shared" si="37"/>
        <v/>
      </c>
    </row>
    <row r="1189" spans="10:11">
      <c r="J1189">
        <f t="shared" si="36"/>
        <v>0</v>
      </c>
      <c r="K1189" t="str">
        <f t="shared" si="37"/>
        <v/>
      </c>
    </row>
    <row r="1190" spans="10:11">
      <c r="J1190">
        <f t="shared" si="36"/>
        <v>0</v>
      </c>
      <c r="K1190" t="str">
        <f t="shared" si="37"/>
        <v/>
      </c>
    </row>
    <row r="1191" spans="10:11">
      <c r="J1191">
        <f t="shared" si="36"/>
        <v>0</v>
      </c>
      <c r="K1191" t="str">
        <f t="shared" si="37"/>
        <v/>
      </c>
    </row>
    <row r="1192" spans="10:11">
      <c r="J1192">
        <f t="shared" si="36"/>
        <v>0</v>
      </c>
      <c r="K1192" t="str">
        <f t="shared" si="37"/>
        <v/>
      </c>
    </row>
    <row r="1193" spans="10:11">
      <c r="J1193">
        <f t="shared" si="36"/>
        <v>0</v>
      </c>
      <c r="K1193" t="str">
        <f t="shared" si="37"/>
        <v/>
      </c>
    </row>
    <row r="1194" spans="10:11">
      <c r="J1194">
        <f t="shared" si="36"/>
        <v>0</v>
      </c>
      <c r="K1194" t="str">
        <f t="shared" si="37"/>
        <v/>
      </c>
    </row>
    <row r="1195" spans="10:11">
      <c r="J1195">
        <f t="shared" si="36"/>
        <v>0</v>
      </c>
      <c r="K1195" t="str">
        <f t="shared" si="37"/>
        <v/>
      </c>
    </row>
    <row r="1196" spans="10:11">
      <c r="J1196">
        <f t="shared" si="36"/>
        <v>0</v>
      </c>
      <c r="K1196" t="str">
        <f t="shared" si="37"/>
        <v/>
      </c>
    </row>
    <row r="1197" spans="10:11">
      <c r="J1197">
        <f t="shared" si="36"/>
        <v>0</v>
      </c>
      <c r="K1197" t="str">
        <f t="shared" si="37"/>
        <v/>
      </c>
    </row>
    <row r="1198" spans="10:11">
      <c r="J1198">
        <f t="shared" si="36"/>
        <v>0</v>
      </c>
      <c r="K1198" t="str">
        <f t="shared" si="37"/>
        <v/>
      </c>
    </row>
    <row r="1199" spans="10:11">
      <c r="J1199">
        <f t="shared" si="36"/>
        <v>0</v>
      </c>
      <c r="K1199" t="str">
        <f t="shared" si="37"/>
        <v/>
      </c>
    </row>
    <row r="1200" spans="10:11">
      <c r="J1200">
        <f t="shared" si="36"/>
        <v>0</v>
      </c>
      <c r="K1200" t="str">
        <f t="shared" si="37"/>
        <v/>
      </c>
    </row>
    <row r="1201" spans="10:11">
      <c r="J1201">
        <f t="shared" si="36"/>
        <v>0</v>
      </c>
      <c r="K1201" t="str">
        <f t="shared" si="37"/>
        <v/>
      </c>
    </row>
    <row r="1202" spans="10:11">
      <c r="J1202">
        <f t="shared" si="36"/>
        <v>0</v>
      </c>
      <c r="K1202" t="str">
        <f t="shared" si="37"/>
        <v/>
      </c>
    </row>
    <row r="1203" spans="10:11">
      <c r="J1203">
        <f t="shared" si="36"/>
        <v>0</v>
      </c>
      <c r="K1203" t="str">
        <f t="shared" si="37"/>
        <v/>
      </c>
    </row>
    <row r="1204" spans="10:11">
      <c r="J1204">
        <f t="shared" si="36"/>
        <v>0</v>
      </c>
      <c r="K1204" t="str">
        <f t="shared" si="37"/>
        <v/>
      </c>
    </row>
    <row r="1205" spans="10:11">
      <c r="J1205">
        <f t="shared" si="36"/>
        <v>0</v>
      </c>
      <c r="K1205" t="str">
        <f t="shared" si="37"/>
        <v/>
      </c>
    </row>
    <row r="1206" spans="10:11">
      <c r="J1206">
        <f t="shared" si="36"/>
        <v>0</v>
      </c>
      <c r="K1206" t="str">
        <f t="shared" si="37"/>
        <v/>
      </c>
    </row>
    <row r="1207" spans="10:11">
      <c r="J1207">
        <f t="shared" si="36"/>
        <v>0</v>
      </c>
      <c r="K1207" t="str">
        <f t="shared" si="37"/>
        <v/>
      </c>
    </row>
    <row r="1208" spans="10:11">
      <c r="J1208">
        <f t="shared" si="36"/>
        <v>0</v>
      </c>
      <c r="K1208" t="str">
        <f t="shared" si="37"/>
        <v/>
      </c>
    </row>
    <row r="1209" spans="10:11">
      <c r="J1209">
        <f t="shared" si="36"/>
        <v>0</v>
      </c>
      <c r="K1209" t="str">
        <f t="shared" si="37"/>
        <v/>
      </c>
    </row>
    <row r="1210" spans="10:11">
      <c r="J1210">
        <f t="shared" si="36"/>
        <v>0</v>
      </c>
      <c r="K1210" t="str">
        <f t="shared" si="37"/>
        <v/>
      </c>
    </row>
    <row r="1211" spans="10:11">
      <c r="J1211">
        <f t="shared" si="36"/>
        <v>0</v>
      </c>
      <c r="K1211" t="str">
        <f t="shared" si="37"/>
        <v/>
      </c>
    </row>
    <row r="1212" spans="10:11">
      <c r="J1212">
        <f t="shared" si="36"/>
        <v>0</v>
      </c>
      <c r="K1212" t="str">
        <f t="shared" si="37"/>
        <v/>
      </c>
    </row>
    <row r="1213" spans="10:11">
      <c r="J1213">
        <f t="shared" si="36"/>
        <v>0</v>
      </c>
      <c r="K1213" t="str">
        <f t="shared" si="37"/>
        <v/>
      </c>
    </row>
    <row r="1214" spans="10:11">
      <c r="J1214">
        <f t="shared" si="36"/>
        <v>0</v>
      </c>
      <c r="K1214" t="str">
        <f t="shared" si="37"/>
        <v/>
      </c>
    </row>
    <row r="1215" spans="10:11">
      <c r="J1215">
        <f t="shared" si="36"/>
        <v>0</v>
      </c>
      <c r="K1215" t="str">
        <f t="shared" si="37"/>
        <v/>
      </c>
    </row>
    <row r="1216" spans="10:11">
      <c r="J1216">
        <f t="shared" si="36"/>
        <v>0</v>
      </c>
      <c r="K1216" t="str">
        <f t="shared" si="37"/>
        <v/>
      </c>
    </row>
    <row r="1217" spans="10:11">
      <c r="J1217">
        <f t="shared" si="36"/>
        <v>0</v>
      </c>
      <c r="K1217" t="str">
        <f t="shared" si="37"/>
        <v/>
      </c>
    </row>
    <row r="1218" spans="10:11">
      <c r="J1218">
        <f t="shared" si="36"/>
        <v>0</v>
      </c>
      <c r="K1218" t="str">
        <f t="shared" si="37"/>
        <v/>
      </c>
    </row>
    <row r="1219" spans="10:11">
      <c r="J1219">
        <f t="shared" si="36"/>
        <v>0</v>
      </c>
      <c r="K1219" t="str">
        <f t="shared" si="37"/>
        <v/>
      </c>
    </row>
    <row r="1220" spans="10:11">
      <c r="J1220">
        <f t="shared" si="36"/>
        <v>0</v>
      </c>
      <c r="K1220" t="str">
        <f t="shared" si="37"/>
        <v/>
      </c>
    </row>
    <row r="1221" spans="10:11">
      <c r="J1221">
        <f t="shared" ref="J1221:J1284" si="38">+IF(G1221="AUTORIZADO",F1221,0)</f>
        <v>0</v>
      </c>
      <c r="K1221" t="str">
        <f t="shared" ref="K1221:K1284" si="39">MID(D1221,2,18)</f>
        <v/>
      </c>
    </row>
    <row r="1222" spans="10:11">
      <c r="J1222">
        <f t="shared" si="38"/>
        <v>0</v>
      </c>
      <c r="K1222" t="str">
        <f t="shared" si="39"/>
        <v/>
      </c>
    </row>
    <row r="1223" spans="10:11">
      <c r="J1223">
        <f t="shared" si="38"/>
        <v>0</v>
      </c>
      <c r="K1223" t="str">
        <f t="shared" si="39"/>
        <v/>
      </c>
    </row>
    <row r="1224" spans="10:11">
      <c r="J1224">
        <f t="shared" si="38"/>
        <v>0</v>
      </c>
      <c r="K1224" t="str">
        <f t="shared" si="39"/>
        <v/>
      </c>
    </row>
    <row r="1225" spans="10:11">
      <c r="J1225">
        <f t="shared" si="38"/>
        <v>0</v>
      </c>
      <c r="K1225" t="str">
        <f t="shared" si="39"/>
        <v/>
      </c>
    </row>
    <row r="1226" spans="10:11">
      <c r="J1226">
        <f t="shared" si="38"/>
        <v>0</v>
      </c>
      <c r="K1226" t="str">
        <f t="shared" si="39"/>
        <v/>
      </c>
    </row>
    <row r="1227" spans="10:11">
      <c r="J1227">
        <f t="shared" si="38"/>
        <v>0</v>
      </c>
      <c r="K1227" t="str">
        <f t="shared" si="39"/>
        <v/>
      </c>
    </row>
    <row r="1228" spans="10:11">
      <c r="J1228">
        <f t="shared" si="38"/>
        <v>0</v>
      </c>
      <c r="K1228" t="str">
        <f t="shared" si="39"/>
        <v/>
      </c>
    </row>
    <row r="1229" spans="10:11">
      <c r="J1229">
        <f t="shared" si="38"/>
        <v>0</v>
      </c>
      <c r="K1229" t="str">
        <f t="shared" si="39"/>
        <v/>
      </c>
    </row>
    <row r="1230" spans="10:11">
      <c r="J1230">
        <f t="shared" si="38"/>
        <v>0</v>
      </c>
      <c r="K1230" t="str">
        <f t="shared" si="39"/>
        <v/>
      </c>
    </row>
    <row r="1231" spans="10:11">
      <c r="J1231">
        <f t="shared" si="38"/>
        <v>0</v>
      </c>
      <c r="K1231" t="str">
        <f t="shared" si="39"/>
        <v/>
      </c>
    </row>
    <row r="1232" spans="10:11">
      <c r="J1232">
        <f t="shared" si="38"/>
        <v>0</v>
      </c>
      <c r="K1232" t="str">
        <f t="shared" si="39"/>
        <v/>
      </c>
    </row>
    <row r="1233" spans="10:11">
      <c r="J1233">
        <f t="shared" si="38"/>
        <v>0</v>
      </c>
      <c r="K1233" t="str">
        <f t="shared" si="39"/>
        <v/>
      </c>
    </row>
    <row r="1234" spans="10:11">
      <c r="J1234">
        <f t="shared" si="38"/>
        <v>0</v>
      </c>
      <c r="K1234" t="str">
        <f t="shared" si="39"/>
        <v/>
      </c>
    </row>
    <row r="1235" spans="10:11">
      <c r="J1235">
        <f t="shared" si="38"/>
        <v>0</v>
      </c>
      <c r="K1235" t="str">
        <f t="shared" si="39"/>
        <v/>
      </c>
    </row>
    <row r="1236" spans="10:11">
      <c r="J1236">
        <f t="shared" si="38"/>
        <v>0</v>
      </c>
      <c r="K1236" t="str">
        <f t="shared" si="39"/>
        <v/>
      </c>
    </row>
    <row r="1237" spans="10:11">
      <c r="J1237">
        <f t="shared" si="38"/>
        <v>0</v>
      </c>
      <c r="K1237" t="str">
        <f t="shared" si="39"/>
        <v/>
      </c>
    </row>
    <row r="1238" spans="10:11">
      <c r="J1238">
        <f t="shared" si="38"/>
        <v>0</v>
      </c>
      <c r="K1238" t="str">
        <f t="shared" si="39"/>
        <v/>
      </c>
    </row>
    <row r="1239" spans="10:11">
      <c r="J1239">
        <f t="shared" si="38"/>
        <v>0</v>
      </c>
      <c r="K1239" t="str">
        <f t="shared" si="39"/>
        <v/>
      </c>
    </row>
    <row r="1240" spans="10:11">
      <c r="J1240">
        <f t="shared" si="38"/>
        <v>0</v>
      </c>
      <c r="K1240" t="str">
        <f t="shared" si="39"/>
        <v/>
      </c>
    </row>
    <row r="1241" spans="10:11">
      <c r="J1241">
        <f t="shared" si="38"/>
        <v>0</v>
      </c>
      <c r="K1241" t="str">
        <f t="shared" si="39"/>
        <v/>
      </c>
    </row>
    <row r="1242" spans="10:11">
      <c r="J1242">
        <f t="shared" si="38"/>
        <v>0</v>
      </c>
      <c r="K1242" t="str">
        <f t="shared" si="39"/>
        <v/>
      </c>
    </row>
    <row r="1243" spans="10:11">
      <c r="J1243">
        <f t="shared" si="38"/>
        <v>0</v>
      </c>
      <c r="K1243" t="str">
        <f t="shared" si="39"/>
        <v/>
      </c>
    </row>
    <row r="1244" spans="10:11">
      <c r="J1244">
        <f t="shared" si="38"/>
        <v>0</v>
      </c>
      <c r="K1244" t="str">
        <f t="shared" si="39"/>
        <v/>
      </c>
    </row>
    <row r="1245" spans="10:11">
      <c r="J1245">
        <f t="shared" si="38"/>
        <v>0</v>
      </c>
      <c r="K1245" t="str">
        <f t="shared" si="39"/>
        <v/>
      </c>
    </row>
    <row r="1246" spans="10:11">
      <c r="J1246">
        <f t="shared" si="38"/>
        <v>0</v>
      </c>
      <c r="K1246" t="str">
        <f t="shared" si="39"/>
        <v/>
      </c>
    </row>
    <row r="1247" spans="10:11">
      <c r="J1247">
        <f t="shared" si="38"/>
        <v>0</v>
      </c>
      <c r="K1247" t="str">
        <f t="shared" si="39"/>
        <v/>
      </c>
    </row>
    <row r="1248" spans="10:11">
      <c r="J1248">
        <f t="shared" si="38"/>
        <v>0</v>
      </c>
      <c r="K1248" t="str">
        <f t="shared" si="39"/>
        <v/>
      </c>
    </row>
    <row r="1249" spans="10:11">
      <c r="J1249">
        <f t="shared" si="38"/>
        <v>0</v>
      </c>
      <c r="K1249" t="str">
        <f t="shared" si="39"/>
        <v/>
      </c>
    </row>
    <row r="1250" spans="10:11">
      <c r="J1250">
        <f t="shared" si="38"/>
        <v>0</v>
      </c>
      <c r="K1250" t="str">
        <f t="shared" si="39"/>
        <v/>
      </c>
    </row>
    <row r="1251" spans="10:11">
      <c r="J1251">
        <f t="shared" si="38"/>
        <v>0</v>
      </c>
      <c r="K1251" t="str">
        <f t="shared" si="39"/>
        <v/>
      </c>
    </row>
    <row r="1252" spans="10:11">
      <c r="J1252">
        <f t="shared" si="38"/>
        <v>0</v>
      </c>
      <c r="K1252" t="str">
        <f t="shared" si="39"/>
        <v/>
      </c>
    </row>
    <row r="1253" spans="10:11">
      <c r="J1253">
        <f t="shared" si="38"/>
        <v>0</v>
      </c>
      <c r="K1253" t="str">
        <f t="shared" si="39"/>
        <v/>
      </c>
    </row>
    <row r="1254" spans="10:11">
      <c r="J1254">
        <f t="shared" si="38"/>
        <v>0</v>
      </c>
      <c r="K1254" t="str">
        <f t="shared" si="39"/>
        <v/>
      </c>
    </row>
    <row r="1255" spans="10:11">
      <c r="J1255">
        <f t="shared" si="38"/>
        <v>0</v>
      </c>
      <c r="K1255" t="str">
        <f t="shared" si="39"/>
        <v/>
      </c>
    </row>
    <row r="1256" spans="10:11">
      <c r="J1256">
        <f t="shared" si="38"/>
        <v>0</v>
      </c>
      <c r="K1256" t="str">
        <f t="shared" si="39"/>
        <v/>
      </c>
    </row>
    <row r="1257" spans="10:11">
      <c r="J1257">
        <f t="shared" si="38"/>
        <v>0</v>
      </c>
      <c r="K1257" t="str">
        <f t="shared" si="39"/>
        <v/>
      </c>
    </row>
    <row r="1258" spans="10:11">
      <c r="J1258">
        <f t="shared" si="38"/>
        <v>0</v>
      </c>
      <c r="K1258" t="str">
        <f t="shared" si="39"/>
        <v/>
      </c>
    </row>
    <row r="1259" spans="10:11">
      <c r="J1259">
        <f t="shared" si="38"/>
        <v>0</v>
      </c>
      <c r="K1259" t="str">
        <f t="shared" si="39"/>
        <v/>
      </c>
    </row>
    <row r="1260" spans="10:11">
      <c r="J1260">
        <f t="shared" si="38"/>
        <v>0</v>
      </c>
      <c r="K1260" t="str">
        <f t="shared" si="39"/>
        <v/>
      </c>
    </row>
    <row r="1261" spans="10:11">
      <c r="J1261">
        <f t="shared" si="38"/>
        <v>0</v>
      </c>
      <c r="K1261" t="str">
        <f t="shared" si="39"/>
        <v/>
      </c>
    </row>
    <row r="1262" spans="10:11">
      <c r="J1262">
        <f t="shared" si="38"/>
        <v>0</v>
      </c>
      <c r="K1262" t="str">
        <f t="shared" si="39"/>
        <v/>
      </c>
    </row>
    <row r="1263" spans="10:11">
      <c r="J1263">
        <f t="shared" si="38"/>
        <v>0</v>
      </c>
      <c r="K1263" t="str">
        <f t="shared" si="39"/>
        <v/>
      </c>
    </row>
    <row r="1264" spans="10:11">
      <c r="J1264">
        <f t="shared" si="38"/>
        <v>0</v>
      </c>
      <c r="K1264" t="str">
        <f t="shared" si="39"/>
        <v/>
      </c>
    </row>
    <row r="1265" spans="10:11">
      <c r="J1265">
        <f t="shared" si="38"/>
        <v>0</v>
      </c>
      <c r="K1265" t="str">
        <f t="shared" si="39"/>
        <v/>
      </c>
    </row>
    <row r="1266" spans="10:11">
      <c r="J1266">
        <f t="shared" si="38"/>
        <v>0</v>
      </c>
      <c r="K1266" t="str">
        <f t="shared" si="39"/>
        <v/>
      </c>
    </row>
    <row r="1267" spans="10:11">
      <c r="J1267">
        <f t="shared" si="38"/>
        <v>0</v>
      </c>
      <c r="K1267" t="str">
        <f t="shared" si="39"/>
        <v/>
      </c>
    </row>
    <row r="1268" spans="10:11">
      <c r="J1268">
        <f t="shared" si="38"/>
        <v>0</v>
      </c>
      <c r="K1268" t="str">
        <f t="shared" si="39"/>
        <v/>
      </c>
    </row>
    <row r="1269" spans="10:11">
      <c r="J1269">
        <f t="shared" si="38"/>
        <v>0</v>
      </c>
      <c r="K1269" t="str">
        <f t="shared" si="39"/>
        <v/>
      </c>
    </row>
    <row r="1270" spans="10:11">
      <c r="J1270">
        <f t="shared" si="38"/>
        <v>0</v>
      </c>
      <c r="K1270" t="str">
        <f t="shared" si="39"/>
        <v/>
      </c>
    </row>
    <row r="1271" spans="10:11">
      <c r="J1271">
        <f t="shared" si="38"/>
        <v>0</v>
      </c>
      <c r="K1271" t="str">
        <f t="shared" si="39"/>
        <v/>
      </c>
    </row>
    <row r="1272" spans="10:11">
      <c r="J1272">
        <f t="shared" si="38"/>
        <v>0</v>
      </c>
      <c r="K1272" t="str">
        <f t="shared" si="39"/>
        <v/>
      </c>
    </row>
    <row r="1273" spans="10:11">
      <c r="J1273">
        <f t="shared" si="38"/>
        <v>0</v>
      </c>
      <c r="K1273" t="str">
        <f t="shared" si="39"/>
        <v/>
      </c>
    </row>
    <row r="1274" spans="10:11">
      <c r="J1274">
        <f t="shared" si="38"/>
        <v>0</v>
      </c>
      <c r="K1274" t="str">
        <f t="shared" si="39"/>
        <v/>
      </c>
    </row>
    <row r="1275" spans="10:11">
      <c r="J1275">
        <f t="shared" si="38"/>
        <v>0</v>
      </c>
      <c r="K1275" t="str">
        <f t="shared" si="39"/>
        <v/>
      </c>
    </row>
    <row r="1276" spans="10:11">
      <c r="J1276">
        <f t="shared" si="38"/>
        <v>0</v>
      </c>
      <c r="K1276" t="str">
        <f t="shared" si="39"/>
        <v/>
      </c>
    </row>
    <row r="1277" spans="10:11">
      <c r="J1277">
        <f t="shared" si="38"/>
        <v>0</v>
      </c>
      <c r="K1277" t="str">
        <f t="shared" si="39"/>
        <v/>
      </c>
    </row>
    <row r="1278" spans="10:11">
      <c r="J1278">
        <f t="shared" si="38"/>
        <v>0</v>
      </c>
      <c r="K1278" t="str">
        <f t="shared" si="39"/>
        <v/>
      </c>
    </row>
    <row r="1279" spans="10:11">
      <c r="J1279">
        <f t="shared" si="38"/>
        <v>0</v>
      </c>
      <c r="K1279" t="str">
        <f t="shared" si="39"/>
        <v/>
      </c>
    </row>
    <row r="1280" spans="10:11">
      <c r="J1280">
        <f t="shared" si="38"/>
        <v>0</v>
      </c>
      <c r="K1280" t="str">
        <f t="shared" si="39"/>
        <v/>
      </c>
    </row>
    <row r="1281" spans="10:11">
      <c r="J1281">
        <f t="shared" si="38"/>
        <v>0</v>
      </c>
      <c r="K1281" t="str">
        <f t="shared" si="39"/>
        <v/>
      </c>
    </row>
    <row r="1282" spans="10:11">
      <c r="J1282">
        <f t="shared" si="38"/>
        <v>0</v>
      </c>
      <c r="K1282" t="str">
        <f t="shared" si="39"/>
        <v/>
      </c>
    </row>
    <row r="1283" spans="10:11">
      <c r="J1283">
        <f t="shared" si="38"/>
        <v>0</v>
      </c>
      <c r="K1283" t="str">
        <f t="shared" si="39"/>
        <v/>
      </c>
    </row>
    <row r="1284" spans="10:11">
      <c r="J1284">
        <f t="shared" si="38"/>
        <v>0</v>
      </c>
      <c r="K1284" t="str">
        <f t="shared" si="39"/>
        <v/>
      </c>
    </row>
    <row r="1285" spans="10:11">
      <c r="J1285">
        <f t="shared" ref="J1285:J1348" si="40">+IF(G1285="AUTORIZADO",F1285,0)</f>
        <v>0</v>
      </c>
      <c r="K1285" t="str">
        <f t="shared" ref="K1285:K1348" si="41">MID(D1285,2,18)</f>
        <v/>
      </c>
    </row>
    <row r="1286" spans="10:11">
      <c r="J1286">
        <f t="shared" si="40"/>
        <v>0</v>
      </c>
      <c r="K1286" t="str">
        <f t="shared" si="41"/>
        <v/>
      </c>
    </row>
    <row r="1287" spans="10:11">
      <c r="J1287">
        <f t="shared" si="40"/>
        <v>0</v>
      </c>
      <c r="K1287" t="str">
        <f t="shared" si="41"/>
        <v/>
      </c>
    </row>
    <row r="1288" spans="10:11">
      <c r="J1288">
        <f t="shared" si="40"/>
        <v>0</v>
      </c>
      <c r="K1288" t="str">
        <f t="shared" si="41"/>
        <v/>
      </c>
    </row>
    <row r="1289" spans="10:11">
      <c r="J1289">
        <f t="shared" si="40"/>
        <v>0</v>
      </c>
      <c r="K1289" t="str">
        <f t="shared" si="41"/>
        <v/>
      </c>
    </row>
    <row r="1290" spans="10:11">
      <c r="J1290">
        <f t="shared" si="40"/>
        <v>0</v>
      </c>
      <c r="K1290" t="str">
        <f t="shared" si="41"/>
        <v/>
      </c>
    </row>
    <row r="1291" spans="10:11">
      <c r="J1291">
        <f t="shared" si="40"/>
        <v>0</v>
      </c>
      <c r="K1291" t="str">
        <f t="shared" si="41"/>
        <v/>
      </c>
    </row>
    <row r="1292" spans="10:11">
      <c r="J1292">
        <f t="shared" si="40"/>
        <v>0</v>
      </c>
      <c r="K1292" t="str">
        <f t="shared" si="41"/>
        <v/>
      </c>
    </row>
    <row r="1293" spans="10:11">
      <c r="J1293">
        <f t="shared" si="40"/>
        <v>0</v>
      </c>
      <c r="K1293" t="str">
        <f t="shared" si="41"/>
        <v/>
      </c>
    </row>
    <row r="1294" spans="10:11">
      <c r="J1294">
        <f t="shared" si="40"/>
        <v>0</v>
      </c>
      <c r="K1294" t="str">
        <f t="shared" si="41"/>
        <v/>
      </c>
    </row>
    <row r="1295" spans="10:11">
      <c r="J1295">
        <f t="shared" si="40"/>
        <v>0</v>
      </c>
      <c r="K1295" t="str">
        <f t="shared" si="41"/>
        <v/>
      </c>
    </row>
    <row r="1296" spans="10:11">
      <c r="J1296">
        <f t="shared" si="40"/>
        <v>0</v>
      </c>
      <c r="K1296" t="str">
        <f t="shared" si="41"/>
        <v/>
      </c>
    </row>
    <row r="1297" spans="10:11">
      <c r="J1297">
        <f t="shared" si="40"/>
        <v>0</v>
      </c>
      <c r="K1297" t="str">
        <f t="shared" si="41"/>
        <v/>
      </c>
    </row>
    <row r="1298" spans="10:11">
      <c r="J1298">
        <f t="shared" si="40"/>
        <v>0</v>
      </c>
      <c r="K1298" t="str">
        <f t="shared" si="41"/>
        <v/>
      </c>
    </row>
    <row r="1299" spans="10:11">
      <c r="J1299">
        <f t="shared" si="40"/>
        <v>0</v>
      </c>
      <c r="K1299" t="str">
        <f t="shared" si="41"/>
        <v/>
      </c>
    </row>
    <row r="1300" spans="10:11">
      <c r="J1300">
        <f t="shared" si="40"/>
        <v>0</v>
      </c>
      <c r="K1300" t="str">
        <f t="shared" si="41"/>
        <v/>
      </c>
    </row>
    <row r="1301" spans="10:11">
      <c r="J1301">
        <f t="shared" si="40"/>
        <v>0</v>
      </c>
      <c r="K1301" t="str">
        <f t="shared" si="41"/>
        <v/>
      </c>
    </row>
    <row r="1302" spans="10:11">
      <c r="J1302">
        <f t="shared" si="40"/>
        <v>0</v>
      </c>
      <c r="K1302" t="str">
        <f t="shared" si="41"/>
        <v/>
      </c>
    </row>
    <row r="1303" spans="10:11">
      <c r="J1303">
        <f t="shared" si="40"/>
        <v>0</v>
      </c>
      <c r="K1303" t="str">
        <f t="shared" si="41"/>
        <v/>
      </c>
    </row>
    <row r="1304" spans="10:11">
      <c r="J1304">
        <f t="shared" si="40"/>
        <v>0</v>
      </c>
      <c r="K1304" t="str">
        <f t="shared" si="41"/>
        <v/>
      </c>
    </row>
    <row r="1305" spans="10:11">
      <c r="J1305">
        <f t="shared" si="40"/>
        <v>0</v>
      </c>
      <c r="K1305" t="str">
        <f t="shared" si="41"/>
        <v/>
      </c>
    </row>
    <row r="1306" spans="10:11">
      <c r="J1306">
        <f t="shared" si="40"/>
        <v>0</v>
      </c>
      <c r="K1306" t="str">
        <f t="shared" si="41"/>
        <v/>
      </c>
    </row>
    <row r="1307" spans="10:11">
      <c r="J1307">
        <f t="shared" si="40"/>
        <v>0</v>
      </c>
      <c r="K1307" t="str">
        <f t="shared" si="41"/>
        <v/>
      </c>
    </row>
    <row r="1308" spans="10:11">
      <c r="J1308">
        <f t="shared" si="40"/>
        <v>0</v>
      </c>
      <c r="K1308" t="str">
        <f t="shared" si="41"/>
        <v/>
      </c>
    </row>
    <row r="1309" spans="10:11">
      <c r="J1309">
        <f t="shared" si="40"/>
        <v>0</v>
      </c>
      <c r="K1309" t="str">
        <f t="shared" si="41"/>
        <v/>
      </c>
    </row>
    <row r="1310" spans="10:11">
      <c r="J1310">
        <f t="shared" si="40"/>
        <v>0</v>
      </c>
      <c r="K1310" t="str">
        <f t="shared" si="41"/>
        <v/>
      </c>
    </row>
    <row r="1311" spans="10:11">
      <c r="J1311">
        <f t="shared" si="40"/>
        <v>0</v>
      </c>
      <c r="K1311" t="str">
        <f t="shared" si="41"/>
        <v/>
      </c>
    </row>
    <row r="1312" spans="10:11">
      <c r="J1312">
        <f t="shared" si="40"/>
        <v>0</v>
      </c>
      <c r="K1312" t="str">
        <f t="shared" si="41"/>
        <v/>
      </c>
    </row>
    <row r="1313" spans="10:11">
      <c r="J1313">
        <f t="shared" si="40"/>
        <v>0</v>
      </c>
      <c r="K1313" t="str">
        <f t="shared" si="41"/>
        <v/>
      </c>
    </row>
    <row r="1314" spans="10:11">
      <c r="J1314">
        <f t="shared" si="40"/>
        <v>0</v>
      </c>
      <c r="K1314" t="str">
        <f t="shared" si="41"/>
        <v/>
      </c>
    </row>
    <row r="1315" spans="10:11">
      <c r="J1315">
        <f t="shared" si="40"/>
        <v>0</v>
      </c>
      <c r="K1315" t="str">
        <f t="shared" si="41"/>
        <v/>
      </c>
    </row>
    <row r="1316" spans="10:11">
      <c r="J1316">
        <f t="shared" si="40"/>
        <v>0</v>
      </c>
      <c r="K1316" t="str">
        <f t="shared" si="41"/>
        <v/>
      </c>
    </row>
    <row r="1317" spans="10:11">
      <c r="J1317">
        <f t="shared" si="40"/>
        <v>0</v>
      </c>
      <c r="K1317" t="str">
        <f t="shared" si="41"/>
        <v/>
      </c>
    </row>
    <row r="1318" spans="10:11">
      <c r="J1318">
        <f t="shared" si="40"/>
        <v>0</v>
      </c>
      <c r="K1318" t="str">
        <f t="shared" si="41"/>
        <v/>
      </c>
    </row>
    <row r="1319" spans="10:11">
      <c r="J1319">
        <f t="shared" si="40"/>
        <v>0</v>
      </c>
      <c r="K1319" t="str">
        <f t="shared" si="41"/>
        <v/>
      </c>
    </row>
    <row r="1320" spans="10:11">
      <c r="J1320">
        <f t="shared" si="40"/>
        <v>0</v>
      </c>
      <c r="K1320" t="str">
        <f t="shared" si="41"/>
        <v/>
      </c>
    </row>
    <row r="1321" spans="10:11">
      <c r="J1321">
        <f t="shared" si="40"/>
        <v>0</v>
      </c>
      <c r="K1321" t="str">
        <f t="shared" si="41"/>
        <v/>
      </c>
    </row>
    <row r="1322" spans="10:11">
      <c r="J1322">
        <f t="shared" si="40"/>
        <v>0</v>
      </c>
      <c r="K1322" t="str">
        <f t="shared" si="41"/>
        <v/>
      </c>
    </row>
    <row r="1323" spans="10:11">
      <c r="J1323">
        <f t="shared" si="40"/>
        <v>0</v>
      </c>
      <c r="K1323" t="str">
        <f t="shared" si="41"/>
        <v/>
      </c>
    </row>
    <row r="1324" spans="10:11">
      <c r="J1324">
        <f t="shared" si="40"/>
        <v>0</v>
      </c>
      <c r="K1324" t="str">
        <f t="shared" si="41"/>
        <v/>
      </c>
    </row>
    <row r="1325" spans="10:11">
      <c r="J1325">
        <f t="shared" si="40"/>
        <v>0</v>
      </c>
      <c r="K1325" t="str">
        <f t="shared" si="41"/>
        <v/>
      </c>
    </row>
    <row r="1326" spans="10:11">
      <c r="J1326">
        <f t="shared" si="40"/>
        <v>0</v>
      </c>
      <c r="K1326" t="str">
        <f t="shared" si="41"/>
        <v/>
      </c>
    </row>
    <row r="1327" spans="10:11">
      <c r="J1327">
        <f t="shared" si="40"/>
        <v>0</v>
      </c>
      <c r="K1327" t="str">
        <f t="shared" si="41"/>
        <v/>
      </c>
    </row>
    <row r="1328" spans="10:11">
      <c r="J1328">
        <f t="shared" si="40"/>
        <v>0</v>
      </c>
      <c r="K1328" t="str">
        <f t="shared" si="41"/>
        <v/>
      </c>
    </row>
    <row r="1329" spans="10:11">
      <c r="J1329">
        <f t="shared" si="40"/>
        <v>0</v>
      </c>
      <c r="K1329" t="str">
        <f t="shared" si="41"/>
        <v/>
      </c>
    </row>
    <row r="1330" spans="10:11">
      <c r="J1330">
        <f t="shared" si="40"/>
        <v>0</v>
      </c>
      <c r="K1330" t="str">
        <f t="shared" si="41"/>
        <v/>
      </c>
    </row>
    <row r="1331" spans="10:11">
      <c r="J1331">
        <f t="shared" si="40"/>
        <v>0</v>
      </c>
      <c r="K1331" t="str">
        <f t="shared" si="41"/>
        <v/>
      </c>
    </row>
    <row r="1332" spans="10:11">
      <c r="J1332">
        <f t="shared" si="40"/>
        <v>0</v>
      </c>
      <c r="K1332" t="str">
        <f t="shared" si="41"/>
        <v/>
      </c>
    </row>
    <row r="1333" spans="10:11">
      <c r="J1333">
        <f t="shared" si="40"/>
        <v>0</v>
      </c>
      <c r="K1333" t="str">
        <f t="shared" si="41"/>
        <v/>
      </c>
    </row>
    <row r="1334" spans="10:11">
      <c r="J1334">
        <f t="shared" si="40"/>
        <v>0</v>
      </c>
      <c r="K1334" t="str">
        <f t="shared" si="41"/>
        <v/>
      </c>
    </row>
    <row r="1335" spans="10:11">
      <c r="J1335">
        <f t="shared" si="40"/>
        <v>0</v>
      </c>
      <c r="K1335" t="str">
        <f t="shared" si="41"/>
        <v/>
      </c>
    </row>
    <row r="1336" spans="10:11">
      <c r="J1336">
        <f t="shared" si="40"/>
        <v>0</v>
      </c>
      <c r="K1336" t="str">
        <f t="shared" si="41"/>
        <v/>
      </c>
    </row>
    <row r="1337" spans="10:11">
      <c r="J1337">
        <f t="shared" si="40"/>
        <v>0</v>
      </c>
      <c r="K1337" t="str">
        <f t="shared" si="41"/>
        <v/>
      </c>
    </row>
    <row r="1338" spans="10:11">
      <c r="J1338">
        <f t="shared" si="40"/>
        <v>0</v>
      </c>
      <c r="K1338" t="str">
        <f t="shared" si="41"/>
        <v/>
      </c>
    </row>
    <row r="1339" spans="10:11">
      <c r="J1339">
        <f t="shared" si="40"/>
        <v>0</v>
      </c>
      <c r="K1339" t="str">
        <f t="shared" si="41"/>
        <v/>
      </c>
    </row>
    <row r="1340" spans="10:11">
      <c r="J1340">
        <f t="shared" si="40"/>
        <v>0</v>
      </c>
      <c r="K1340" t="str">
        <f t="shared" si="41"/>
        <v/>
      </c>
    </row>
    <row r="1341" spans="10:11">
      <c r="J1341">
        <f t="shared" si="40"/>
        <v>0</v>
      </c>
      <c r="K1341" t="str">
        <f t="shared" si="41"/>
        <v/>
      </c>
    </row>
    <row r="1342" spans="10:11">
      <c r="J1342">
        <f t="shared" si="40"/>
        <v>0</v>
      </c>
      <c r="K1342" t="str">
        <f t="shared" si="41"/>
        <v/>
      </c>
    </row>
    <row r="1343" spans="10:11">
      <c r="J1343">
        <f t="shared" si="40"/>
        <v>0</v>
      </c>
      <c r="K1343" t="str">
        <f t="shared" si="41"/>
        <v/>
      </c>
    </row>
    <row r="1344" spans="10:11">
      <c r="J1344">
        <f t="shared" si="40"/>
        <v>0</v>
      </c>
      <c r="K1344" t="str">
        <f t="shared" si="41"/>
        <v/>
      </c>
    </row>
    <row r="1345" spans="10:11">
      <c r="J1345">
        <f t="shared" si="40"/>
        <v>0</v>
      </c>
      <c r="K1345" t="str">
        <f t="shared" si="41"/>
        <v/>
      </c>
    </row>
    <row r="1346" spans="10:11">
      <c r="J1346">
        <f t="shared" si="40"/>
        <v>0</v>
      </c>
      <c r="K1346" t="str">
        <f t="shared" si="41"/>
        <v/>
      </c>
    </row>
    <row r="1347" spans="10:11">
      <c r="J1347">
        <f t="shared" si="40"/>
        <v>0</v>
      </c>
      <c r="K1347" t="str">
        <f t="shared" si="41"/>
        <v/>
      </c>
    </row>
    <row r="1348" spans="10:11">
      <c r="J1348">
        <f t="shared" si="40"/>
        <v>0</v>
      </c>
      <c r="K1348" t="str">
        <f t="shared" si="41"/>
        <v/>
      </c>
    </row>
    <row r="1349" spans="10:11">
      <c r="J1349">
        <f t="shared" ref="J1349:J1412" si="42">+IF(G1349="AUTORIZADO",F1349,0)</f>
        <v>0</v>
      </c>
      <c r="K1349" t="str">
        <f t="shared" ref="K1349:K1412" si="43">MID(D1349,2,18)</f>
        <v/>
      </c>
    </row>
    <row r="1350" spans="10:11">
      <c r="J1350">
        <f t="shared" si="42"/>
        <v>0</v>
      </c>
      <c r="K1350" t="str">
        <f t="shared" si="43"/>
        <v/>
      </c>
    </row>
    <row r="1351" spans="10:11">
      <c r="J1351">
        <f t="shared" si="42"/>
        <v>0</v>
      </c>
      <c r="K1351" t="str">
        <f t="shared" si="43"/>
        <v/>
      </c>
    </row>
    <row r="1352" spans="10:11">
      <c r="J1352">
        <f t="shared" si="42"/>
        <v>0</v>
      </c>
      <c r="K1352" t="str">
        <f t="shared" si="43"/>
        <v/>
      </c>
    </row>
    <row r="1353" spans="10:11">
      <c r="J1353">
        <f t="shared" si="42"/>
        <v>0</v>
      </c>
      <c r="K1353" t="str">
        <f t="shared" si="43"/>
        <v/>
      </c>
    </row>
    <row r="1354" spans="10:11">
      <c r="J1354">
        <f t="shared" si="42"/>
        <v>0</v>
      </c>
      <c r="K1354" t="str">
        <f t="shared" si="43"/>
        <v/>
      </c>
    </row>
    <row r="1355" spans="10:11">
      <c r="J1355">
        <f t="shared" si="42"/>
        <v>0</v>
      </c>
      <c r="K1355" t="str">
        <f t="shared" si="43"/>
        <v/>
      </c>
    </row>
    <row r="1356" spans="10:11">
      <c r="J1356">
        <f t="shared" si="42"/>
        <v>0</v>
      </c>
      <c r="K1356" t="str">
        <f t="shared" si="43"/>
        <v/>
      </c>
    </row>
    <row r="1357" spans="10:11">
      <c r="J1357">
        <f t="shared" si="42"/>
        <v>0</v>
      </c>
      <c r="K1357" t="str">
        <f t="shared" si="43"/>
        <v/>
      </c>
    </row>
    <row r="1358" spans="10:11">
      <c r="J1358">
        <f t="shared" si="42"/>
        <v>0</v>
      </c>
      <c r="K1358" t="str">
        <f t="shared" si="43"/>
        <v/>
      </c>
    </row>
    <row r="1359" spans="10:11">
      <c r="J1359">
        <f t="shared" si="42"/>
        <v>0</v>
      </c>
      <c r="K1359" t="str">
        <f t="shared" si="43"/>
        <v/>
      </c>
    </row>
    <row r="1360" spans="10:11">
      <c r="J1360">
        <f t="shared" si="42"/>
        <v>0</v>
      </c>
      <c r="K1360" t="str">
        <f t="shared" si="43"/>
        <v/>
      </c>
    </row>
    <row r="1361" spans="10:11">
      <c r="J1361">
        <f t="shared" si="42"/>
        <v>0</v>
      </c>
      <c r="K1361" t="str">
        <f t="shared" si="43"/>
        <v/>
      </c>
    </row>
    <row r="1362" spans="10:11">
      <c r="J1362">
        <f t="shared" si="42"/>
        <v>0</v>
      </c>
      <c r="K1362" t="str">
        <f t="shared" si="43"/>
        <v/>
      </c>
    </row>
    <row r="1363" spans="10:11">
      <c r="J1363">
        <f t="shared" si="42"/>
        <v>0</v>
      </c>
      <c r="K1363" t="str">
        <f t="shared" si="43"/>
        <v/>
      </c>
    </row>
    <row r="1364" spans="10:11">
      <c r="J1364">
        <f t="shared" si="42"/>
        <v>0</v>
      </c>
      <c r="K1364" t="str">
        <f t="shared" si="43"/>
        <v/>
      </c>
    </row>
    <row r="1365" spans="10:11">
      <c r="J1365">
        <f t="shared" si="42"/>
        <v>0</v>
      </c>
      <c r="K1365" t="str">
        <f t="shared" si="43"/>
        <v/>
      </c>
    </row>
    <row r="1366" spans="10:11">
      <c r="J1366">
        <f t="shared" si="42"/>
        <v>0</v>
      </c>
      <c r="K1366" t="str">
        <f t="shared" si="43"/>
        <v/>
      </c>
    </row>
    <row r="1367" spans="10:11">
      <c r="J1367">
        <f t="shared" si="42"/>
        <v>0</v>
      </c>
      <c r="K1367" t="str">
        <f t="shared" si="43"/>
        <v/>
      </c>
    </row>
    <row r="1368" spans="10:11">
      <c r="J1368">
        <f t="shared" si="42"/>
        <v>0</v>
      </c>
      <c r="K1368" t="str">
        <f t="shared" si="43"/>
        <v/>
      </c>
    </row>
    <row r="1369" spans="10:11">
      <c r="J1369">
        <f t="shared" si="42"/>
        <v>0</v>
      </c>
      <c r="K1369" t="str">
        <f t="shared" si="43"/>
        <v/>
      </c>
    </row>
    <row r="1370" spans="10:11">
      <c r="J1370">
        <f t="shared" si="42"/>
        <v>0</v>
      </c>
      <c r="K1370" t="str">
        <f t="shared" si="43"/>
        <v/>
      </c>
    </row>
    <row r="1371" spans="10:11">
      <c r="J1371">
        <f t="shared" si="42"/>
        <v>0</v>
      </c>
      <c r="K1371" t="str">
        <f t="shared" si="43"/>
        <v/>
      </c>
    </row>
    <row r="1372" spans="10:11">
      <c r="J1372">
        <f t="shared" si="42"/>
        <v>0</v>
      </c>
      <c r="K1372" t="str">
        <f t="shared" si="43"/>
        <v/>
      </c>
    </row>
    <row r="1373" spans="10:11">
      <c r="J1373">
        <f t="shared" si="42"/>
        <v>0</v>
      </c>
      <c r="K1373" t="str">
        <f t="shared" si="43"/>
        <v/>
      </c>
    </row>
    <row r="1374" spans="10:11">
      <c r="J1374">
        <f t="shared" si="42"/>
        <v>0</v>
      </c>
      <c r="K1374" t="str">
        <f t="shared" si="43"/>
        <v/>
      </c>
    </row>
    <row r="1375" spans="10:11">
      <c r="J1375">
        <f t="shared" si="42"/>
        <v>0</v>
      </c>
      <c r="K1375" t="str">
        <f t="shared" si="43"/>
        <v/>
      </c>
    </row>
    <row r="1376" spans="10:11">
      <c r="J1376">
        <f t="shared" si="42"/>
        <v>0</v>
      </c>
      <c r="K1376" t="str">
        <f t="shared" si="43"/>
        <v/>
      </c>
    </row>
    <row r="1377" spans="10:11">
      <c r="J1377">
        <f t="shared" si="42"/>
        <v>0</v>
      </c>
      <c r="K1377" t="str">
        <f t="shared" si="43"/>
        <v/>
      </c>
    </row>
    <row r="1378" spans="10:11">
      <c r="J1378">
        <f t="shared" si="42"/>
        <v>0</v>
      </c>
      <c r="K1378" t="str">
        <f t="shared" si="43"/>
        <v/>
      </c>
    </row>
    <row r="1379" spans="10:11">
      <c r="J1379">
        <f t="shared" si="42"/>
        <v>0</v>
      </c>
      <c r="K1379" t="str">
        <f t="shared" si="43"/>
        <v/>
      </c>
    </row>
    <row r="1380" spans="10:11">
      <c r="J1380">
        <f t="shared" si="42"/>
        <v>0</v>
      </c>
      <c r="K1380" t="str">
        <f t="shared" si="43"/>
        <v/>
      </c>
    </row>
    <row r="1381" spans="10:11">
      <c r="J1381">
        <f t="shared" si="42"/>
        <v>0</v>
      </c>
      <c r="K1381" t="str">
        <f t="shared" si="43"/>
        <v/>
      </c>
    </row>
    <row r="1382" spans="10:11">
      <c r="J1382">
        <f t="shared" si="42"/>
        <v>0</v>
      </c>
      <c r="K1382" t="str">
        <f t="shared" si="43"/>
        <v/>
      </c>
    </row>
    <row r="1383" spans="10:11">
      <c r="J1383">
        <f t="shared" si="42"/>
        <v>0</v>
      </c>
      <c r="K1383" t="str">
        <f t="shared" si="43"/>
        <v/>
      </c>
    </row>
    <row r="1384" spans="10:11">
      <c r="J1384">
        <f t="shared" si="42"/>
        <v>0</v>
      </c>
      <c r="K1384" t="str">
        <f t="shared" si="43"/>
        <v/>
      </c>
    </row>
    <row r="1385" spans="10:11">
      <c r="J1385">
        <f t="shared" si="42"/>
        <v>0</v>
      </c>
      <c r="K1385" t="str">
        <f t="shared" si="43"/>
        <v/>
      </c>
    </row>
    <row r="1386" spans="10:11">
      <c r="J1386">
        <f t="shared" si="42"/>
        <v>0</v>
      </c>
      <c r="K1386" t="str">
        <f t="shared" si="43"/>
        <v/>
      </c>
    </row>
    <row r="1387" spans="10:11">
      <c r="J1387">
        <f t="shared" si="42"/>
        <v>0</v>
      </c>
      <c r="K1387" t="str">
        <f t="shared" si="43"/>
        <v/>
      </c>
    </row>
    <row r="1388" spans="10:11">
      <c r="J1388">
        <f t="shared" si="42"/>
        <v>0</v>
      </c>
      <c r="K1388" t="str">
        <f t="shared" si="43"/>
        <v/>
      </c>
    </row>
    <row r="1389" spans="10:11">
      <c r="J1389">
        <f t="shared" si="42"/>
        <v>0</v>
      </c>
      <c r="K1389" t="str">
        <f t="shared" si="43"/>
        <v/>
      </c>
    </row>
    <row r="1390" spans="10:11">
      <c r="J1390">
        <f t="shared" si="42"/>
        <v>0</v>
      </c>
      <c r="K1390" t="str">
        <f t="shared" si="43"/>
        <v/>
      </c>
    </row>
    <row r="1391" spans="10:11">
      <c r="J1391">
        <f t="shared" si="42"/>
        <v>0</v>
      </c>
      <c r="K1391" t="str">
        <f t="shared" si="43"/>
        <v/>
      </c>
    </row>
    <row r="1392" spans="10:11">
      <c r="J1392">
        <f t="shared" si="42"/>
        <v>0</v>
      </c>
      <c r="K1392" t="str">
        <f t="shared" si="43"/>
        <v/>
      </c>
    </row>
    <row r="1393" spans="10:11">
      <c r="J1393">
        <f t="shared" si="42"/>
        <v>0</v>
      </c>
      <c r="K1393" t="str">
        <f t="shared" si="43"/>
        <v/>
      </c>
    </row>
    <row r="1394" spans="10:11">
      <c r="J1394">
        <f t="shared" si="42"/>
        <v>0</v>
      </c>
      <c r="K1394" t="str">
        <f t="shared" si="43"/>
        <v/>
      </c>
    </row>
    <row r="1395" spans="10:11">
      <c r="J1395">
        <f t="shared" si="42"/>
        <v>0</v>
      </c>
      <c r="K1395" t="str">
        <f t="shared" si="43"/>
        <v/>
      </c>
    </row>
    <row r="1396" spans="10:11">
      <c r="J1396">
        <f t="shared" si="42"/>
        <v>0</v>
      </c>
      <c r="K1396" t="str">
        <f t="shared" si="43"/>
        <v/>
      </c>
    </row>
    <row r="1397" spans="10:11">
      <c r="J1397">
        <f t="shared" si="42"/>
        <v>0</v>
      </c>
      <c r="K1397" t="str">
        <f t="shared" si="43"/>
        <v/>
      </c>
    </row>
    <row r="1398" spans="10:11">
      <c r="J1398">
        <f t="shared" si="42"/>
        <v>0</v>
      </c>
      <c r="K1398" t="str">
        <f t="shared" si="43"/>
        <v/>
      </c>
    </row>
    <row r="1399" spans="10:11">
      <c r="J1399">
        <f t="shared" si="42"/>
        <v>0</v>
      </c>
      <c r="K1399" t="str">
        <f t="shared" si="43"/>
        <v/>
      </c>
    </row>
    <row r="1400" spans="10:11">
      <c r="J1400">
        <f t="shared" si="42"/>
        <v>0</v>
      </c>
      <c r="K1400" t="str">
        <f t="shared" si="43"/>
        <v/>
      </c>
    </row>
    <row r="1401" spans="10:11">
      <c r="J1401">
        <f t="shared" si="42"/>
        <v>0</v>
      </c>
      <c r="K1401" t="str">
        <f t="shared" si="43"/>
        <v/>
      </c>
    </row>
    <row r="1402" spans="10:11">
      <c r="J1402">
        <f t="shared" si="42"/>
        <v>0</v>
      </c>
      <c r="K1402" t="str">
        <f t="shared" si="43"/>
        <v/>
      </c>
    </row>
    <row r="1403" spans="10:11">
      <c r="J1403">
        <f t="shared" si="42"/>
        <v>0</v>
      </c>
      <c r="K1403" t="str">
        <f t="shared" si="43"/>
        <v/>
      </c>
    </row>
    <row r="1404" spans="10:11">
      <c r="J1404">
        <f t="shared" si="42"/>
        <v>0</v>
      </c>
      <c r="K1404" t="str">
        <f t="shared" si="43"/>
        <v/>
      </c>
    </row>
    <row r="1405" spans="10:11">
      <c r="J1405">
        <f t="shared" si="42"/>
        <v>0</v>
      </c>
      <c r="K1405" t="str">
        <f t="shared" si="43"/>
        <v/>
      </c>
    </row>
    <row r="1406" spans="10:11">
      <c r="J1406">
        <f t="shared" si="42"/>
        <v>0</v>
      </c>
      <c r="K1406" t="str">
        <f t="shared" si="43"/>
        <v/>
      </c>
    </row>
    <row r="1407" spans="10:11">
      <c r="J1407">
        <f t="shared" si="42"/>
        <v>0</v>
      </c>
      <c r="K1407" t="str">
        <f t="shared" si="43"/>
        <v/>
      </c>
    </row>
    <row r="1408" spans="10:11">
      <c r="J1408">
        <f t="shared" si="42"/>
        <v>0</v>
      </c>
      <c r="K1408" t="str">
        <f t="shared" si="43"/>
        <v/>
      </c>
    </row>
    <row r="1409" spans="10:11">
      <c r="J1409">
        <f t="shared" si="42"/>
        <v>0</v>
      </c>
      <c r="K1409" t="str">
        <f t="shared" si="43"/>
        <v/>
      </c>
    </row>
    <row r="1410" spans="10:11">
      <c r="J1410">
        <f t="shared" si="42"/>
        <v>0</v>
      </c>
      <c r="K1410" t="str">
        <f t="shared" si="43"/>
        <v/>
      </c>
    </row>
    <row r="1411" spans="10:11">
      <c r="J1411">
        <f t="shared" si="42"/>
        <v>0</v>
      </c>
      <c r="K1411" t="str">
        <f t="shared" si="43"/>
        <v/>
      </c>
    </row>
    <row r="1412" spans="10:11">
      <c r="J1412">
        <f t="shared" si="42"/>
        <v>0</v>
      </c>
      <c r="K1412" t="str">
        <f t="shared" si="43"/>
        <v/>
      </c>
    </row>
    <row r="1413" spans="10:11">
      <c r="J1413">
        <f t="shared" ref="J1413:J1476" si="44">+IF(G1413="AUTORIZADO",F1413,0)</f>
        <v>0</v>
      </c>
      <c r="K1413" t="str">
        <f t="shared" ref="K1413:K1476" si="45">MID(D1413,2,18)</f>
        <v/>
      </c>
    </row>
    <row r="1414" spans="10:11">
      <c r="J1414">
        <f t="shared" si="44"/>
        <v>0</v>
      </c>
      <c r="K1414" t="str">
        <f t="shared" si="45"/>
        <v/>
      </c>
    </row>
    <row r="1415" spans="10:11">
      <c r="J1415">
        <f t="shared" si="44"/>
        <v>0</v>
      </c>
      <c r="K1415" t="str">
        <f t="shared" si="45"/>
        <v/>
      </c>
    </row>
    <row r="1416" spans="10:11">
      <c r="J1416">
        <f t="shared" si="44"/>
        <v>0</v>
      </c>
      <c r="K1416" t="str">
        <f t="shared" si="45"/>
        <v/>
      </c>
    </row>
    <row r="1417" spans="10:11">
      <c r="J1417">
        <f t="shared" si="44"/>
        <v>0</v>
      </c>
      <c r="K1417" t="str">
        <f t="shared" si="45"/>
        <v/>
      </c>
    </row>
    <row r="1418" spans="10:11">
      <c r="J1418">
        <f t="shared" si="44"/>
        <v>0</v>
      </c>
      <c r="K1418" t="str">
        <f t="shared" si="45"/>
        <v/>
      </c>
    </row>
    <row r="1419" spans="10:11">
      <c r="J1419">
        <f t="shared" si="44"/>
        <v>0</v>
      </c>
      <c r="K1419" t="str">
        <f t="shared" si="45"/>
        <v/>
      </c>
    </row>
    <row r="1420" spans="10:11">
      <c r="J1420">
        <f t="shared" si="44"/>
        <v>0</v>
      </c>
      <c r="K1420" t="str">
        <f t="shared" si="45"/>
        <v/>
      </c>
    </row>
    <row r="1421" spans="10:11">
      <c r="J1421">
        <f t="shared" si="44"/>
        <v>0</v>
      </c>
      <c r="K1421" t="str">
        <f t="shared" si="45"/>
        <v/>
      </c>
    </row>
    <row r="1422" spans="10:11">
      <c r="J1422">
        <f t="shared" si="44"/>
        <v>0</v>
      </c>
      <c r="K1422" t="str">
        <f t="shared" si="45"/>
        <v/>
      </c>
    </row>
    <row r="1423" spans="10:11">
      <c r="J1423">
        <f t="shared" si="44"/>
        <v>0</v>
      </c>
      <c r="K1423" t="str">
        <f t="shared" si="45"/>
        <v/>
      </c>
    </row>
    <row r="1424" spans="10:11">
      <c r="J1424">
        <f t="shared" si="44"/>
        <v>0</v>
      </c>
      <c r="K1424" t="str">
        <f t="shared" si="45"/>
        <v/>
      </c>
    </row>
    <row r="1425" spans="10:11">
      <c r="J1425">
        <f t="shared" si="44"/>
        <v>0</v>
      </c>
      <c r="K1425" t="str">
        <f t="shared" si="45"/>
        <v/>
      </c>
    </row>
    <row r="1426" spans="10:11">
      <c r="J1426">
        <f t="shared" si="44"/>
        <v>0</v>
      </c>
      <c r="K1426" t="str">
        <f t="shared" si="45"/>
        <v/>
      </c>
    </row>
    <row r="1427" spans="10:11">
      <c r="J1427">
        <f t="shared" si="44"/>
        <v>0</v>
      </c>
      <c r="K1427" t="str">
        <f t="shared" si="45"/>
        <v/>
      </c>
    </row>
    <row r="1428" spans="10:11">
      <c r="J1428">
        <f t="shared" si="44"/>
        <v>0</v>
      </c>
      <c r="K1428" t="str">
        <f t="shared" si="45"/>
        <v/>
      </c>
    </row>
    <row r="1429" spans="10:11">
      <c r="J1429">
        <f t="shared" si="44"/>
        <v>0</v>
      </c>
      <c r="K1429" t="str">
        <f t="shared" si="45"/>
        <v/>
      </c>
    </row>
    <row r="1430" spans="10:11">
      <c r="J1430">
        <f t="shared" si="44"/>
        <v>0</v>
      </c>
      <c r="K1430" t="str">
        <f t="shared" si="45"/>
        <v/>
      </c>
    </row>
    <row r="1431" spans="10:11">
      <c r="J1431">
        <f t="shared" si="44"/>
        <v>0</v>
      </c>
      <c r="K1431" t="str">
        <f t="shared" si="45"/>
        <v/>
      </c>
    </row>
    <row r="1432" spans="10:11">
      <c r="J1432">
        <f t="shared" si="44"/>
        <v>0</v>
      </c>
      <c r="K1432" t="str">
        <f t="shared" si="45"/>
        <v/>
      </c>
    </row>
    <row r="1433" spans="10:11">
      <c r="J1433">
        <f t="shared" si="44"/>
        <v>0</v>
      </c>
      <c r="K1433" t="str">
        <f t="shared" si="45"/>
        <v/>
      </c>
    </row>
    <row r="1434" spans="10:11">
      <c r="J1434">
        <f t="shared" si="44"/>
        <v>0</v>
      </c>
      <c r="K1434" t="str">
        <f t="shared" si="45"/>
        <v/>
      </c>
    </row>
    <row r="1435" spans="10:11">
      <c r="J1435">
        <f t="shared" si="44"/>
        <v>0</v>
      </c>
      <c r="K1435" t="str">
        <f t="shared" si="45"/>
        <v/>
      </c>
    </row>
    <row r="1436" spans="10:11">
      <c r="J1436">
        <f t="shared" si="44"/>
        <v>0</v>
      </c>
      <c r="K1436" t="str">
        <f t="shared" si="45"/>
        <v/>
      </c>
    </row>
    <row r="1437" spans="10:11">
      <c r="J1437">
        <f t="shared" si="44"/>
        <v>0</v>
      </c>
      <c r="K1437" t="str">
        <f t="shared" si="45"/>
        <v/>
      </c>
    </row>
    <row r="1438" spans="10:11">
      <c r="J1438">
        <f t="shared" si="44"/>
        <v>0</v>
      </c>
      <c r="K1438" t="str">
        <f t="shared" si="45"/>
        <v/>
      </c>
    </row>
    <row r="1439" spans="10:11">
      <c r="J1439">
        <f t="shared" si="44"/>
        <v>0</v>
      </c>
      <c r="K1439" t="str">
        <f t="shared" si="45"/>
        <v/>
      </c>
    </row>
    <row r="1440" spans="10:11">
      <c r="J1440">
        <f t="shared" si="44"/>
        <v>0</v>
      </c>
      <c r="K1440" t="str">
        <f t="shared" si="45"/>
        <v/>
      </c>
    </row>
    <row r="1441" spans="10:11">
      <c r="J1441">
        <f t="shared" si="44"/>
        <v>0</v>
      </c>
      <c r="K1441" t="str">
        <f t="shared" si="45"/>
        <v/>
      </c>
    </row>
    <row r="1442" spans="10:11">
      <c r="J1442">
        <f t="shared" si="44"/>
        <v>0</v>
      </c>
      <c r="K1442" t="str">
        <f t="shared" si="45"/>
        <v/>
      </c>
    </row>
    <row r="1443" spans="10:11">
      <c r="J1443">
        <f t="shared" si="44"/>
        <v>0</v>
      </c>
      <c r="K1443" t="str">
        <f t="shared" si="45"/>
        <v/>
      </c>
    </row>
    <row r="1444" spans="10:11">
      <c r="J1444">
        <f t="shared" si="44"/>
        <v>0</v>
      </c>
      <c r="K1444" t="str">
        <f t="shared" si="45"/>
        <v/>
      </c>
    </row>
    <row r="1445" spans="10:11">
      <c r="J1445">
        <f t="shared" si="44"/>
        <v>0</v>
      </c>
      <c r="K1445" t="str">
        <f t="shared" si="45"/>
        <v/>
      </c>
    </row>
    <row r="1446" spans="10:11">
      <c r="J1446">
        <f t="shared" si="44"/>
        <v>0</v>
      </c>
      <c r="K1446" t="str">
        <f t="shared" si="45"/>
        <v/>
      </c>
    </row>
    <row r="1447" spans="10:11">
      <c r="J1447">
        <f t="shared" si="44"/>
        <v>0</v>
      </c>
      <c r="K1447" t="str">
        <f t="shared" si="45"/>
        <v/>
      </c>
    </row>
    <row r="1448" spans="10:11">
      <c r="J1448">
        <f t="shared" si="44"/>
        <v>0</v>
      </c>
      <c r="K1448" t="str">
        <f t="shared" si="45"/>
        <v/>
      </c>
    </row>
    <row r="1449" spans="10:11">
      <c r="J1449">
        <f t="shared" si="44"/>
        <v>0</v>
      </c>
      <c r="K1449" t="str">
        <f t="shared" si="45"/>
        <v/>
      </c>
    </row>
    <row r="1450" spans="10:11">
      <c r="J1450">
        <f t="shared" si="44"/>
        <v>0</v>
      </c>
      <c r="K1450" t="str">
        <f t="shared" si="45"/>
        <v/>
      </c>
    </row>
    <row r="1451" spans="10:11">
      <c r="J1451">
        <f t="shared" si="44"/>
        <v>0</v>
      </c>
      <c r="K1451" t="str">
        <f t="shared" si="45"/>
        <v/>
      </c>
    </row>
    <row r="1452" spans="10:11">
      <c r="J1452">
        <f t="shared" si="44"/>
        <v>0</v>
      </c>
      <c r="K1452" t="str">
        <f t="shared" si="45"/>
        <v/>
      </c>
    </row>
    <row r="1453" spans="10:11">
      <c r="J1453">
        <f t="shared" si="44"/>
        <v>0</v>
      </c>
      <c r="K1453" t="str">
        <f t="shared" si="45"/>
        <v/>
      </c>
    </row>
    <row r="1454" spans="10:11">
      <c r="J1454">
        <f t="shared" si="44"/>
        <v>0</v>
      </c>
      <c r="K1454" t="str">
        <f t="shared" si="45"/>
        <v/>
      </c>
    </row>
    <row r="1455" spans="10:11">
      <c r="J1455">
        <f t="shared" si="44"/>
        <v>0</v>
      </c>
      <c r="K1455" t="str">
        <f t="shared" si="45"/>
        <v/>
      </c>
    </row>
    <row r="1456" spans="10:11">
      <c r="J1456">
        <f t="shared" si="44"/>
        <v>0</v>
      </c>
      <c r="K1456" t="str">
        <f t="shared" si="45"/>
        <v/>
      </c>
    </row>
    <row r="1457" spans="10:11">
      <c r="J1457">
        <f t="shared" si="44"/>
        <v>0</v>
      </c>
      <c r="K1457" t="str">
        <f t="shared" si="45"/>
        <v/>
      </c>
    </row>
    <row r="1458" spans="10:11">
      <c r="J1458">
        <f t="shared" si="44"/>
        <v>0</v>
      </c>
      <c r="K1458" t="str">
        <f t="shared" si="45"/>
        <v/>
      </c>
    </row>
    <row r="1459" spans="10:11">
      <c r="J1459">
        <f t="shared" si="44"/>
        <v>0</v>
      </c>
      <c r="K1459" t="str">
        <f t="shared" si="45"/>
        <v/>
      </c>
    </row>
    <row r="1460" spans="10:11">
      <c r="J1460">
        <f t="shared" si="44"/>
        <v>0</v>
      </c>
      <c r="K1460" t="str">
        <f t="shared" si="45"/>
        <v/>
      </c>
    </row>
    <row r="1461" spans="10:11">
      <c r="J1461">
        <f t="shared" si="44"/>
        <v>0</v>
      </c>
      <c r="K1461" t="str">
        <f t="shared" si="45"/>
        <v/>
      </c>
    </row>
    <row r="1462" spans="10:11">
      <c r="J1462">
        <f t="shared" si="44"/>
        <v>0</v>
      </c>
      <c r="K1462" t="str">
        <f t="shared" si="45"/>
        <v/>
      </c>
    </row>
    <row r="1463" spans="10:11">
      <c r="J1463">
        <f t="shared" si="44"/>
        <v>0</v>
      </c>
      <c r="K1463" t="str">
        <f t="shared" si="45"/>
        <v/>
      </c>
    </row>
    <row r="1464" spans="10:11">
      <c r="J1464">
        <f t="shared" si="44"/>
        <v>0</v>
      </c>
      <c r="K1464" t="str">
        <f t="shared" si="45"/>
        <v/>
      </c>
    </row>
    <row r="1465" spans="10:11">
      <c r="J1465">
        <f t="shared" si="44"/>
        <v>0</v>
      </c>
      <c r="K1465" t="str">
        <f t="shared" si="45"/>
        <v/>
      </c>
    </row>
    <row r="1466" spans="10:11">
      <c r="J1466">
        <f t="shared" si="44"/>
        <v>0</v>
      </c>
      <c r="K1466" t="str">
        <f t="shared" si="45"/>
        <v/>
      </c>
    </row>
    <row r="1467" spans="10:11">
      <c r="J1467">
        <f t="shared" si="44"/>
        <v>0</v>
      </c>
      <c r="K1467" t="str">
        <f t="shared" si="45"/>
        <v/>
      </c>
    </row>
    <row r="1468" spans="10:11">
      <c r="J1468">
        <f t="shared" si="44"/>
        <v>0</v>
      </c>
      <c r="K1468" t="str">
        <f t="shared" si="45"/>
        <v/>
      </c>
    </row>
    <row r="1469" spans="10:11">
      <c r="J1469">
        <f t="shared" si="44"/>
        <v>0</v>
      </c>
      <c r="K1469" t="str">
        <f t="shared" si="45"/>
        <v/>
      </c>
    </row>
    <row r="1470" spans="10:11">
      <c r="J1470">
        <f t="shared" si="44"/>
        <v>0</v>
      </c>
      <c r="K1470" t="str">
        <f t="shared" si="45"/>
        <v/>
      </c>
    </row>
    <row r="1471" spans="10:11">
      <c r="J1471">
        <f t="shared" si="44"/>
        <v>0</v>
      </c>
      <c r="K1471" t="str">
        <f t="shared" si="45"/>
        <v/>
      </c>
    </row>
    <row r="1472" spans="10:11">
      <c r="J1472">
        <f t="shared" si="44"/>
        <v>0</v>
      </c>
      <c r="K1472" t="str">
        <f t="shared" si="45"/>
        <v/>
      </c>
    </row>
    <row r="1473" spans="10:11">
      <c r="J1473">
        <f t="shared" si="44"/>
        <v>0</v>
      </c>
      <c r="K1473" t="str">
        <f t="shared" si="45"/>
        <v/>
      </c>
    </row>
    <row r="1474" spans="10:11">
      <c r="J1474">
        <f t="shared" si="44"/>
        <v>0</v>
      </c>
      <c r="K1474" t="str">
        <f t="shared" si="45"/>
        <v/>
      </c>
    </row>
    <row r="1475" spans="10:11">
      <c r="J1475">
        <f t="shared" si="44"/>
        <v>0</v>
      </c>
      <c r="K1475" t="str">
        <f t="shared" si="45"/>
        <v/>
      </c>
    </row>
    <row r="1476" spans="10:11">
      <c r="J1476">
        <f t="shared" si="44"/>
        <v>0</v>
      </c>
      <c r="K1476" t="str">
        <f t="shared" si="45"/>
        <v/>
      </c>
    </row>
    <row r="1477" spans="10:11">
      <c r="J1477">
        <f t="shared" ref="J1477:J1540" si="46">+IF(G1477="AUTORIZADO",F1477,0)</f>
        <v>0</v>
      </c>
      <c r="K1477" t="str">
        <f t="shared" ref="K1477:K1540" si="47">MID(D1477,2,18)</f>
        <v/>
      </c>
    </row>
    <row r="1478" spans="10:11">
      <c r="J1478">
        <f t="shared" si="46"/>
        <v>0</v>
      </c>
      <c r="K1478" t="str">
        <f t="shared" si="47"/>
        <v/>
      </c>
    </row>
    <row r="1479" spans="10:11">
      <c r="J1479">
        <f t="shared" si="46"/>
        <v>0</v>
      </c>
      <c r="K1479" t="str">
        <f t="shared" si="47"/>
        <v/>
      </c>
    </row>
    <row r="1480" spans="10:11">
      <c r="J1480">
        <f t="shared" si="46"/>
        <v>0</v>
      </c>
      <c r="K1480" t="str">
        <f t="shared" si="47"/>
        <v/>
      </c>
    </row>
    <row r="1481" spans="10:11">
      <c r="J1481">
        <f t="shared" si="46"/>
        <v>0</v>
      </c>
      <c r="K1481" t="str">
        <f t="shared" si="47"/>
        <v/>
      </c>
    </row>
    <row r="1482" spans="10:11">
      <c r="J1482">
        <f t="shared" si="46"/>
        <v>0</v>
      </c>
      <c r="K1482" t="str">
        <f t="shared" si="47"/>
        <v/>
      </c>
    </row>
    <row r="1483" spans="10:11">
      <c r="J1483">
        <f t="shared" si="46"/>
        <v>0</v>
      </c>
      <c r="K1483" t="str">
        <f t="shared" si="47"/>
        <v/>
      </c>
    </row>
    <row r="1484" spans="10:11">
      <c r="J1484">
        <f t="shared" si="46"/>
        <v>0</v>
      </c>
      <c r="K1484" t="str">
        <f t="shared" si="47"/>
        <v/>
      </c>
    </row>
    <row r="1485" spans="10:11">
      <c r="J1485">
        <f t="shared" si="46"/>
        <v>0</v>
      </c>
      <c r="K1485" t="str">
        <f t="shared" si="47"/>
        <v/>
      </c>
    </row>
    <row r="1486" spans="10:11">
      <c r="J1486">
        <f t="shared" si="46"/>
        <v>0</v>
      </c>
      <c r="K1486" t="str">
        <f t="shared" si="47"/>
        <v/>
      </c>
    </row>
    <row r="1487" spans="10:11">
      <c r="J1487">
        <f t="shared" si="46"/>
        <v>0</v>
      </c>
      <c r="K1487" t="str">
        <f t="shared" si="47"/>
        <v/>
      </c>
    </row>
    <row r="1488" spans="10:11">
      <c r="J1488">
        <f t="shared" si="46"/>
        <v>0</v>
      </c>
      <c r="K1488" t="str">
        <f t="shared" si="47"/>
        <v/>
      </c>
    </row>
    <row r="1489" spans="10:11">
      <c r="J1489">
        <f t="shared" si="46"/>
        <v>0</v>
      </c>
      <c r="K1489" t="str">
        <f t="shared" si="47"/>
        <v/>
      </c>
    </row>
    <row r="1490" spans="10:11">
      <c r="J1490">
        <f t="shared" si="46"/>
        <v>0</v>
      </c>
      <c r="K1490" t="str">
        <f t="shared" si="47"/>
        <v/>
      </c>
    </row>
    <row r="1491" spans="10:11">
      <c r="J1491">
        <f t="shared" si="46"/>
        <v>0</v>
      </c>
      <c r="K1491" t="str">
        <f t="shared" si="47"/>
        <v/>
      </c>
    </row>
    <row r="1492" spans="10:11">
      <c r="J1492">
        <f t="shared" si="46"/>
        <v>0</v>
      </c>
      <c r="K1492" t="str">
        <f t="shared" si="47"/>
        <v/>
      </c>
    </row>
    <row r="1493" spans="10:11">
      <c r="J1493">
        <f t="shared" si="46"/>
        <v>0</v>
      </c>
      <c r="K1493" t="str">
        <f t="shared" si="47"/>
        <v/>
      </c>
    </row>
    <row r="1494" spans="10:11">
      <c r="J1494">
        <f t="shared" si="46"/>
        <v>0</v>
      </c>
      <c r="K1494" t="str">
        <f t="shared" si="47"/>
        <v/>
      </c>
    </row>
    <row r="1495" spans="10:11">
      <c r="J1495">
        <f t="shared" si="46"/>
        <v>0</v>
      </c>
      <c r="K1495" t="str">
        <f t="shared" si="47"/>
        <v/>
      </c>
    </row>
    <row r="1496" spans="10:11">
      <c r="J1496">
        <f t="shared" si="46"/>
        <v>0</v>
      </c>
      <c r="K1496" t="str">
        <f t="shared" si="47"/>
        <v/>
      </c>
    </row>
    <row r="1497" spans="10:11">
      <c r="J1497">
        <f t="shared" si="46"/>
        <v>0</v>
      </c>
      <c r="K1497" t="str">
        <f t="shared" si="47"/>
        <v/>
      </c>
    </row>
    <row r="1498" spans="10:11">
      <c r="J1498">
        <f t="shared" si="46"/>
        <v>0</v>
      </c>
      <c r="K1498" t="str">
        <f t="shared" si="47"/>
        <v/>
      </c>
    </row>
    <row r="1499" spans="10:11">
      <c r="J1499">
        <f t="shared" si="46"/>
        <v>0</v>
      </c>
      <c r="K1499" t="str">
        <f t="shared" si="47"/>
        <v/>
      </c>
    </row>
    <row r="1500" spans="10:11">
      <c r="J1500">
        <f t="shared" si="46"/>
        <v>0</v>
      </c>
      <c r="K1500" t="str">
        <f t="shared" si="47"/>
        <v/>
      </c>
    </row>
    <row r="1501" spans="10:11">
      <c r="J1501">
        <f t="shared" si="46"/>
        <v>0</v>
      </c>
      <c r="K1501" t="str">
        <f t="shared" si="47"/>
        <v/>
      </c>
    </row>
    <row r="1502" spans="10:11">
      <c r="J1502">
        <f t="shared" si="46"/>
        <v>0</v>
      </c>
      <c r="K1502" t="str">
        <f t="shared" si="47"/>
        <v/>
      </c>
    </row>
    <row r="1503" spans="10:11">
      <c r="J1503">
        <f t="shared" si="46"/>
        <v>0</v>
      </c>
      <c r="K1503" t="str">
        <f t="shared" si="47"/>
        <v/>
      </c>
    </row>
    <row r="1504" spans="10:11">
      <c r="J1504">
        <f t="shared" si="46"/>
        <v>0</v>
      </c>
      <c r="K1504" t="str">
        <f t="shared" si="47"/>
        <v/>
      </c>
    </row>
    <row r="1505" spans="10:11">
      <c r="J1505">
        <f t="shared" si="46"/>
        <v>0</v>
      </c>
      <c r="K1505" t="str">
        <f t="shared" si="47"/>
        <v/>
      </c>
    </row>
    <row r="1506" spans="10:11">
      <c r="J1506">
        <f t="shared" si="46"/>
        <v>0</v>
      </c>
      <c r="K1506" t="str">
        <f t="shared" si="47"/>
        <v/>
      </c>
    </row>
    <row r="1507" spans="10:11">
      <c r="J1507">
        <f t="shared" si="46"/>
        <v>0</v>
      </c>
      <c r="K1507" t="str">
        <f t="shared" si="47"/>
        <v/>
      </c>
    </row>
    <row r="1508" spans="10:11">
      <c r="J1508">
        <f t="shared" si="46"/>
        <v>0</v>
      </c>
      <c r="K1508" t="str">
        <f t="shared" si="47"/>
        <v/>
      </c>
    </row>
    <row r="1509" spans="10:11">
      <c r="J1509">
        <f t="shared" si="46"/>
        <v>0</v>
      </c>
      <c r="K1509" t="str">
        <f t="shared" si="47"/>
        <v/>
      </c>
    </row>
    <row r="1510" spans="10:11">
      <c r="J1510">
        <f t="shared" si="46"/>
        <v>0</v>
      </c>
      <c r="K1510" t="str">
        <f t="shared" si="47"/>
        <v/>
      </c>
    </row>
    <row r="1511" spans="10:11">
      <c r="J1511">
        <f t="shared" si="46"/>
        <v>0</v>
      </c>
      <c r="K1511" t="str">
        <f t="shared" si="47"/>
        <v/>
      </c>
    </row>
    <row r="1512" spans="10:11">
      <c r="J1512">
        <f t="shared" si="46"/>
        <v>0</v>
      </c>
      <c r="K1512" t="str">
        <f t="shared" si="47"/>
        <v/>
      </c>
    </row>
    <row r="1513" spans="10:11">
      <c r="J1513">
        <f t="shared" si="46"/>
        <v>0</v>
      </c>
      <c r="K1513" t="str">
        <f t="shared" si="47"/>
        <v/>
      </c>
    </row>
    <row r="1514" spans="10:11">
      <c r="J1514">
        <f t="shared" si="46"/>
        <v>0</v>
      </c>
      <c r="K1514" t="str">
        <f t="shared" si="47"/>
        <v/>
      </c>
    </row>
    <row r="1515" spans="10:11">
      <c r="J1515">
        <f t="shared" si="46"/>
        <v>0</v>
      </c>
      <c r="K1515" t="str">
        <f t="shared" si="47"/>
        <v/>
      </c>
    </row>
    <row r="1516" spans="10:11">
      <c r="J1516">
        <f t="shared" si="46"/>
        <v>0</v>
      </c>
      <c r="K1516" t="str">
        <f t="shared" si="47"/>
        <v/>
      </c>
    </row>
    <row r="1517" spans="10:11">
      <c r="J1517">
        <f t="shared" si="46"/>
        <v>0</v>
      </c>
      <c r="K1517" t="str">
        <f t="shared" si="47"/>
        <v/>
      </c>
    </row>
    <row r="1518" spans="10:11">
      <c r="J1518">
        <f t="shared" si="46"/>
        <v>0</v>
      </c>
      <c r="K1518" t="str">
        <f t="shared" si="47"/>
        <v/>
      </c>
    </row>
    <row r="1519" spans="10:11">
      <c r="J1519">
        <f t="shared" si="46"/>
        <v>0</v>
      </c>
      <c r="K1519" t="str">
        <f t="shared" si="47"/>
        <v/>
      </c>
    </row>
    <row r="1520" spans="10:11">
      <c r="J1520">
        <f t="shared" si="46"/>
        <v>0</v>
      </c>
      <c r="K1520" t="str">
        <f t="shared" si="47"/>
        <v/>
      </c>
    </row>
    <row r="1521" spans="10:11">
      <c r="J1521">
        <f t="shared" si="46"/>
        <v>0</v>
      </c>
      <c r="K1521" t="str">
        <f t="shared" si="47"/>
        <v/>
      </c>
    </row>
    <row r="1522" spans="10:11">
      <c r="J1522">
        <f t="shared" si="46"/>
        <v>0</v>
      </c>
      <c r="K1522" t="str">
        <f t="shared" si="47"/>
        <v/>
      </c>
    </row>
    <row r="1523" spans="10:11">
      <c r="J1523">
        <f t="shared" si="46"/>
        <v>0</v>
      </c>
      <c r="K1523" t="str">
        <f t="shared" si="47"/>
        <v/>
      </c>
    </row>
    <row r="1524" spans="10:11">
      <c r="J1524">
        <f t="shared" si="46"/>
        <v>0</v>
      </c>
      <c r="K1524" t="str">
        <f t="shared" si="47"/>
        <v/>
      </c>
    </row>
    <row r="1525" spans="10:11">
      <c r="J1525">
        <f t="shared" si="46"/>
        <v>0</v>
      </c>
      <c r="K1525" t="str">
        <f t="shared" si="47"/>
        <v/>
      </c>
    </row>
    <row r="1526" spans="10:11">
      <c r="J1526">
        <f t="shared" si="46"/>
        <v>0</v>
      </c>
      <c r="K1526" t="str">
        <f t="shared" si="47"/>
        <v/>
      </c>
    </row>
    <row r="1527" spans="10:11">
      <c r="J1527">
        <f t="shared" si="46"/>
        <v>0</v>
      </c>
      <c r="K1527" t="str">
        <f t="shared" si="47"/>
        <v/>
      </c>
    </row>
    <row r="1528" spans="10:11">
      <c r="J1528">
        <f t="shared" si="46"/>
        <v>0</v>
      </c>
      <c r="K1528" t="str">
        <f t="shared" si="47"/>
        <v/>
      </c>
    </row>
    <row r="1529" spans="10:11">
      <c r="J1529">
        <f t="shared" si="46"/>
        <v>0</v>
      </c>
      <c r="K1529" t="str">
        <f t="shared" si="47"/>
        <v/>
      </c>
    </row>
    <row r="1530" spans="10:11">
      <c r="J1530">
        <f t="shared" si="46"/>
        <v>0</v>
      </c>
      <c r="K1530" t="str">
        <f t="shared" si="47"/>
        <v/>
      </c>
    </row>
    <row r="1531" spans="10:11">
      <c r="J1531">
        <f t="shared" si="46"/>
        <v>0</v>
      </c>
      <c r="K1531" t="str">
        <f t="shared" si="47"/>
        <v/>
      </c>
    </row>
    <row r="1532" spans="10:11">
      <c r="J1532">
        <f t="shared" si="46"/>
        <v>0</v>
      </c>
      <c r="K1532" t="str">
        <f t="shared" si="47"/>
        <v/>
      </c>
    </row>
    <row r="1533" spans="10:11">
      <c r="J1533">
        <f t="shared" si="46"/>
        <v>0</v>
      </c>
      <c r="K1533" t="str">
        <f t="shared" si="47"/>
        <v/>
      </c>
    </row>
    <row r="1534" spans="10:11">
      <c r="J1534">
        <f t="shared" si="46"/>
        <v>0</v>
      </c>
      <c r="K1534" t="str">
        <f t="shared" si="47"/>
        <v/>
      </c>
    </row>
    <row r="1535" spans="10:11">
      <c r="J1535">
        <f t="shared" si="46"/>
        <v>0</v>
      </c>
      <c r="K1535" t="str">
        <f t="shared" si="47"/>
        <v/>
      </c>
    </row>
    <row r="1536" spans="10:11">
      <c r="J1536">
        <f t="shared" si="46"/>
        <v>0</v>
      </c>
      <c r="K1536" t="str">
        <f t="shared" si="47"/>
        <v/>
      </c>
    </row>
    <row r="1537" spans="10:11">
      <c r="J1537">
        <f t="shared" si="46"/>
        <v>0</v>
      </c>
      <c r="K1537" t="str">
        <f t="shared" si="47"/>
        <v/>
      </c>
    </row>
    <row r="1538" spans="10:11">
      <c r="J1538">
        <f t="shared" si="46"/>
        <v>0</v>
      </c>
      <c r="K1538" t="str">
        <f t="shared" si="47"/>
        <v/>
      </c>
    </row>
    <row r="1539" spans="10:11">
      <c r="J1539">
        <f t="shared" si="46"/>
        <v>0</v>
      </c>
      <c r="K1539" t="str">
        <f t="shared" si="47"/>
        <v/>
      </c>
    </row>
    <row r="1540" spans="10:11">
      <c r="J1540">
        <f t="shared" si="46"/>
        <v>0</v>
      </c>
      <c r="K1540" t="str">
        <f t="shared" si="47"/>
        <v/>
      </c>
    </row>
    <row r="1541" spans="10:11">
      <c r="J1541">
        <f t="shared" ref="J1541:J1604" si="48">+IF(G1541="AUTORIZADO",F1541,0)</f>
        <v>0</v>
      </c>
      <c r="K1541" t="str">
        <f t="shared" ref="K1541:K1604" si="49">MID(D1541,2,18)</f>
        <v/>
      </c>
    </row>
    <row r="1542" spans="10:11">
      <c r="J1542">
        <f t="shared" si="48"/>
        <v>0</v>
      </c>
      <c r="K1542" t="str">
        <f t="shared" si="49"/>
        <v/>
      </c>
    </row>
    <row r="1543" spans="10:11">
      <c r="J1543">
        <f t="shared" si="48"/>
        <v>0</v>
      </c>
      <c r="K1543" t="str">
        <f t="shared" si="49"/>
        <v/>
      </c>
    </row>
    <row r="1544" spans="10:11">
      <c r="J1544">
        <f t="shared" si="48"/>
        <v>0</v>
      </c>
      <c r="K1544" t="str">
        <f t="shared" si="49"/>
        <v/>
      </c>
    </row>
    <row r="1545" spans="10:11">
      <c r="J1545">
        <f t="shared" si="48"/>
        <v>0</v>
      </c>
      <c r="K1545" t="str">
        <f t="shared" si="49"/>
        <v/>
      </c>
    </row>
    <row r="1546" spans="10:11">
      <c r="J1546">
        <f t="shared" si="48"/>
        <v>0</v>
      </c>
      <c r="K1546" t="str">
        <f t="shared" si="49"/>
        <v/>
      </c>
    </row>
    <row r="1547" spans="10:11">
      <c r="J1547">
        <f t="shared" si="48"/>
        <v>0</v>
      </c>
      <c r="K1547" t="str">
        <f t="shared" si="49"/>
        <v/>
      </c>
    </row>
    <row r="1548" spans="10:11">
      <c r="J1548">
        <f t="shared" si="48"/>
        <v>0</v>
      </c>
      <c r="K1548" t="str">
        <f t="shared" si="49"/>
        <v/>
      </c>
    </row>
    <row r="1549" spans="10:11">
      <c r="J1549">
        <f t="shared" si="48"/>
        <v>0</v>
      </c>
      <c r="K1549" t="str">
        <f t="shared" si="49"/>
        <v/>
      </c>
    </row>
    <row r="1550" spans="10:11">
      <c r="J1550">
        <f t="shared" si="48"/>
        <v>0</v>
      </c>
      <c r="K1550" t="str">
        <f t="shared" si="49"/>
        <v/>
      </c>
    </row>
    <row r="1551" spans="10:11">
      <c r="J1551">
        <f t="shared" si="48"/>
        <v>0</v>
      </c>
      <c r="K1551" t="str">
        <f t="shared" si="49"/>
        <v/>
      </c>
    </row>
    <row r="1552" spans="10:11">
      <c r="J1552">
        <f t="shared" si="48"/>
        <v>0</v>
      </c>
      <c r="K1552" t="str">
        <f t="shared" si="49"/>
        <v/>
      </c>
    </row>
    <row r="1553" spans="10:11">
      <c r="J1553">
        <f t="shared" si="48"/>
        <v>0</v>
      </c>
      <c r="K1553" t="str">
        <f t="shared" si="49"/>
        <v/>
      </c>
    </row>
    <row r="1554" spans="10:11">
      <c r="J1554">
        <f t="shared" si="48"/>
        <v>0</v>
      </c>
      <c r="K1554" t="str">
        <f t="shared" si="49"/>
        <v/>
      </c>
    </row>
    <row r="1555" spans="10:11">
      <c r="J1555">
        <f t="shared" si="48"/>
        <v>0</v>
      </c>
      <c r="K1555" t="str">
        <f t="shared" si="49"/>
        <v/>
      </c>
    </row>
    <row r="1556" spans="10:11">
      <c r="J1556">
        <f t="shared" si="48"/>
        <v>0</v>
      </c>
      <c r="K1556" t="str">
        <f t="shared" si="49"/>
        <v/>
      </c>
    </row>
    <row r="1557" spans="10:11">
      <c r="J1557">
        <f t="shared" si="48"/>
        <v>0</v>
      </c>
      <c r="K1557" t="str">
        <f t="shared" si="49"/>
        <v/>
      </c>
    </row>
    <row r="1558" spans="10:11">
      <c r="J1558">
        <f t="shared" si="48"/>
        <v>0</v>
      </c>
      <c r="K1558" t="str">
        <f t="shared" si="49"/>
        <v/>
      </c>
    </row>
    <row r="1559" spans="10:11">
      <c r="J1559">
        <f t="shared" si="48"/>
        <v>0</v>
      </c>
      <c r="K1559" t="str">
        <f t="shared" si="49"/>
        <v/>
      </c>
    </row>
    <row r="1560" spans="10:11">
      <c r="J1560">
        <f t="shared" si="48"/>
        <v>0</v>
      </c>
      <c r="K1560" t="str">
        <f t="shared" si="49"/>
        <v/>
      </c>
    </row>
    <row r="1561" spans="10:11">
      <c r="J1561">
        <f t="shared" si="48"/>
        <v>0</v>
      </c>
      <c r="K1561" t="str">
        <f t="shared" si="49"/>
        <v/>
      </c>
    </row>
    <row r="1562" spans="10:11">
      <c r="J1562">
        <f t="shared" si="48"/>
        <v>0</v>
      </c>
      <c r="K1562" t="str">
        <f t="shared" si="49"/>
        <v/>
      </c>
    </row>
    <row r="1563" spans="10:11">
      <c r="J1563">
        <f t="shared" si="48"/>
        <v>0</v>
      </c>
      <c r="K1563" t="str">
        <f t="shared" si="49"/>
        <v/>
      </c>
    </row>
    <row r="1564" spans="10:11">
      <c r="J1564">
        <f t="shared" si="48"/>
        <v>0</v>
      </c>
      <c r="K1564" t="str">
        <f t="shared" si="49"/>
        <v/>
      </c>
    </row>
    <row r="1565" spans="10:11">
      <c r="J1565">
        <f t="shared" si="48"/>
        <v>0</v>
      </c>
      <c r="K1565" t="str">
        <f t="shared" si="49"/>
        <v/>
      </c>
    </row>
    <row r="1566" spans="10:11">
      <c r="J1566">
        <f t="shared" si="48"/>
        <v>0</v>
      </c>
      <c r="K1566" t="str">
        <f t="shared" si="49"/>
        <v/>
      </c>
    </row>
    <row r="1567" spans="10:11">
      <c r="J1567">
        <f t="shared" si="48"/>
        <v>0</v>
      </c>
      <c r="K1567" t="str">
        <f t="shared" si="49"/>
        <v/>
      </c>
    </row>
    <row r="1568" spans="10:11">
      <c r="J1568">
        <f t="shared" si="48"/>
        <v>0</v>
      </c>
      <c r="K1568" t="str">
        <f t="shared" si="49"/>
        <v/>
      </c>
    </row>
    <row r="1569" spans="10:11">
      <c r="J1569">
        <f t="shared" si="48"/>
        <v>0</v>
      </c>
      <c r="K1569" t="str">
        <f t="shared" si="49"/>
        <v/>
      </c>
    </row>
    <row r="1570" spans="10:11">
      <c r="J1570">
        <f t="shared" si="48"/>
        <v>0</v>
      </c>
      <c r="K1570" t="str">
        <f t="shared" si="49"/>
        <v/>
      </c>
    </row>
    <row r="1571" spans="10:11">
      <c r="J1571">
        <f t="shared" si="48"/>
        <v>0</v>
      </c>
      <c r="K1571" t="str">
        <f t="shared" si="49"/>
        <v/>
      </c>
    </row>
    <row r="1572" spans="10:11">
      <c r="J1572">
        <f t="shared" si="48"/>
        <v>0</v>
      </c>
      <c r="K1572" t="str">
        <f t="shared" si="49"/>
        <v/>
      </c>
    </row>
    <row r="1573" spans="10:11">
      <c r="J1573">
        <f t="shared" si="48"/>
        <v>0</v>
      </c>
      <c r="K1573" t="str">
        <f t="shared" si="49"/>
        <v/>
      </c>
    </row>
    <row r="1574" spans="10:11">
      <c r="J1574">
        <f t="shared" si="48"/>
        <v>0</v>
      </c>
      <c r="K1574" t="str">
        <f t="shared" si="49"/>
        <v/>
      </c>
    </row>
    <row r="1575" spans="10:11">
      <c r="J1575">
        <f t="shared" si="48"/>
        <v>0</v>
      </c>
      <c r="K1575" t="str">
        <f t="shared" si="49"/>
        <v/>
      </c>
    </row>
    <row r="1576" spans="10:11">
      <c r="J1576">
        <f t="shared" si="48"/>
        <v>0</v>
      </c>
      <c r="K1576" t="str">
        <f t="shared" si="49"/>
        <v/>
      </c>
    </row>
    <row r="1577" spans="10:11">
      <c r="J1577">
        <f t="shared" si="48"/>
        <v>0</v>
      </c>
      <c r="K1577" t="str">
        <f t="shared" si="49"/>
        <v/>
      </c>
    </row>
    <row r="1578" spans="10:11">
      <c r="J1578">
        <f t="shared" si="48"/>
        <v>0</v>
      </c>
      <c r="K1578" t="str">
        <f t="shared" si="49"/>
        <v/>
      </c>
    </row>
    <row r="1579" spans="10:11">
      <c r="J1579">
        <f t="shared" si="48"/>
        <v>0</v>
      </c>
      <c r="K1579" t="str">
        <f t="shared" si="49"/>
        <v/>
      </c>
    </row>
    <row r="1580" spans="10:11">
      <c r="J1580">
        <f t="shared" si="48"/>
        <v>0</v>
      </c>
      <c r="K1580" t="str">
        <f t="shared" si="49"/>
        <v/>
      </c>
    </row>
    <row r="1581" spans="10:11">
      <c r="J1581">
        <f t="shared" si="48"/>
        <v>0</v>
      </c>
      <c r="K1581" t="str">
        <f t="shared" si="49"/>
        <v/>
      </c>
    </row>
    <row r="1582" spans="10:11">
      <c r="J1582">
        <f t="shared" si="48"/>
        <v>0</v>
      </c>
      <c r="K1582" t="str">
        <f t="shared" si="49"/>
        <v/>
      </c>
    </row>
    <row r="1583" spans="10:11">
      <c r="J1583">
        <f t="shared" si="48"/>
        <v>0</v>
      </c>
      <c r="K1583" t="str">
        <f t="shared" si="49"/>
        <v/>
      </c>
    </row>
    <row r="1584" spans="10:11">
      <c r="J1584">
        <f t="shared" si="48"/>
        <v>0</v>
      </c>
      <c r="K1584" t="str">
        <f t="shared" si="49"/>
        <v/>
      </c>
    </row>
    <row r="1585" spans="10:11">
      <c r="J1585">
        <f t="shared" si="48"/>
        <v>0</v>
      </c>
      <c r="K1585" t="str">
        <f t="shared" si="49"/>
        <v/>
      </c>
    </row>
    <row r="1586" spans="10:11">
      <c r="J1586">
        <f t="shared" si="48"/>
        <v>0</v>
      </c>
      <c r="K1586" t="str">
        <f t="shared" si="49"/>
        <v/>
      </c>
    </row>
    <row r="1587" spans="10:11">
      <c r="J1587">
        <f t="shared" si="48"/>
        <v>0</v>
      </c>
      <c r="K1587" t="str">
        <f t="shared" si="49"/>
        <v/>
      </c>
    </row>
    <row r="1588" spans="10:11">
      <c r="J1588">
        <f t="shared" si="48"/>
        <v>0</v>
      </c>
      <c r="K1588" t="str">
        <f t="shared" si="49"/>
        <v/>
      </c>
    </row>
    <row r="1589" spans="10:11">
      <c r="J1589">
        <f t="shared" si="48"/>
        <v>0</v>
      </c>
      <c r="K1589" t="str">
        <f t="shared" si="49"/>
        <v/>
      </c>
    </row>
    <row r="1590" spans="10:11">
      <c r="J1590">
        <f t="shared" si="48"/>
        <v>0</v>
      </c>
      <c r="K1590" t="str">
        <f t="shared" si="49"/>
        <v/>
      </c>
    </row>
    <row r="1591" spans="10:11">
      <c r="J1591">
        <f t="shared" si="48"/>
        <v>0</v>
      </c>
      <c r="K1591" t="str">
        <f t="shared" si="49"/>
        <v/>
      </c>
    </row>
    <row r="1592" spans="10:11">
      <c r="J1592">
        <f t="shared" si="48"/>
        <v>0</v>
      </c>
      <c r="K1592" t="str">
        <f t="shared" si="49"/>
        <v/>
      </c>
    </row>
    <row r="1593" spans="10:11">
      <c r="J1593">
        <f t="shared" si="48"/>
        <v>0</v>
      </c>
      <c r="K1593" t="str">
        <f t="shared" si="49"/>
        <v/>
      </c>
    </row>
    <row r="1594" spans="10:11">
      <c r="J1594">
        <f t="shared" si="48"/>
        <v>0</v>
      </c>
      <c r="K1594" t="str">
        <f t="shared" si="49"/>
        <v/>
      </c>
    </row>
    <row r="1595" spans="10:11">
      <c r="J1595">
        <f t="shared" si="48"/>
        <v>0</v>
      </c>
      <c r="K1595" t="str">
        <f t="shared" si="49"/>
        <v/>
      </c>
    </row>
    <row r="1596" spans="10:11">
      <c r="J1596">
        <f t="shared" si="48"/>
        <v>0</v>
      </c>
      <c r="K1596" t="str">
        <f t="shared" si="49"/>
        <v/>
      </c>
    </row>
    <row r="1597" spans="10:11">
      <c r="J1597">
        <f t="shared" si="48"/>
        <v>0</v>
      </c>
      <c r="K1597" t="str">
        <f t="shared" si="49"/>
        <v/>
      </c>
    </row>
    <row r="1598" spans="10:11">
      <c r="J1598">
        <f t="shared" si="48"/>
        <v>0</v>
      </c>
      <c r="K1598" t="str">
        <f t="shared" si="49"/>
        <v/>
      </c>
    </row>
    <row r="1599" spans="10:11">
      <c r="J1599">
        <f t="shared" si="48"/>
        <v>0</v>
      </c>
      <c r="K1599" t="str">
        <f t="shared" si="49"/>
        <v/>
      </c>
    </row>
    <row r="1600" spans="10:11">
      <c r="J1600">
        <f t="shared" si="48"/>
        <v>0</v>
      </c>
      <c r="K1600" t="str">
        <f t="shared" si="49"/>
        <v/>
      </c>
    </row>
    <row r="1601" spans="10:11">
      <c r="J1601">
        <f t="shared" si="48"/>
        <v>0</v>
      </c>
      <c r="K1601" t="str">
        <f t="shared" si="49"/>
        <v/>
      </c>
    </row>
    <row r="1602" spans="10:11">
      <c r="J1602">
        <f t="shared" si="48"/>
        <v>0</v>
      </c>
      <c r="K1602" t="str">
        <f t="shared" si="49"/>
        <v/>
      </c>
    </row>
    <row r="1603" spans="10:11">
      <c r="J1603">
        <f t="shared" si="48"/>
        <v>0</v>
      </c>
      <c r="K1603" t="str">
        <f t="shared" si="49"/>
        <v/>
      </c>
    </row>
    <row r="1604" spans="10:11">
      <c r="J1604">
        <f t="shared" si="48"/>
        <v>0</v>
      </c>
      <c r="K1604" t="str">
        <f t="shared" si="49"/>
        <v/>
      </c>
    </row>
    <row r="1605" spans="10:11">
      <c r="J1605">
        <f t="shared" ref="J1605:J1668" si="50">+IF(G1605="AUTORIZADO",F1605,0)</f>
        <v>0</v>
      </c>
      <c r="K1605" t="str">
        <f t="shared" ref="K1605:K1668" si="51">MID(D1605,2,18)</f>
        <v/>
      </c>
    </row>
    <row r="1606" spans="10:11">
      <c r="J1606">
        <f t="shared" si="50"/>
        <v>0</v>
      </c>
      <c r="K1606" t="str">
        <f t="shared" si="51"/>
        <v/>
      </c>
    </row>
    <row r="1607" spans="10:11">
      <c r="J1607">
        <f t="shared" si="50"/>
        <v>0</v>
      </c>
      <c r="K1607" t="str">
        <f t="shared" si="51"/>
        <v/>
      </c>
    </row>
    <row r="1608" spans="10:11">
      <c r="J1608">
        <f t="shared" si="50"/>
        <v>0</v>
      </c>
      <c r="K1608" t="str">
        <f t="shared" si="51"/>
        <v/>
      </c>
    </row>
    <row r="1609" spans="10:11">
      <c r="J1609">
        <f t="shared" si="50"/>
        <v>0</v>
      </c>
      <c r="K1609" t="str">
        <f t="shared" si="51"/>
        <v/>
      </c>
    </row>
    <row r="1610" spans="10:11">
      <c r="J1610">
        <f t="shared" si="50"/>
        <v>0</v>
      </c>
      <c r="K1610" t="str">
        <f t="shared" si="51"/>
        <v/>
      </c>
    </row>
    <row r="1611" spans="10:11">
      <c r="J1611">
        <f t="shared" si="50"/>
        <v>0</v>
      </c>
      <c r="K1611" t="str">
        <f t="shared" si="51"/>
        <v/>
      </c>
    </row>
    <row r="1612" spans="10:11">
      <c r="J1612">
        <f t="shared" si="50"/>
        <v>0</v>
      </c>
      <c r="K1612" t="str">
        <f t="shared" si="51"/>
        <v/>
      </c>
    </row>
    <row r="1613" spans="10:11">
      <c r="J1613">
        <f t="shared" si="50"/>
        <v>0</v>
      </c>
      <c r="K1613" t="str">
        <f t="shared" si="51"/>
        <v/>
      </c>
    </row>
    <row r="1614" spans="10:11">
      <c r="J1614">
        <f t="shared" si="50"/>
        <v>0</v>
      </c>
      <c r="K1614" t="str">
        <f t="shared" si="51"/>
        <v/>
      </c>
    </row>
    <row r="1615" spans="10:11">
      <c r="J1615">
        <f t="shared" si="50"/>
        <v>0</v>
      </c>
      <c r="K1615" t="str">
        <f t="shared" si="51"/>
        <v/>
      </c>
    </row>
    <row r="1616" spans="10:11">
      <c r="J1616">
        <f t="shared" si="50"/>
        <v>0</v>
      </c>
      <c r="K1616" t="str">
        <f t="shared" si="51"/>
        <v/>
      </c>
    </row>
    <row r="1617" spans="10:11">
      <c r="J1617">
        <f t="shared" si="50"/>
        <v>0</v>
      </c>
      <c r="K1617" t="str">
        <f t="shared" si="51"/>
        <v/>
      </c>
    </row>
    <row r="1618" spans="10:11">
      <c r="J1618">
        <f t="shared" si="50"/>
        <v>0</v>
      </c>
      <c r="K1618" t="str">
        <f t="shared" si="51"/>
        <v/>
      </c>
    </row>
    <row r="1619" spans="10:11">
      <c r="J1619">
        <f t="shared" si="50"/>
        <v>0</v>
      </c>
      <c r="K1619" t="str">
        <f t="shared" si="51"/>
        <v/>
      </c>
    </row>
    <row r="1620" spans="10:11">
      <c r="J1620">
        <f t="shared" si="50"/>
        <v>0</v>
      </c>
      <c r="K1620" t="str">
        <f t="shared" si="51"/>
        <v/>
      </c>
    </row>
    <row r="1621" spans="10:11">
      <c r="J1621">
        <f t="shared" si="50"/>
        <v>0</v>
      </c>
      <c r="K1621" t="str">
        <f t="shared" si="51"/>
        <v/>
      </c>
    </row>
    <row r="1622" spans="10:11">
      <c r="J1622">
        <f t="shared" si="50"/>
        <v>0</v>
      </c>
      <c r="K1622" t="str">
        <f t="shared" si="51"/>
        <v/>
      </c>
    </row>
    <row r="1623" spans="10:11">
      <c r="J1623">
        <f t="shared" si="50"/>
        <v>0</v>
      </c>
      <c r="K1623" t="str">
        <f t="shared" si="51"/>
        <v/>
      </c>
    </row>
    <row r="1624" spans="10:11">
      <c r="J1624">
        <f t="shared" si="50"/>
        <v>0</v>
      </c>
      <c r="K1624" t="str">
        <f t="shared" si="51"/>
        <v/>
      </c>
    </row>
    <row r="1625" spans="10:11">
      <c r="J1625">
        <f t="shared" si="50"/>
        <v>0</v>
      </c>
      <c r="K1625" t="str">
        <f t="shared" si="51"/>
        <v/>
      </c>
    </row>
    <row r="1626" spans="10:11">
      <c r="J1626">
        <f t="shared" si="50"/>
        <v>0</v>
      </c>
      <c r="K1626" t="str">
        <f t="shared" si="51"/>
        <v/>
      </c>
    </row>
    <row r="1627" spans="10:11">
      <c r="J1627">
        <f t="shared" si="50"/>
        <v>0</v>
      </c>
      <c r="K1627" t="str">
        <f t="shared" si="51"/>
        <v/>
      </c>
    </row>
    <row r="1628" spans="10:11">
      <c r="J1628">
        <f t="shared" si="50"/>
        <v>0</v>
      </c>
      <c r="K1628" t="str">
        <f t="shared" si="51"/>
        <v/>
      </c>
    </row>
    <row r="1629" spans="10:11">
      <c r="J1629">
        <f t="shared" si="50"/>
        <v>0</v>
      </c>
      <c r="K1629" t="str">
        <f t="shared" si="51"/>
        <v/>
      </c>
    </row>
    <row r="1630" spans="10:11">
      <c r="J1630">
        <f t="shared" si="50"/>
        <v>0</v>
      </c>
      <c r="K1630" t="str">
        <f t="shared" si="51"/>
        <v/>
      </c>
    </row>
    <row r="1631" spans="10:11">
      <c r="J1631">
        <f t="shared" si="50"/>
        <v>0</v>
      </c>
      <c r="K1631" t="str">
        <f t="shared" si="51"/>
        <v/>
      </c>
    </row>
    <row r="1632" spans="10:11">
      <c r="J1632">
        <f t="shared" si="50"/>
        <v>0</v>
      </c>
      <c r="K1632" t="str">
        <f t="shared" si="51"/>
        <v/>
      </c>
    </row>
    <row r="1633" spans="10:11">
      <c r="J1633">
        <f t="shared" si="50"/>
        <v>0</v>
      </c>
      <c r="K1633" t="str">
        <f t="shared" si="51"/>
        <v/>
      </c>
    </row>
    <row r="1634" spans="10:11">
      <c r="J1634">
        <f t="shared" si="50"/>
        <v>0</v>
      </c>
      <c r="K1634" t="str">
        <f t="shared" si="51"/>
        <v/>
      </c>
    </row>
    <row r="1635" spans="10:11">
      <c r="J1635">
        <f t="shared" si="50"/>
        <v>0</v>
      </c>
      <c r="K1635" t="str">
        <f t="shared" si="51"/>
        <v/>
      </c>
    </row>
    <row r="1636" spans="10:11">
      <c r="J1636">
        <f t="shared" si="50"/>
        <v>0</v>
      </c>
      <c r="K1636" t="str">
        <f t="shared" si="51"/>
        <v/>
      </c>
    </row>
    <row r="1637" spans="10:11">
      <c r="J1637">
        <f t="shared" si="50"/>
        <v>0</v>
      </c>
      <c r="K1637" t="str">
        <f t="shared" si="51"/>
        <v/>
      </c>
    </row>
    <row r="1638" spans="10:11">
      <c r="J1638">
        <f t="shared" si="50"/>
        <v>0</v>
      </c>
      <c r="K1638" t="str">
        <f t="shared" si="51"/>
        <v/>
      </c>
    </row>
    <row r="1639" spans="10:11">
      <c r="J1639">
        <f t="shared" si="50"/>
        <v>0</v>
      </c>
      <c r="K1639" t="str">
        <f t="shared" si="51"/>
        <v/>
      </c>
    </row>
    <row r="1640" spans="10:11">
      <c r="J1640">
        <f t="shared" si="50"/>
        <v>0</v>
      </c>
      <c r="K1640" t="str">
        <f t="shared" si="51"/>
        <v/>
      </c>
    </row>
    <row r="1641" spans="10:11">
      <c r="J1641">
        <f t="shared" si="50"/>
        <v>0</v>
      </c>
      <c r="K1641" t="str">
        <f t="shared" si="51"/>
        <v/>
      </c>
    </row>
    <row r="1642" spans="10:11">
      <c r="J1642">
        <f t="shared" si="50"/>
        <v>0</v>
      </c>
      <c r="K1642" t="str">
        <f t="shared" si="51"/>
        <v/>
      </c>
    </row>
    <row r="1643" spans="10:11">
      <c r="J1643">
        <f t="shared" si="50"/>
        <v>0</v>
      </c>
      <c r="K1643" t="str">
        <f t="shared" si="51"/>
        <v/>
      </c>
    </row>
    <row r="1644" spans="10:11">
      <c r="J1644">
        <f t="shared" si="50"/>
        <v>0</v>
      </c>
      <c r="K1644" t="str">
        <f t="shared" si="51"/>
        <v/>
      </c>
    </row>
    <row r="1645" spans="10:11">
      <c r="J1645">
        <f t="shared" si="50"/>
        <v>0</v>
      </c>
      <c r="K1645" t="str">
        <f t="shared" si="51"/>
        <v/>
      </c>
    </row>
    <row r="1646" spans="10:11">
      <c r="J1646">
        <f t="shared" si="50"/>
        <v>0</v>
      </c>
      <c r="K1646" t="str">
        <f t="shared" si="51"/>
        <v/>
      </c>
    </row>
    <row r="1647" spans="10:11">
      <c r="J1647">
        <f t="shared" si="50"/>
        <v>0</v>
      </c>
      <c r="K1647" t="str">
        <f t="shared" si="51"/>
        <v/>
      </c>
    </row>
    <row r="1648" spans="10:11">
      <c r="J1648">
        <f t="shared" si="50"/>
        <v>0</v>
      </c>
      <c r="K1648" t="str">
        <f t="shared" si="51"/>
        <v/>
      </c>
    </row>
    <row r="1649" spans="10:11">
      <c r="J1649">
        <f t="shared" si="50"/>
        <v>0</v>
      </c>
      <c r="K1649" t="str">
        <f t="shared" si="51"/>
        <v/>
      </c>
    </row>
    <row r="1650" spans="10:11">
      <c r="J1650">
        <f t="shared" si="50"/>
        <v>0</v>
      </c>
      <c r="K1650" t="str">
        <f t="shared" si="51"/>
        <v/>
      </c>
    </row>
    <row r="1651" spans="10:11">
      <c r="J1651">
        <f t="shared" si="50"/>
        <v>0</v>
      </c>
      <c r="K1651" t="str">
        <f t="shared" si="51"/>
        <v/>
      </c>
    </row>
    <row r="1652" spans="10:11">
      <c r="J1652">
        <f t="shared" si="50"/>
        <v>0</v>
      </c>
      <c r="K1652" t="str">
        <f t="shared" si="51"/>
        <v/>
      </c>
    </row>
    <row r="1653" spans="10:11">
      <c r="J1653">
        <f t="shared" si="50"/>
        <v>0</v>
      </c>
      <c r="K1653" t="str">
        <f t="shared" si="51"/>
        <v/>
      </c>
    </row>
    <row r="1654" spans="10:11">
      <c r="J1654">
        <f t="shared" si="50"/>
        <v>0</v>
      </c>
      <c r="K1654" t="str">
        <f t="shared" si="51"/>
        <v/>
      </c>
    </row>
    <row r="1655" spans="10:11">
      <c r="J1655">
        <f t="shared" si="50"/>
        <v>0</v>
      </c>
      <c r="K1655" t="str">
        <f t="shared" si="51"/>
        <v/>
      </c>
    </row>
    <row r="1656" spans="10:11">
      <c r="J1656">
        <f t="shared" si="50"/>
        <v>0</v>
      </c>
      <c r="K1656" t="str">
        <f t="shared" si="51"/>
        <v/>
      </c>
    </row>
    <row r="1657" spans="10:11">
      <c r="J1657">
        <f t="shared" si="50"/>
        <v>0</v>
      </c>
      <c r="K1657" t="str">
        <f t="shared" si="51"/>
        <v/>
      </c>
    </row>
    <row r="1658" spans="10:11">
      <c r="J1658">
        <f t="shared" si="50"/>
        <v>0</v>
      </c>
      <c r="K1658" t="str">
        <f t="shared" si="51"/>
        <v/>
      </c>
    </row>
    <row r="1659" spans="10:11">
      <c r="J1659">
        <f t="shared" si="50"/>
        <v>0</v>
      </c>
      <c r="K1659" t="str">
        <f t="shared" si="51"/>
        <v/>
      </c>
    </row>
    <row r="1660" spans="10:11">
      <c r="J1660">
        <f t="shared" si="50"/>
        <v>0</v>
      </c>
      <c r="K1660" t="str">
        <f t="shared" si="51"/>
        <v/>
      </c>
    </row>
    <row r="1661" spans="10:11">
      <c r="J1661">
        <f t="shared" si="50"/>
        <v>0</v>
      </c>
      <c r="K1661" t="str">
        <f t="shared" si="51"/>
        <v/>
      </c>
    </row>
    <row r="1662" spans="10:11">
      <c r="J1662">
        <f t="shared" si="50"/>
        <v>0</v>
      </c>
      <c r="K1662" t="str">
        <f t="shared" si="51"/>
        <v/>
      </c>
    </row>
    <row r="1663" spans="10:11">
      <c r="J1663">
        <f t="shared" si="50"/>
        <v>0</v>
      </c>
      <c r="K1663" t="str">
        <f t="shared" si="51"/>
        <v/>
      </c>
    </row>
    <row r="1664" spans="10:11">
      <c r="J1664">
        <f t="shared" si="50"/>
        <v>0</v>
      </c>
      <c r="K1664" t="str">
        <f t="shared" si="51"/>
        <v/>
      </c>
    </row>
    <row r="1665" spans="10:11">
      <c r="J1665">
        <f t="shared" si="50"/>
        <v>0</v>
      </c>
      <c r="K1665" t="str">
        <f t="shared" si="51"/>
        <v/>
      </c>
    </row>
    <row r="1666" spans="10:11">
      <c r="J1666">
        <f t="shared" si="50"/>
        <v>0</v>
      </c>
      <c r="K1666" t="str">
        <f t="shared" si="51"/>
        <v/>
      </c>
    </row>
    <row r="1667" spans="10:11">
      <c r="J1667">
        <f t="shared" si="50"/>
        <v>0</v>
      </c>
      <c r="K1667" t="str">
        <f t="shared" si="51"/>
        <v/>
      </c>
    </row>
    <row r="1668" spans="10:11">
      <c r="J1668">
        <f t="shared" si="50"/>
        <v>0</v>
      </c>
      <c r="K1668" t="str">
        <f t="shared" si="51"/>
        <v/>
      </c>
    </row>
    <row r="1669" spans="10:11">
      <c r="J1669">
        <f t="shared" ref="J1669:J1732" si="52">+IF(G1669="AUTORIZADO",F1669,0)</f>
        <v>0</v>
      </c>
      <c r="K1669" t="str">
        <f t="shared" ref="K1669:K1732" si="53">MID(D1669,2,18)</f>
        <v/>
      </c>
    </row>
    <row r="1670" spans="10:11">
      <c r="J1670">
        <f t="shared" si="52"/>
        <v>0</v>
      </c>
      <c r="K1670" t="str">
        <f t="shared" si="53"/>
        <v/>
      </c>
    </row>
    <row r="1671" spans="10:11">
      <c r="J1671">
        <f t="shared" si="52"/>
        <v>0</v>
      </c>
      <c r="K1671" t="str">
        <f t="shared" si="53"/>
        <v/>
      </c>
    </row>
    <row r="1672" spans="10:11">
      <c r="J1672">
        <f t="shared" si="52"/>
        <v>0</v>
      </c>
      <c r="K1672" t="str">
        <f t="shared" si="53"/>
        <v/>
      </c>
    </row>
    <row r="1673" spans="10:11">
      <c r="J1673">
        <f t="shared" si="52"/>
        <v>0</v>
      </c>
      <c r="K1673" t="str">
        <f t="shared" si="53"/>
        <v/>
      </c>
    </row>
    <row r="1674" spans="10:11">
      <c r="J1674">
        <f t="shared" si="52"/>
        <v>0</v>
      </c>
      <c r="K1674" t="str">
        <f t="shared" si="53"/>
        <v/>
      </c>
    </row>
    <row r="1675" spans="10:11">
      <c r="J1675">
        <f t="shared" si="52"/>
        <v>0</v>
      </c>
      <c r="K1675" t="str">
        <f t="shared" si="53"/>
        <v/>
      </c>
    </row>
    <row r="1676" spans="10:11">
      <c r="J1676">
        <f t="shared" si="52"/>
        <v>0</v>
      </c>
      <c r="K1676" t="str">
        <f t="shared" si="53"/>
        <v/>
      </c>
    </row>
    <row r="1677" spans="10:11">
      <c r="J1677">
        <f t="shared" si="52"/>
        <v>0</v>
      </c>
      <c r="K1677" t="str">
        <f t="shared" si="53"/>
        <v/>
      </c>
    </row>
    <row r="1678" spans="10:11">
      <c r="J1678">
        <f t="shared" si="52"/>
        <v>0</v>
      </c>
      <c r="K1678" t="str">
        <f t="shared" si="53"/>
        <v/>
      </c>
    </row>
    <row r="1679" spans="10:11">
      <c r="J1679">
        <f t="shared" si="52"/>
        <v>0</v>
      </c>
      <c r="K1679" t="str">
        <f t="shared" si="53"/>
        <v/>
      </c>
    </row>
    <row r="1680" spans="10:11">
      <c r="J1680">
        <f t="shared" si="52"/>
        <v>0</v>
      </c>
      <c r="K1680" t="str">
        <f t="shared" si="53"/>
        <v/>
      </c>
    </row>
    <row r="1681" spans="10:11">
      <c r="J1681">
        <f t="shared" si="52"/>
        <v>0</v>
      </c>
      <c r="K1681" t="str">
        <f t="shared" si="53"/>
        <v/>
      </c>
    </row>
    <row r="1682" spans="10:11">
      <c r="J1682">
        <f t="shared" si="52"/>
        <v>0</v>
      </c>
      <c r="K1682" t="str">
        <f t="shared" si="53"/>
        <v/>
      </c>
    </row>
    <row r="1683" spans="10:11">
      <c r="J1683">
        <f t="shared" si="52"/>
        <v>0</v>
      </c>
      <c r="K1683" t="str">
        <f t="shared" si="53"/>
        <v/>
      </c>
    </row>
    <row r="1684" spans="10:11">
      <c r="J1684">
        <f t="shared" si="52"/>
        <v>0</v>
      </c>
      <c r="K1684" t="str">
        <f t="shared" si="53"/>
        <v/>
      </c>
    </row>
    <row r="1685" spans="10:11">
      <c r="J1685">
        <f t="shared" si="52"/>
        <v>0</v>
      </c>
      <c r="K1685" t="str">
        <f t="shared" si="53"/>
        <v/>
      </c>
    </row>
    <row r="1686" spans="10:11">
      <c r="J1686">
        <f t="shared" si="52"/>
        <v>0</v>
      </c>
      <c r="K1686" t="str">
        <f t="shared" si="53"/>
        <v/>
      </c>
    </row>
    <row r="1687" spans="10:11">
      <c r="J1687">
        <f t="shared" si="52"/>
        <v>0</v>
      </c>
      <c r="K1687" t="str">
        <f t="shared" si="53"/>
        <v/>
      </c>
    </row>
    <row r="1688" spans="10:11">
      <c r="J1688">
        <f t="shared" si="52"/>
        <v>0</v>
      </c>
      <c r="K1688" t="str">
        <f t="shared" si="53"/>
        <v/>
      </c>
    </row>
    <row r="1689" spans="10:11">
      <c r="J1689">
        <f t="shared" si="52"/>
        <v>0</v>
      </c>
      <c r="K1689" t="str">
        <f t="shared" si="53"/>
        <v/>
      </c>
    </row>
    <row r="1690" spans="10:11">
      <c r="J1690">
        <f t="shared" si="52"/>
        <v>0</v>
      </c>
      <c r="K1690" t="str">
        <f t="shared" si="53"/>
        <v/>
      </c>
    </row>
    <row r="1691" spans="10:11">
      <c r="J1691">
        <f t="shared" si="52"/>
        <v>0</v>
      </c>
      <c r="K1691" t="str">
        <f t="shared" si="53"/>
        <v/>
      </c>
    </row>
    <row r="1692" spans="10:11">
      <c r="J1692">
        <f t="shared" si="52"/>
        <v>0</v>
      </c>
      <c r="K1692" t="str">
        <f t="shared" si="53"/>
        <v/>
      </c>
    </row>
    <row r="1693" spans="10:11">
      <c r="J1693">
        <f t="shared" si="52"/>
        <v>0</v>
      </c>
      <c r="K1693" t="str">
        <f t="shared" si="53"/>
        <v/>
      </c>
    </row>
    <row r="1694" spans="10:11">
      <c r="J1694">
        <f t="shared" si="52"/>
        <v>0</v>
      </c>
      <c r="K1694" t="str">
        <f t="shared" si="53"/>
        <v/>
      </c>
    </row>
    <row r="1695" spans="10:11">
      <c r="J1695">
        <f t="shared" si="52"/>
        <v>0</v>
      </c>
      <c r="K1695" t="str">
        <f t="shared" si="53"/>
        <v/>
      </c>
    </row>
    <row r="1696" spans="10:11">
      <c r="J1696">
        <f t="shared" si="52"/>
        <v>0</v>
      </c>
      <c r="K1696" t="str">
        <f t="shared" si="53"/>
        <v/>
      </c>
    </row>
    <row r="1697" spans="10:11">
      <c r="J1697">
        <f t="shared" si="52"/>
        <v>0</v>
      </c>
      <c r="K1697" t="str">
        <f t="shared" si="53"/>
        <v/>
      </c>
    </row>
    <row r="1698" spans="10:11">
      <c r="J1698">
        <f t="shared" si="52"/>
        <v>0</v>
      </c>
      <c r="K1698" t="str">
        <f t="shared" si="53"/>
        <v/>
      </c>
    </row>
    <row r="1699" spans="10:11">
      <c r="J1699">
        <f t="shared" si="52"/>
        <v>0</v>
      </c>
      <c r="K1699" t="str">
        <f t="shared" si="53"/>
        <v/>
      </c>
    </row>
    <row r="1700" spans="10:11">
      <c r="J1700">
        <f t="shared" si="52"/>
        <v>0</v>
      </c>
      <c r="K1700" t="str">
        <f t="shared" si="53"/>
        <v/>
      </c>
    </row>
    <row r="1701" spans="10:11">
      <c r="J1701">
        <f t="shared" si="52"/>
        <v>0</v>
      </c>
      <c r="K1701" t="str">
        <f t="shared" si="53"/>
        <v/>
      </c>
    </row>
    <row r="1702" spans="10:11">
      <c r="J1702">
        <f t="shared" si="52"/>
        <v>0</v>
      </c>
      <c r="K1702" t="str">
        <f t="shared" si="53"/>
        <v/>
      </c>
    </row>
    <row r="1703" spans="10:11">
      <c r="J1703">
        <f t="shared" si="52"/>
        <v>0</v>
      </c>
      <c r="K1703" t="str">
        <f t="shared" si="53"/>
        <v/>
      </c>
    </row>
    <row r="1704" spans="10:11">
      <c r="J1704">
        <f t="shared" si="52"/>
        <v>0</v>
      </c>
      <c r="K1704" t="str">
        <f t="shared" si="53"/>
        <v/>
      </c>
    </row>
    <row r="1705" spans="10:11">
      <c r="J1705">
        <f t="shared" si="52"/>
        <v>0</v>
      </c>
      <c r="K1705" t="str">
        <f t="shared" si="53"/>
        <v/>
      </c>
    </row>
    <row r="1706" spans="10:11">
      <c r="J1706">
        <f t="shared" si="52"/>
        <v>0</v>
      </c>
      <c r="K1706" t="str">
        <f t="shared" si="53"/>
        <v/>
      </c>
    </row>
    <row r="1707" spans="10:11">
      <c r="J1707">
        <f t="shared" si="52"/>
        <v>0</v>
      </c>
      <c r="K1707" t="str">
        <f t="shared" si="53"/>
        <v/>
      </c>
    </row>
    <row r="1708" spans="10:11">
      <c r="J1708">
        <f t="shared" si="52"/>
        <v>0</v>
      </c>
      <c r="K1708" t="str">
        <f t="shared" si="53"/>
        <v/>
      </c>
    </row>
    <row r="1709" spans="10:11">
      <c r="J1709">
        <f t="shared" si="52"/>
        <v>0</v>
      </c>
      <c r="K1709" t="str">
        <f t="shared" si="53"/>
        <v/>
      </c>
    </row>
    <row r="1710" spans="10:11">
      <c r="J1710">
        <f t="shared" si="52"/>
        <v>0</v>
      </c>
      <c r="K1710" t="str">
        <f t="shared" si="53"/>
        <v/>
      </c>
    </row>
    <row r="1711" spans="10:11">
      <c r="J1711">
        <f t="shared" si="52"/>
        <v>0</v>
      </c>
      <c r="K1711" t="str">
        <f t="shared" si="53"/>
        <v/>
      </c>
    </row>
    <row r="1712" spans="10:11">
      <c r="J1712">
        <f t="shared" si="52"/>
        <v>0</v>
      </c>
      <c r="K1712" t="str">
        <f t="shared" si="53"/>
        <v/>
      </c>
    </row>
    <row r="1713" spans="10:11">
      <c r="J1713">
        <f t="shared" si="52"/>
        <v>0</v>
      </c>
      <c r="K1713" t="str">
        <f t="shared" si="53"/>
        <v/>
      </c>
    </row>
    <row r="1714" spans="10:11">
      <c r="J1714">
        <f t="shared" si="52"/>
        <v>0</v>
      </c>
      <c r="K1714" t="str">
        <f t="shared" si="53"/>
        <v/>
      </c>
    </row>
    <row r="1715" spans="10:11">
      <c r="J1715">
        <f t="shared" si="52"/>
        <v>0</v>
      </c>
      <c r="K1715" t="str">
        <f t="shared" si="53"/>
        <v/>
      </c>
    </row>
    <row r="1716" spans="10:11">
      <c r="J1716">
        <f t="shared" si="52"/>
        <v>0</v>
      </c>
      <c r="K1716" t="str">
        <f t="shared" si="53"/>
        <v/>
      </c>
    </row>
    <row r="1717" spans="10:11">
      <c r="J1717">
        <f t="shared" si="52"/>
        <v>0</v>
      </c>
      <c r="K1717" t="str">
        <f t="shared" si="53"/>
        <v/>
      </c>
    </row>
    <row r="1718" spans="10:11">
      <c r="J1718">
        <f t="shared" si="52"/>
        <v>0</v>
      </c>
      <c r="K1718" t="str">
        <f t="shared" si="53"/>
        <v/>
      </c>
    </row>
    <row r="1719" spans="10:11">
      <c r="J1719">
        <f t="shared" si="52"/>
        <v>0</v>
      </c>
      <c r="K1719" t="str">
        <f t="shared" si="53"/>
        <v/>
      </c>
    </row>
    <row r="1720" spans="10:11">
      <c r="J1720">
        <f t="shared" si="52"/>
        <v>0</v>
      </c>
      <c r="K1720" t="str">
        <f t="shared" si="53"/>
        <v/>
      </c>
    </row>
    <row r="1721" spans="10:11">
      <c r="J1721">
        <f t="shared" si="52"/>
        <v>0</v>
      </c>
      <c r="K1721" t="str">
        <f t="shared" si="53"/>
        <v/>
      </c>
    </row>
    <row r="1722" spans="10:11">
      <c r="J1722">
        <f t="shared" si="52"/>
        <v>0</v>
      </c>
      <c r="K1722" t="str">
        <f t="shared" si="53"/>
        <v/>
      </c>
    </row>
    <row r="1723" spans="10:11">
      <c r="J1723">
        <f t="shared" si="52"/>
        <v>0</v>
      </c>
      <c r="K1723" t="str">
        <f t="shared" si="53"/>
        <v/>
      </c>
    </row>
    <row r="1724" spans="10:11">
      <c r="J1724">
        <f t="shared" si="52"/>
        <v>0</v>
      </c>
      <c r="K1724" t="str">
        <f t="shared" si="53"/>
        <v/>
      </c>
    </row>
    <row r="1725" spans="10:11">
      <c r="J1725">
        <f t="shared" si="52"/>
        <v>0</v>
      </c>
      <c r="K1725" t="str">
        <f t="shared" si="53"/>
        <v/>
      </c>
    </row>
    <row r="1726" spans="10:11">
      <c r="J1726">
        <f t="shared" si="52"/>
        <v>0</v>
      </c>
      <c r="K1726" t="str">
        <f t="shared" si="53"/>
        <v/>
      </c>
    </row>
    <row r="1727" spans="10:11">
      <c r="J1727">
        <f t="shared" si="52"/>
        <v>0</v>
      </c>
      <c r="K1727" t="str">
        <f t="shared" si="53"/>
        <v/>
      </c>
    </row>
    <row r="1728" spans="10:11">
      <c r="J1728">
        <f t="shared" si="52"/>
        <v>0</v>
      </c>
      <c r="K1728" t="str">
        <f t="shared" si="53"/>
        <v/>
      </c>
    </row>
    <row r="1729" spans="10:11">
      <c r="J1729">
        <f t="shared" si="52"/>
        <v>0</v>
      </c>
      <c r="K1729" t="str">
        <f t="shared" si="53"/>
        <v/>
      </c>
    </row>
    <row r="1730" spans="10:11">
      <c r="J1730">
        <f t="shared" si="52"/>
        <v>0</v>
      </c>
      <c r="K1730" t="str">
        <f t="shared" si="53"/>
        <v/>
      </c>
    </row>
    <row r="1731" spans="10:11">
      <c r="J1731">
        <f t="shared" si="52"/>
        <v>0</v>
      </c>
      <c r="K1731" t="str">
        <f t="shared" si="53"/>
        <v/>
      </c>
    </row>
    <row r="1732" spans="10:11">
      <c r="J1732">
        <f t="shared" si="52"/>
        <v>0</v>
      </c>
      <c r="K1732" t="str">
        <f t="shared" si="53"/>
        <v/>
      </c>
    </row>
    <row r="1733" spans="10:11">
      <c r="J1733">
        <f t="shared" ref="J1733:J1796" si="54">+IF(G1733="AUTORIZADO",F1733,0)</f>
        <v>0</v>
      </c>
      <c r="K1733" t="str">
        <f t="shared" ref="K1733:K1796" si="55">MID(D1733,2,18)</f>
        <v/>
      </c>
    </row>
    <row r="1734" spans="10:11">
      <c r="J1734">
        <f t="shared" si="54"/>
        <v>0</v>
      </c>
      <c r="K1734" t="str">
        <f t="shared" si="55"/>
        <v/>
      </c>
    </row>
    <row r="1735" spans="10:11">
      <c r="J1735">
        <f t="shared" si="54"/>
        <v>0</v>
      </c>
      <c r="K1735" t="str">
        <f t="shared" si="55"/>
        <v/>
      </c>
    </row>
    <row r="1736" spans="10:11">
      <c r="J1736">
        <f t="shared" si="54"/>
        <v>0</v>
      </c>
      <c r="K1736" t="str">
        <f t="shared" si="55"/>
        <v/>
      </c>
    </row>
    <row r="1737" spans="10:11">
      <c r="J1737">
        <f t="shared" si="54"/>
        <v>0</v>
      </c>
      <c r="K1737" t="str">
        <f t="shared" si="55"/>
        <v/>
      </c>
    </row>
    <row r="1738" spans="10:11">
      <c r="J1738">
        <f t="shared" si="54"/>
        <v>0</v>
      </c>
      <c r="K1738" t="str">
        <f t="shared" si="55"/>
        <v/>
      </c>
    </row>
    <row r="1739" spans="10:11">
      <c r="J1739">
        <f t="shared" si="54"/>
        <v>0</v>
      </c>
      <c r="K1739" t="str">
        <f t="shared" si="55"/>
        <v/>
      </c>
    </row>
    <row r="1740" spans="10:11">
      <c r="J1740">
        <f t="shared" si="54"/>
        <v>0</v>
      </c>
      <c r="K1740" t="str">
        <f t="shared" si="55"/>
        <v/>
      </c>
    </row>
    <row r="1741" spans="10:11">
      <c r="J1741">
        <f t="shared" si="54"/>
        <v>0</v>
      </c>
      <c r="K1741" t="str">
        <f t="shared" si="55"/>
        <v/>
      </c>
    </row>
    <row r="1742" spans="10:11">
      <c r="J1742">
        <f t="shared" si="54"/>
        <v>0</v>
      </c>
      <c r="K1742" t="str">
        <f t="shared" si="55"/>
        <v/>
      </c>
    </row>
    <row r="1743" spans="10:11">
      <c r="J1743">
        <f t="shared" si="54"/>
        <v>0</v>
      </c>
      <c r="K1743" t="str">
        <f t="shared" si="55"/>
        <v/>
      </c>
    </row>
    <row r="1744" spans="10:11">
      <c r="J1744">
        <f t="shared" si="54"/>
        <v>0</v>
      </c>
      <c r="K1744" t="str">
        <f t="shared" si="55"/>
        <v/>
      </c>
    </row>
    <row r="1745" spans="10:11">
      <c r="J1745">
        <f t="shared" si="54"/>
        <v>0</v>
      </c>
      <c r="K1745" t="str">
        <f t="shared" si="55"/>
        <v/>
      </c>
    </row>
    <row r="1746" spans="10:11">
      <c r="J1746">
        <f t="shared" si="54"/>
        <v>0</v>
      </c>
      <c r="K1746" t="str">
        <f t="shared" si="55"/>
        <v/>
      </c>
    </row>
    <row r="1747" spans="10:11">
      <c r="J1747">
        <f t="shared" si="54"/>
        <v>0</v>
      </c>
      <c r="K1747" t="str">
        <f t="shared" si="55"/>
        <v/>
      </c>
    </row>
    <row r="1748" spans="10:11">
      <c r="J1748">
        <f t="shared" si="54"/>
        <v>0</v>
      </c>
      <c r="K1748" t="str">
        <f t="shared" si="55"/>
        <v/>
      </c>
    </row>
    <row r="1749" spans="10:11">
      <c r="J1749">
        <f t="shared" si="54"/>
        <v>0</v>
      </c>
      <c r="K1749" t="str">
        <f t="shared" si="55"/>
        <v/>
      </c>
    </row>
    <row r="1750" spans="10:11">
      <c r="J1750">
        <f t="shared" si="54"/>
        <v>0</v>
      </c>
      <c r="K1750" t="str">
        <f t="shared" si="55"/>
        <v/>
      </c>
    </row>
    <row r="1751" spans="10:11">
      <c r="J1751">
        <f t="shared" si="54"/>
        <v>0</v>
      </c>
      <c r="K1751" t="str">
        <f t="shared" si="55"/>
        <v/>
      </c>
    </row>
    <row r="1752" spans="10:11">
      <c r="J1752">
        <f t="shared" si="54"/>
        <v>0</v>
      </c>
      <c r="K1752" t="str">
        <f t="shared" si="55"/>
        <v/>
      </c>
    </row>
    <row r="1753" spans="10:11">
      <c r="J1753">
        <f t="shared" si="54"/>
        <v>0</v>
      </c>
      <c r="K1753" t="str">
        <f t="shared" si="55"/>
        <v/>
      </c>
    </row>
    <row r="1754" spans="10:11">
      <c r="J1754">
        <f t="shared" si="54"/>
        <v>0</v>
      </c>
      <c r="K1754" t="str">
        <f t="shared" si="55"/>
        <v/>
      </c>
    </row>
    <row r="1755" spans="10:11">
      <c r="J1755">
        <f t="shared" si="54"/>
        <v>0</v>
      </c>
      <c r="K1755" t="str">
        <f t="shared" si="55"/>
        <v/>
      </c>
    </row>
    <row r="1756" spans="10:11">
      <c r="J1756">
        <f t="shared" si="54"/>
        <v>0</v>
      </c>
      <c r="K1756" t="str">
        <f t="shared" si="55"/>
        <v/>
      </c>
    </row>
    <row r="1757" spans="10:11">
      <c r="J1757">
        <f t="shared" si="54"/>
        <v>0</v>
      </c>
      <c r="K1757" t="str">
        <f t="shared" si="55"/>
        <v/>
      </c>
    </row>
    <row r="1758" spans="10:11">
      <c r="J1758">
        <f t="shared" si="54"/>
        <v>0</v>
      </c>
      <c r="K1758" t="str">
        <f t="shared" si="55"/>
        <v/>
      </c>
    </row>
    <row r="1759" spans="10:11">
      <c r="J1759">
        <f t="shared" si="54"/>
        <v>0</v>
      </c>
      <c r="K1759" t="str">
        <f t="shared" si="55"/>
        <v/>
      </c>
    </row>
    <row r="1760" spans="10:11">
      <c r="J1760">
        <f t="shared" si="54"/>
        <v>0</v>
      </c>
      <c r="K1760" t="str">
        <f t="shared" si="55"/>
        <v/>
      </c>
    </row>
    <row r="1761" spans="10:11">
      <c r="J1761">
        <f t="shared" si="54"/>
        <v>0</v>
      </c>
      <c r="K1761" t="str">
        <f t="shared" si="55"/>
        <v/>
      </c>
    </row>
    <row r="1762" spans="10:11">
      <c r="J1762">
        <f t="shared" si="54"/>
        <v>0</v>
      </c>
      <c r="K1762" t="str">
        <f t="shared" si="55"/>
        <v/>
      </c>
    </row>
    <row r="1763" spans="10:11">
      <c r="J1763">
        <f t="shared" si="54"/>
        <v>0</v>
      </c>
      <c r="K1763" t="str">
        <f t="shared" si="55"/>
        <v/>
      </c>
    </row>
    <row r="1764" spans="10:11">
      <c r="J1764">
        <f t="shared" si="54"/>
        <v>0</v>
      </c>
      <c r="K1764" t="str">
        <f t="shared" si="55"/>
        <v/>
      </c>
    </row>
    <row r="1765" spans="10:11">
      <c r="J1765">
        <f t="shared" si="54"/>
        <v>0</v>
      </c>
      <c r="K1765" t="str">
        <f t="shared" si="55"/>
        <v/>
      </c>
    </row>
    <row r="1766" spans="10:11">
      <c r="J1766">
        <f t="shared" si="54"/>
        <v>0</v>
      </c>
      <c r="K1766" t="str">
        <f t="shared" si="55"/>
        <v/>
      </c>
    </row>
    <row r="1767" spans="10:11">
      <c r="J1767">
        <f t="shared" si="54"/>
        <v>0</v>
      </c>
      <c r="K1767" t="str">
        <f t="shared" si="55"/>
        <v/>
      </c>
    </row>
    <row r="1768" spans="10:11">
      <c r="J1768">
        <f t="shared" si="54"/>
        <v>0</v>
      </c>
      <c r="K1768" t="str">
        <f t="shared" si="55"/>
        <v/>
      </c>
    </row>
    <row r="1769" spans="10:11">
      <c r="J1769">
        <f t="shared" si="54"/>
        <v>0</v>
      </c>
      <c r="K1769" t="str">
        <f t="shared" si="55"/>
        <v/>
      </c>
    </row>
    <row r="1770" spans="10:11">
      <c r="J1770">
        <f t="shared" si="54"/>
        <v>0</v>
      </c>
      <c r="K1770" t="str">
        <f t="shared" si="55"/>
        <v/>
      </c>
    </row>
    <row r="1771" spans="10:11">
      <c r="J1771">
        <f t="shared" si="54"/>
        <v>0</v>
      </c>
      <c r="K1771" t="str">
        <f t="shared" si="55"/>
        <v/>
      </c>
    </row>
    <row r="1772" spans="10:11">
      <c r="J1772">
        <f t="shared" si="54"/>
        <v>0</v>
      </c>
      <c r="K1772" t="str">
        <f t="shared" si="55"/>
        <v/>
      </c>
    </row>
    <row r="1773" spans="10:11">
      <c r="J1773">
        <f t="shared" si="54"/>
        <v>0</v>
      </c>
      <c r="K1773" t="str">
        <f t="shared" si="55"/>
        <v/>
      </c>
    </row>
    <row r="1774" spans="10:11">
      <c r="J1774">
        <f t="shared" si="54"/>
        <v>0</v>
      </c>
      <c r="K1774" t="str">
        <f t="shared" si="55"/>
        <v/>
      </c>
    </row>
    <row r="1775" spans="10:11">
      <c r="J1775">
        <f t="shared" si="54"/>
        <v>0</v>
      </c>
      <c r="K1775" t="str">
        <f t="shared" si="55"/>
        <v/>
      </c>
    </row>
    <row r="1776" spans="10:11">
      <c r="J1776">
        <f t="shared" si="54"/>
        <v>0</v>
      </c>
      <c r="K1776" t="str">
        <f t="shared" si="55"/>
        <v/>
      </c>
    </row>
    <row r="1777" spans="10:11">
      <c r="J1777">
        <f t="shared" si="54"/>
        <v>0</v>
      </c>
      <c r="K1777" t="str">
        <f t="shared" si="55"/>
        <v/>
      </c>
    </row>
    <row r="1778" spans="10:11">
      <c r="J1778">
        <f t="shared" si="54"/>
        <v>0</v>
      </c>
      <c r="K1778" t="str">
        <f t="shared" si="55"/>
        <v/>
      </c>
    </row>
    <row r="1779" spans="10:11">
      <c r="J1779">
        <f t="shared" si="54"/>
        <v>0</v>
      </c>
      <c r="K1779" t="str">
        <f t="shared" si="55"/>
        <v/>
      </c>
    </row>
    <row r="1780" spans="10:11">
      <c r="J1780">
        <f t="shared" si="54"/>
        <v>0</v>
      </c>
      <c r="K1780" t="str">
        <f t="shared" si="55"/>
        <v/>
      </c>
    </row>
    <row r="1781" spans="10:11">
      <c r="J1781">
        <f t="shared" si="54"/>
        <v>0</v>
      </c>
      <c r="K1781" t="str">
        <f t="shared" si="55"/>
        <v/>
      </c>
    </row>
    <row r="1782" spans="10:11">
      <c r="J1782">
        <f t="shared" si="54"/>
        <v>0</v>
      </c>
      <c r="K1782" t="str">
        <f t="shared" si="55"/>
        <v/>
      </c>
    </row>
    <row r="1783" spans="10:11">
      <c r="J1783">
        <f t="shared" si="54"/>
        <v>0</v>
      </c>
      <c r="K1783" t="str">
        <f t="shared" si="55"/>
        <v/>
      </c>
    </row>
    <row r="1784" spans="10:11">
      <c r="J1784">
        <f t="shared" si="54"/>
        <v>0</v>
      </c>
      <c r="K1784" t="str">
        <f t="shared" si="55"/>
        <v/>
      </c>
    </row>
    <row r="1785" spans="10:11">
      <c r="J1785">
        <f t="shared" si="54"/>
        <v>0</v>
      </c>
      <c r="K1785" t="str">
        <f t="shared" si="55"/>
        <v/>
      </c>
    </row>
    <row r="1786" spans="10:11">
      <c r="J1786">
        <f t="shared" si="54"/>
        <v>0</v>
      </c>
      <c r="K1786" t="str">
        <f t="shared" si="55"/>
        <v/>
      </c>
    </row>
    <row r="1787" spans="10:11">
      <c r="J1787">
        <f t="shared" si="54"/>
        <v>0</v>
      </c>
      <c r="K1787" t="str">
        <f t="shared" si="55"/>
        <v/>
      </c>
    </row>
    <row r="1788" spans="10:11">
      <c r="J1788">
        <f t="shared" si="54"/>
        <v>0</v>
      </c>
      <c r="K1788" t="str">
        <f t="shared" si="55"/>
        <v/>
      </c>
    </row>
    <row r="1789" spans="10:11">
      <c r="J1789">
        <f t="shared" si="54"/>
        <v>0</v>
      </c>
      <c r="K1789" t="str">
        <f t="shared" si="55"/>
        <v/>
      </c>
    </row>
    <row r="1790" spans="10:11">
      <c r="J1790">
        <f t="shared" si="54"/>
        <v>0</v>
      </c>
      <c r="K1790" t="str">
        <f t="shared" si="55"/>
        <v/>
      </c>
    </row>
    <row r="1791" spans="10:11">
      <c r="J1791">
        <f t="shared" si="54"/>
        <v>0</v>
      </c>
      <c r="K1791" t="str">
        <f t="shared" si="55"/>
        <v/>
      </c>
    </row>
    <row r="1792" spans="10:11">
      <c r="J1792">
        <f t="shared" si="54"/>
        <v>0</v>
      </c>
      <c r="K1792" t="str">
        <f t="shared" si="55"/>
        <v/>
      </c>
    </row>
    <row r="1793" spans="10:11">
      <c r="J1793">
        <f t="shared" si="54"/>
        <v>0</v>
      </c>
      <c r="K1793" t="str">
        <f t="shared" si="55"/>
        <v/>
      </c>
    </row>
    <row r="1794" spans="10:11">
      <c r="J1794">
        <f t="shared" si="54"/>
        <v>0</v>
      </c>
      <c r="K1794" t="str">
        <f t="shared" si="55"/>
        <v/>
      </c>
    </row>
    <row r="1795" spans="10:11">
      <c r="J1795">
        <f t="shared" si="54"/>
        <v>0</v>
      </c>
      <c r="K1795" t="str">
        <f t="shared" si="55"/>
        <v/>
      </c>
    </row>
    <row r="1796" spans="10:11">
      <c r="J1796">
        <f t="shared" si="54"/>
        <v>0</v>
      </c>
      <c r="K1796" t="str">
        <f t="shared" si="55"/>
        <v/>
      </c>
    </row>
    <row r="1797" spans="10:11">
      <c r="J1797">
        <f t="shared" ref="J1797:J1860" si="56">+IF(G1797="AUTORIZADO",F1797,0)</f>
        <v>0</v>
      </c>
      <c r="K1797" t="str">
        <f t="shared" ref="K1797:K1860" si="57">MID(D1797,2,18)</f>
        <v/>
      </c>
    </row>
    <row r="1798" spans="10:11">
      <c r="J1798">
        <f t="shared" si="56"/>
        <v>0</v>
      </c>
      <c r="K1798" t="str">
        <f t="shared" si="57"/>
        <v/>
      </c>
    </row>
    <row r="1799" spans="10:11">
      <c r="J1799">
        <f t="shared" si="56"/>
        <v>0</v>
      </c>
      <c r="K1799" t="str">
        <f t="shared" si="57"/>
        <v/>
      </c>
    </row>
    <row r="1800" spans="10:11">
      <c r="J1800">
        <f t="shared" si="56"/>
        <v>0</v>
      </c>
      <c r="K1800" t="str">
        <f t="shared" si="57"/>
        <v/>
      </c>
    </row>
    <row r="1801" spans="10:11">
      <c r="J1801">
        <f t="shared" si="56"/>
        <v>0</v>
      </c>
      <c r="K1801" t="str">
        <f t="shared" si="57"/>
        <v/>
      </c>
    </row>
    <row r="1802" spans="10:11">
      <c r="J1802">
        <f t="shared" si="56"/>
        <v>0</v>
      </c>
      <c r="K1802" t="str">
        <f t="shared" si="57"/>
        <v/>
      </c>
    </row>
    <row r="1803" spans="10:11">
      <c r="J1803">
        <f t="shared" si="56"/>
        <v>0</v>
      </c>
      <c r="K1803" t="str">
        <f t="shared" si="57"/>
        <v/>
      </c>
    </row>
    <row r="1804" spans="10:11">
      <c r="J1804">
        <f t="shared" si="56"/>
        <v>0</v>
      </c>
      <c r="K1804" t="str">
        <f t="shared" si="57"/>
        <v/>
      </c>
    </row>
    <row r="1805" spans="10:11">
      <c r="J1805">
        <f t="shared" si="56"/>
        <v>0</v>
      </c>
      <c r="K1805" t="str">
        <f t="shared" si="57"/>
        <v/>
      </c>
    </row>
    <row r="1806" spans="10:11">
      <c r="J1806">
        <f t="shared" si="56"/>
        <v>0</v>
      </c>
      <c r="K1806" t="str">
        <f t="shared" si="57"/>
        <v/>
      </c>
    </row>
    <row r="1807" spans="10:11">
      <c r="J1807">
        <f t="shared" si="56"/>
        <v>0</v>
      </c>
      <c r="K1807" t="str">
        <f t="shared" si="57"/>
        <v/>
      </c>
    </row>
    <row r="1808" spans="10:11">
      <c r="J1808">
        <f t="shared" si="56"/>
        <v>0</v>
      </c>
      <c r="K1808" t="str">
        <f t="shared" si="57"/>
        <v/>
      </c>
    </row>
    <row r="1809" spans="10:11">
      <c r="J1809">
        <f t="shared" si="56"/>
        <v>0</v>
      </c>
      <c r="K1809" t="str">
        <f t="shared" si="57"/>
        <v/>
      </c>
    </row>
    <row r="1810" spans="10:11">
      <c r="J1810">
        <f t="shared" si="56"/>
        <v>0</v>
      </c>
      <c r="K1810" t="str">
        <f t="shared" si="57"/>
        <v/>
      </c>
    </row>
    <row r="1811" spans="10:11">
      <c r="J1811">
        <f t="shared" si="56"/>
        <v>0</v>
      </c>
      <c r="K1811" t="str">
        <f t="shared" si="57"/>
        <v/>
      </c>
    </row>
    <row r="1812" spans="10:11">
      <c r="J1812">
        <f t="shared" si="56"/>
        <v>0</v>
      </c>
      <c r="K1812" t="str">
        <f t="shared" si="57"/>
        <v/>
      </c>
    </row>
    <row r="1813" spans="10:11">
      <c r="J1813">
        <f t="shared" si="56"/>
        <v>0</v>
      </c>
      <c r="K1813" t="str">
        <f t="shared" si="57"/>
        <v/>
      </c>
    </row>
    <row r="1814" spans="10:11">
      <c r="J1814">
        <f t="shared" si="56"/>
        <v>0</v>
      </c>
      <c r="K1814" t="str">
        <f t="shared" si="57"/>
        <v/>
      </c>
    </row>
    <row r="1815" spans="10:11">
      <c r="J1815">
        <f t="shared" si="56"/>
        <v>0</v>
      </c>
      <c r="K1815" t="str">
        <f t="shared" si="57"/>
        <v/>
      </c>
    </row>
    <row r="1816" spans="10:11">
      <c r="J1816">
        <f t="shared" si="56"/>
        <v>0</v>
      </c>
      <c r="K1816" t="str">
        <f t="shared" si="57"/>
        <v/>
      </c>
    </row>
    <row r="1817" spans="10:11">
      <c r="J1817">
        <f t="shared" si="56"/>
        <v>0</v>
      </c>
      <c r="K1817" t="str">
        <f t="shared" si="57"/>
        <v/>
      </c>
    </row>
    <row r="1818" spans="10:11">
      <c r="J1818">
        <f t="shared" si="56"/>
        <v>0</v>
      </c>
      <c r="K1818" t="str">
        <f t="shared" si="57"/>
        <v/>
      </c>
    </row>
    <row r="1819" spans="10:11">
      <c r="J1819">
        <f t="shared" si="56"/>
        <v>0</v>
      </c>
      <c r="K1819" t="str">
        <f t="shared" si="57"/>
        <v/>
      </c>
    </row>
    <row r="1820" spans="10:11">
      <c r="J1820">
        <f t="shared" si="56"/>
        <v>0</v>
      </c>
      <c r="K1820" t="str">
        <f t="shared" si="57"/>
        <v/>
      </c>
    </row>
    <row r="1821" spans="10:11">
      <c r="J1821">
        <f t="shared" si="56"/>
        <v>0</v>
      </c>
      <c r="K1821" t="str">
        <f t="shared" si="57"/>
        <v/>
      </c>
    </row>
    <row r="1822" spans="10:11">
      <c r="J1822">
        <f t="shared" si="56"/>
        <v>0</v>
      </c>
      <c r="K1822" t="str">
        <f t="shared" si="57"/>
        <v/>
      </c>
    </row>
    <row r="1823" spans="10:11">
      <c r="J1823">
        <f t="shared" si="56"/>
        <v>0</v>
      </c>
      <c r="K1823" t="str">
        <f t="shared" si="57"/>
        <v/>
      </c>
    </row>
    <row r="1824" spans="10:11">
      <c r="J1824">
        <f t="shared" si="56"/>
        <v>0</v>
      </c>
      <c r="K1824" t="str">
        <f t="shared" si="57"/>
        <v/>
      </c>
    </row>
    <row r="1825" spans="10:11">
      <c r="J1825">
        <f t="shared" si="56"/>
        <v>0</v>
      </c>
      <c r="K1825" t="str">
        <f t="shared" si="57"/>
        <v/>
      </c>
    </row>
    <row r="1826" spans="10:11">
      <c r="J1826">
        <f t="shared" si="56"/>
        <v>0</v>
      </c>
      <c r="K1826" t="str">
        <f t="shared" si="57"/>
        <v/>
      </c>
    </row>
    <row r="1827" spans="10:11">
      <c r="J1827">
        <f t="shared" si="56"/>
        <v>0</v>
      </c>
      <c r="K1827" t="str">
        <f t="shared" si="57"/>
        <v/>
      </c>
    </row>
    <row r="1828" spans="10:11">
      <c r="J1828">
        <f t="shared" si="56"/>
        <v>0</v>
      </c>
      <c r="K1828" t="str">
        <f t="shared" si="57"/>
        <v/>
      </c>
    </row>
    <row r="1829" spans="10:11">
      <c r="J1829">
        <f t="shared" si="56"/>
        <v>0</v>
      </c>
      <c r="K1829" t="str">
        <f t="shared" si="57"/>
        <v/>
      </c>
    </row>
    <row r="1830" spans="10:11">
      <c r="J1830">
        <f t="shared" si="56"/>
        <v>0</v>
      </c>
      <c r="K1830" t="str">
        <f t="shared" si="57"/>
        <v/>
      </c>
    </row>
    <row r="1831" spans="10:11">
      <c r="J1831">
        <f t="shared" si="56"/>
        <v>0</v>
      </c>
      <c r="K1831" t="str">
        <f t="shared" si="57"/>
        <v/>
      </c>
    </row>
    <row r="1832" spans="10:11">
      <c r="J1832">
        <f t="shared" si="56"/>
        <v>0</v>
      </c>
      <c r="K1832" t="str">
        <f t="shared" si="57"/>
        <v/>
      </c>
    </row>
    <row r="1833" spans="10:11">
      <c r="J1833">
        <f t="shared" si="56"/>
        <v>0</v>
      </c>
      <c r="K1833" t="str">
        <f t="shared" si="57"/>
        <v/>
      </c>
    </row>
    <row r="1834" spans="10:11">
      <c r="J1834">
        <f t="shared" si="56"/>
        <v>0</v>
      </c>
      <c r="K1834" t="str">
        <f t="shared" si="57"/>
        <v/>
      </c>
    </row>
    <row r="1835" spans="10:11">
      <c r="J1835">
        <f t="shared" si="56"/>
        <v>0</v>
      </c>
      <c r="K1835" t="str">
        <f t="shared" si="57"/>
        <v/>
      </c>
    </row>
    <row r="1836" spans="10:11">
      <c r="J1836">
        <f t="shared" si="56"/>
        <v>0</v>
      </c>
      <c r="K1836" t="str">
        <f t="shared" si="57"/>
        <v/>
      </c>
    </row>
    <row r="1837" spans="10:11">
      <c r="J1837">
        <f t="shared" si="56"/>
        <v>0</v>
      </c>
      <c r="K1837" t="str">
        <f t="shared" si="57"/>
        <v/>
      </c>
    </row>
    <row r="1838" spans="10:11">
      <c r="J1838">
        <f t="shared" si="56"/>
        <v>0</v>
      </c>
      <c r="K1838" t="str">
        <f t="shared" si="57"/>
        <v/>
      </c>
    </row>
    <row r="1839" spans="10:11">
      <c r="J1839">
        <f t="shared" si="56"/>
        <v>0</v>
      </c>
      <c r="K1839" t="str">
        <f t="shared" si="57"/>
        <v/>
      </c>
    </row>
    <row r="1840" spans="10:11">
      <c r="J1840">
        <f t="shared" si="56"/>
        <v>0</v>
      </c>
      <c r="K1840" t="str">
        <f t="shared" si="57"/>
        <v/>
      </c>
    </row>
    <row r="1841" spans="10:11">
      <c r="J1841">
        <f t="shared" si="56"/>
        <v>0</v>
      </c>
      <c r="K1841" t="str">
        <f t="shared" si="57"/>
        <v/>
      </c>
    </row>
    <row r="1842" spans="10:11">
      <c r="J1842">
        <f t="shared" si="56"/>
        <v>0</v>
      </c>
      <c r="K1842" t="str">
        <f t="shared" si="57"/>
        <v/>
      </c>
    </row>
    <row r="1843" spans="10:11">
      <c r="J1843">
        <f t="shared" si="56"/>
        <v>0</v>
      </c>
      <c r="K1843" t="str">
        <f t="shared" si="57"/>
        <v/>
      </c>
    </row>
    <row r="1844" spans="10:11">
      <c r="J1844">
        <f t="shared" si="56"/>
        <v>0</v>
      </c>
      <c r="K1844" t="str">
        <f t="shared" si="57"/>
        <v/>
      </c>
    </row>
    <row r="1845" spans="10:11">
      <c r="J1845">
        <f t="shared" si="56"/>
        <v>0</v>
      </c>
      <c r="K1845" t="str">
        <f t="shared" si="57"/>
        <v/>
      </c>
    </row>
    <row r="1846" spans="10:11">
      <c r="J1846">
        <f t="shared" si="56"/>
        <v>0</v>
      </c>
      <c r="K1846" t="str">
        <f t="shared" si="57"/>
        <v/>
      </c>
    </row>
    <row r="1847" spans="10:11">
      <c r="J1847">
        <f t="shared" si="56"/>
        <v>0</v>
      </c>
      <c r="K1847" t="str">
        <f t="shared" si="57"/>
        <v/>
      </c>
    </row>
    <row r="1848" spans="10:11">
      <c r="J1848">
        <f t="shared" si="56"/>
        <v>0</v>
      </c>
      <c r="K1848" t="str">
        <f t="shared" si="57"/>
        <v/>
      </c>
    </row>
    <row r="1849" spans="10:11">
      <c r="J1849">
        <f t="shared" si="56"/>
        <v>0</v>
      </c>
      <c r="K1849" t="str">
        <f t="shared" si="57"/>
        <v/>
      </c>
    </row>
    <row r="1850" spans="10:11">
      <c r="J1850">
        <f t="shared" si="56"/>
        <v>0</v>
      </c>
      <c r="K1850" t="str">
        <f t="shared" si="57"/>
        <v/>
      </c>
    </row>
    <row r="1851" spans="10:11">
      <c r="J1851">
        <f t="shared" si="56"/>
        <v>0</v>
      </c>
      <c r="K1851" t="str">
        <f t="shared" si="57"/>
        <v/>
      </c>
    </row>
    <row r="1852" spans="10:11">
      <c r="J1852">
        <f t="shared" si="56"/>
        <v>0</v>
      </c>
      <c r="K1852" t="str">
        <f t="shared" si="57"/>
        <v/>
      </c>
    </row>
    <row r="1853" spans="10:11">
      <c r="J1853">
        <f t="shared" si="56"/>
        <v>0</v>
      </c>
      <c r="K1853" t="str">
        <f t="shared" si="57"/>
        <v/>
      </c>
    </row>
    <row r="1854" spans="10:11">
      <c r="J1854">
        <f t="shared" si="56"/>
        <v>0</v>
      </c>
      <c r="K1854" t="str">
        <f t="shared" si="57"/>
        <v/>
      </c>
    </row>
    <row r="1855" spans="10:11">
      <c r="J1855">
        <f t="shared" si="56"/>
        <v>0</v>
      </c>
      <c r="K1855" t="str">
        <f t="shared" si="57"/>
        <v/>
      </c>
    </row>
    <row r="1856" spans="10:11">
      <c r="J1856">
        <f t="shared" si="56"/>
        <v>0</v>
      </c>
      <c r="K1856" t="str">
        <f t="shared" si="57"/>
        <v/>
      </c>
    </row>
    <row r="1857" spans="10:11">
      <c r="J1857">
        <f t="shared" si="56"/>
        <v>0</v>
      </c>
      <c r="K1857" t="str">
        <f t="shared" si="57"/>
        <v/>
      </c>
    </row>
    <row r="1858" spans="10:11">
      <c r="J1858">
        <f t="shared" si="56"/>
        <v>0</v>
      </c>
      <c r="K1858" t="str">
        <f t="shared" si="57"/>
        <v/>
      </c>
    </row>
    <row r="1859" spans="10:11">
      <c r="J1859">
        <f t="shared" si="56"/>
        <v>0</v>
      </c>
      <c r="K1859" t="str">
        <f t="shared" si="57"/>
        <v/>
      </c>
    </row>
    <row r="1860" spans="10:11">
      <c r="J1860">
        <f t="shared" si="56"/>
        <v>0</v>
      </c>
      <c r="K1860" t="str">
        <f t="shared" si="57"/>
        <v/>
      </c>
    </row>
    <row r="1861" spans="10:11">
      <c r="J1861">
        <f t="shared" ref="J1861:J1924" si="58">+IF(G1861="AUTORIZADO",F1861,0)</f>
        <v>0</v>
      </c>
      <c r="K1861" t="str">
        <f t="shared" ref="K1861:K1924" si="59">MID(D1861,2,18)</f>
        <v/>
      </c>
    </row>
    <row r="1862" spans="10:11">
      <c r="J1862">
        <f t="shared" si="58"/>
        <v>0</v>
      </c>
      <c r="K1862" t="str">
        <f t="shared" si="59"/>
        <v/>
      </c>
    </row>
    <row r="1863" spans="10:11">
      <c r="J1863">
        <f t="shared" si="58"/>
        <v>0</v>
      </c>
      <c r="K1863" t="str">
        <f t="shared" si="59"/>
        <v/>
      </c>
    </row>
    <row r="1864" spans="10:11">
      <c r="J1864">
        <f t="shared" si="58"/>
        <v>0</v>
      </c>
      <c r="K1864" t="str">
        <f t="shared" si="59"/>
        <v/>
      </c>
    </row>
    <row r="1865" spans="10:11">
      <c r="J1865">
        <f t="shared" si="58"/>
        <v>0</v>
      </c>
      <c r="K1865" t="str">
        <f t="shared" si="59"/>
        <v/>
      </c>
    </row>
    <row r="1866" spans="10:11">
      <c r="J1866">
        <f t="shared" si="58"/>
        <v>0</v>
      </c>
      <c r="K1866" t="str">
        <f t="shared" si="59"/>
        <v/>
      </c>
    </row>
    <row r="1867" spans="10:11">
      <c r="J1867">
        <f t="shared" si="58"/>
        <v>0</v>
      </c>
      <c r="K1867" t="str">
        <f t="shared" si="59"/>
        <v/>
      </c>
    </row>
    <row r="1868" spans="10:11">
      <c r="J1868">
        <f t="shared" si="58"/>
        <v>0</v>
      </c>
      <c r="K1868" t="str">
        <f t="shared" si="59"/>
        <v/>
      </c>
    </row>
    <row r="1869" spans="10:11">
      <c r="J1869">
        <f t="shared" si="58"/>
        <v>0</v>
      </c>
      <c r="K1869" t="str">
        <f t="shared" si="59"/>
        <v/>
      </c>
    </row>
    <row r="1870" spans="10:11">
      <c r="J1870">
        <f t="shared" si="58"/>
        <v>0</v>
      </c>
      <c r="K1870" t="str">
        <f t="shared" si="59"/>
        <v/>
      </c>
    </row>
    <row r="1871" spans="10:11">
      <c r="J1871">
        <f t="shared" si="58"/>
        <v>0</v>
      </c>
      <c r="K1871" t="str">
        <f t="shared" si="59"/>
        <v/>
      </c>
    </row>
    <row r="1872" spans="10:11">
      <c r="J1872">
        <f t="shared" si="58"/>
        <v>0</v>
      </c>
      <c r="K1872" t="str">
        <f t="shared" si="59"/>
        <v/>
      </c>
    </row>
    <row r="1873" spans="10:11">
      <c r="J1873">
        <f t="shared" si="58"/>
        <v>0</v>
      </c>
      <c r="K1873" t="str">
        <f t="shared" si="59"/>
        <v/>
      </c>
    </row>
    <row r="1874" spans="10:11">
      <c r="J1874">
        <f t="shared" si="58"/>
        <v>0</v>
      </c>
      <c r="K1874" t="str">
        <f t="shared" si="59"/>
        <v/>
      </c>
    </row>
    <row r="1875" spans="10:11">
      <c r="J1875">
        <f t="shared" si="58"/>
        <v>0</v>
      </c>
      <c r="K1875" t="str">
        <f t="shared" si="59"/>
        <v/>
      </c>
    </row>
    <row r="1876" spans="10:11">
      <c r="J1876">
        <f t="shared" si="58"/>
        <v>0</v>
      </c>
      <c r="K1876" t="str">
        <f t="shared" si="59"/>
        <v/>
      </c>
    </row>
    <row r="1877" spans="10:11">
      <c r="J1877">
        <f t="shared" si="58"/>
        <v>0</v>
      </c>
      <c r="K1877" t="str">
        <f t="shared" si="59"/>
        <v/>
      </c>
    </row>
    <row r="1878" spans="10:11">
      <c r="J1878">
        <f t="shared" si="58"/>
        <v>0</v>
      </c>
      <c r="K1878" t="str">
        <f t="shared" si="59"/>
        <v/>
      </c>
    </row>
    <row r="1879" spans="10:11">
      <c r="J1879">
        <f t="shared" si="58"/>
        <v>0</v>
      </c>
      <c r="K1879" t="str">
        <f t="shared" si="59"/>
        <v/>
      </c>
    </row>
    <row r="1880" spans="10:11">
      <c r="J1880">
        <f t="shared" si="58"/>
        <v>0</v>
      </c>
      <c r="K1880" t="str">
        <f t="shared" si="59"/>
        <v/>
      </c>
    </row>
    <row r="1881" spans="10:11">
      <c r="J1881">
        <f t="shared" si="58"/>
        <v>0</v>
      </c>
      <c r="K1881" t="str">
        <f t="shared" si="59"/>
        <v/>
      </c>
    </row>
    <row r="1882" spans="10:11">
      <c r="J1882">
        <f t="shared" si="58"/>
        <v>0</v>
      </c>
      <c r="K1882" t="str">
        <f t="shared" si="59"/>
        <v/>
      </c>
    </row>
    <row r="1883" spans="10:11">
      <c r="J1883">
        <f t="shared" si="58"/>
        <v>0</v>
      </c>
      <c r="K1883" t="str">
        <f t="shared" si="59"/>
        <v/>
      </c>
    </row>
    <row r="1884" spans="10:11">
      <c r="J1884">
        <f t="shared" si="58"/>
        <v>0</v>
      </c>
      <c r="K1884" t="str">
        <f t="shared" si="59"/>
        <v/>
      </c>
    </row>
    <row r="1885" spans="10:11">
      <c r="J1885">
        <f t="shared" si="58"/>
        <v>0</v>
      </c>
      <c r="K1885" t="str">
        <f t="shared" si="59"/>
        <v/>
      </c>
    </row>
    <row r="1886" spans="10:11">
      <c r="J1886">
        <f t="shared" si="58"/>
        <v>0</v>
      </c>
      <c r="K1886" t="str">
        <f t="shared" si="59"/>
        <v/>
      </c>
    </row>
    <row r="1887" spans="10:11">
      <c r="J1887">
        <f t="shared" si="58"/>
        <v>0</v>
      </c>
      <c r="K1887" t="str">
        <f t="shared" si="59"/>
        <v/>
      </c>
    </row>
    <row r="1888" spans="10:11">
      <c r="J1888">
        <f t="shared" si="58"/>
        <v>0</v>
      </c>
      <c r="K1888" t="str">
        <f t="shared" si="59"/>
        <v/>
      </c>
    </row>
    <row r="1889" spans="10:11">
      <c r="J1889">
        <f t="shared" si="58"/>
        <v>0</v>
      </c>
      <c r="K1889" t="str">
        <f t="shared" si="59"/>
        <v/>
      </c>
    </row>
    <row r="1890" spans="10:11">
      <c r="J1890">
        <f t="shared" si="58"/>
        <v>0</v>
      </c>
      <c r="K1890" t="str">
        <f t="shared" si="59"/>
        <v/>
      </c>
    </row>
    <row r="1891" spans="10:11">
      <c r="J1891">
        <f t="shared" si="58"/>
        <v>0</v>
      </c>
      <c r="K1891" t="str">
        <f t="shared" si="59"/>
        <v/>
      </c>
    </row>
    <row r="1892" spans="10:11">
      <c r="J1892">
        <f t="shared" si="58"/>
        <v>0</v>
      </c>
      <c r="K1892" t="str">
        <f t="shared" si="59"/>
        <v/>
      </c>
    </row>
    <row r="1893" spans="10:11">
      <c r="J1893">
        <f t="shared" si="58"/>
        <v>0</v>
      </c>
      <c r="K1893" t="str">
        <f t="shared" si="59"/>
        <v/>
      </c>
    </row>
    <row r="1894" spans="10:11">
      <c r="J1894">
        <f t="shared" si="58"/>
        <v>0</v>
      </c>
      <c r="K1894" t="str">
        <f t="shared" si="59"/>
        <v/>
      </c>
    </row>
    <row r="1895" spans="10:11">
      <c r="J1895">
        <f t="shared" si="58"/>
        <v>0</v>
      </c>
      <c r="K1895" t="str">
        <f t="shared" si="59"/>
        <v/>
      </c>
    </row>
    <row r="1896" spans="10:11">
      <c r="J1896">
        <f t="shared" si="58"/>
        <v>0</v>
      </c>
      <c r="K1896" t="str">
        <f t="shared" si="59"/>
        <v/>
      </c>
    </row>
    <row r="1897" spans="10:11">
      <c r="J1897">
        <f t="shared" si="58"/>
        <v>0</v>
      </c>
      <c r="K1897" t="str">
        <f t="shared" si="59"/>
        <v/>
      </c>
    </row>
    <row r="1898" spans="10:11">
      <c r="J1898">
        <f t="shared" si="58"/>
        <v>0</v>
      </c>
      <c r="K1898" t="str">
        <f t="shared" si="59"/>
        <v/>
      </c>
    </row>
    <row r="1899" spans="10:11">
      <c r="J1899">
        <f t="shared" si="58"/>
        <v>0</v>
      </c>
      <c r="K1899" t="str">
        <f t="shared" si="59"/>
        <v/>
      </c>
    </row>
    <row r="1900" spans="10:11">
      <c r="J1900">
        <f t="shared" si="58"/>
        <v>0</v>
      </c>
      <c r="K1900" t="str">
        <f t="shared" si="59"/>
        <v/>
      </c>
    </row>
    <row r="1901" spans="10:11">
      <c r="J1901">
        <f t="shared" si="58"/>
        <v>0</v>
      </c>
      <c r="K1901" t="str">
        <f t="shared" si="59"/>
        <v/>
      </c>
    </row>
    <row r="1902" spans="10:11">
      <c r="J1902">
        <f t="shared" si="58"/>
        <v>0</v>
      </c>
      <c r="K1902" t="str">
        <f t="shared" si="59"/>
        <v/>
      </c>
    </row>
    <row r="1903" spans="10:11">
      <c r="J1903">
        <f t="shared" si="58"/>
        <v>0</v>
      </c>
      <c r="K1903" t="str">
        <f t="shared" si="59"/>
        <v/>
      </c>
    </row>
    <row r="1904" spans="10:11">
      <c r="J1904">
        <f t="shared" si="58"/>
        <v>0</v>
      </c>
      <c r="K1904" t="str">
        <f t="shared" si="59"/>
        <v/>
      </c>
    </row>
    <row r="1905" spans="10:11">
      <c r="J1905">
        <f t="shared" si="58"/>
        <v>0</v>
      </c>
      <c r="K1905" t="str">
        <f t="shared" si="59"/>
        <v/>
      </c>
    </row>
    <row r="1906" spans="10:11">
      <c r="J1906">
        <f t="shared" si="58"/>
        <v>0</v>
      </c>
      <c r="K1906" t="str">
        <f t="shared" si="59"/>
        <v/>
      </c>
    </row>
    <row r="1907" spans="10:11">
      <c r="J1907">
        <f t="shared" si="58"/>
        <v>0</v>
      </c>
      <c r="K1907" t="str">
        <f t="shared" si="59"/>
        <v/>
      </c>
    </row>
    <row r="1908" spans="10:11">
      <c r="J1908">
        <f t="shared" si="58"/>
        <v>0</v>
      </c>
      <c r="K1908" t="str">
        <f t="shared" si="59"/>
        <v/>
      </c>
    </row>
    <row r="1909" spans="10:11">
      <c r="J1909">
        <f t="shared" si="58"/>
        <v>0</v>
      </c>
      <c r="K1909" t="str">
        <f t="shared" si="59"/>
        <v/>
      </c>
    </row>
    <row r="1910" spans="10:11">
      <c r="J1910">
        <f t="shared" si="58"/>
        <v>0</v>
      </c>
      <c r="K1910" t="str">
        <f t="shared" si="59"/>
        <v/>
      </c>
    </row>
    <row r="1911" spans="10:11">
      <c r="J1911">
        <f t="shared" si="58"/>
        <v>0</v>
      </c>
      <c r="K1911" t="str">
        <f t="shared" si="59"/>
        <v/>
      </c>
    </row>
    <row r="1912" spans="10:11">
      <c r="J1912">
        <f t="shared" si="58"/>
        <v>0</v>
      </c>
      <c r="K1912" t="str">
        <f t="shared" si="59"/>
        <v/>
      </c>
    </row>
    <row r="1913" spans="10:11">
      <c r="J1913">
        <f t="shared" si="58"/>
        <v>0</v>
      </c>
      <c r="K1913" t="str">
        <f t="shared" si="59"/>
        <v/>
      </c>
    </row>
    <row r="1914" spans="10:11">
      <c r="J1914">
        <f t="shared" si="58"/>
        <v>0</v>
      </c>
      <c r="K1914" t="str">
        <f t="shared" si="59"/>
        <v/>
      </c>
    </row>
    <row r="1915" spans="10:11">
      <c r="J1915">
        <f t="shared" si="58"/>
        <v>0</v>
      </c>
      <c r="K1915" t="str">
        <f t="shared" si="59"/>
        <v/>
      </c>
    </row>
    <row r="1916" spans="10:11">
      <c r="J1916">
        <f t="shared" si="58"/>
        <v>0</v>
      </c>
      <c r="K1916" t="str">
        <f t="shared" si="59"/>
        <v/>
      </c>
    </row>
    <row r="1917" spans="10:11">
      <c r="J1917">
        <f t="shared" si="58"/>
        <v>0</v>
      </c>
      <c r="K1917" t="str">
        <f t="shared" si="59"/>
        <v/>
      </c>
    </row>
    <row r="1918" spans="10:11">
      <c r="J1918">
        <f t="shared" si="58"/>
        <v>0</v>
      </c>
      <c r="K1918" t="str">
        <f t="shared" si="59"/>
        <v/>
      </c>
    </row>
    <row r="1919" spans="10:11">
      <c r="J1919">
        <f t="shared" si="58"/>
        <v>0</v>
      </c>
      <c r="K1919" t="str">
        <f t="shared" si="59"/>
        <v/>
      </c>
    </row>
    <row r="1920" spans="10:11">
      <c r="J1920">
        <f t="shared" si="58"/>
        <v>0</v>
      </c>
      <c r="K1920" t="str">
        <f t="shared" si="59"/>
        <v/>
      </c>
    </row>
    <row r="1921" spans="10:11">
      <c r="J1921">
        <f t="shared" si="58"/>
        <v>0</v>
      </c>
      <c r="K1921" t="str">
        <f t="shared" si="59"/>
        <v/>
      </c>
    </row>
    <row r="1922" spans="10:11">
      <c r="J1922">
        <f t="shared" si="58"/>
        <v>0</v>
      </c>
      <c r="K1922" t="str">
        <f t="shared" si="59"/>
        <v/>
      </c>
    </row>
    <row r="1923" spans="10:11">
      <c r="J1923">
        <f t="shared" si="58"/>
        <v>0</v>
      </c>
      <c r="K1923" t="str">
        <f t="shared" si="59"/>
        <v/>
      </c>
    </row>
    <row r="1924" spans="10:11">
      <c r="J1924">
        <f t="shared" si="58"/>
        <v>0</v>
      </c>
      <c r="K1924" t="str">
        <f t="shared" si="59"/>
        <v/>
      </c>
    </row>
    <row r="1925" spans="10:11">
      <c r="J1925">
        <f t="shared" ref="J1925:J1988" si="60">+IF(G1925="AUTORIZADO",F1925,0)</f>
        <v>0</v>
      </c>
      <c r="K1925" t="str">
        <f t="shared" ref="K1925:K1988" si="61">MID(D1925,2,18)</f>
        <v/>
      </c>
    </row>
    <row r="1926" spans="10:11">
      <c r="J1926">
        <f t="shared" si="60"/>
        <v>0</v>
      </c>
      <c r="K1926" t="str">
        <f t="shared" si="61"/>
        <v/>
      </c>
    </row>
    <row r="1927" spans="10:11">
      <c r="J1927">
        <f t="shared" si="60"/>
        <v>0</v>
      </c>
      <c r="K1927" t="str">
        <f t="shared" si="61"/>
        <v/>
      </c>
    </row>
    <row r="1928" spans="10:11">
      <c r="J1928">
        <f t="shared" si="60"/>
        <v>0</v>
      </c>
      <c r="K1928" t="str">
        <f t="shared" si="61"/>
        <v/>
      </c>
    </row>
    <row r="1929" spans="10:11">
      <c r="J1929">
        <f t="shared" si="60"/>
        <v>0</v>
      </c>
      <c r="K1929" t="str">
        <f t="shared" si="61"/>
        <v/>
      </c>
    </row>
    <row r="1930" spans="10:11">
      <c r="J1930">
        <f t="shared" si="60"/>
        <v>0</v>
      </c>
      <c r="K1930" t="str">
        <f t="shared" si="61"/>
        <v/>
      </c>
    </row>
    <row r="1931" spans="10:11">
      <c r="J1931">
        <f t="shared" si="60"/>
        <v>0</v>
      </c>
      <c r="K1931" t="str">
        <f t="shared" si="61"/>
        <v/>
      </c>
    </row>
    <row r="1932" spans="10:11">
      <c r="J1932">
        <f t="shared" si="60"/>
        <v>0</v>
      </c>
      <c r="K1932" t="str">
        <f t="shared" si="61"/>
        <v/>
      </c>
    </row>
    <row r="1933" spans="10:11">
      <c r="J1933">
        <f t="shared" si="60"/>
        <v>0</v>
      </c>
      <c r="K1933" t="str">
        <f t="shared" si="61"/>
        <v/>
      </c>
    </row>
    <row r="1934" spans="10:11">
      <c r="J1934">
        <f t="shared" si="60"/>
        <v>0</v>
      </c>
      <c r="K1934" t="str">
        <f t="shared" si="61"/>
        <v/>
      </c>
    </row>
    <row r="1935" spans="10:11">
      <c r="J1935">
        <f t="shared" si="60"/>
        <v>0</v>
      </c>
      <c r="K1935" t="str">
        <f t="shared" si="61"/>
        <v/>
      </c>
    </row>
    <row r="1936" spans="10:11">
      <c r="J1936">
        <f t="shared" si="60"/>
        <v>0</v>
      </c>
      <c r="K1936" t="str">
        <f t="shared" si="61"/>
        <v/>
      </c>
    </row>
    <row r="1937" spans="10:11">
      <c r="J1937">
        <f t="shared" si="60"/>
        <v>0</v>
      </c>
      <c r="K1937" t="str">
        <f t="shared" si="61"/>
        <v/>
      </c>
    </row>
    <row r="1938" spans="10:11">
      <c r="J1938">
        <f t="shared" si="60"/>
        <v>0</v>
      </c>
      <c r="K1938" t="str">
        <f t="shared" si="61"/>
        <v/>
      </c>
    </row>
    <row r="1939" spans="10:11">
      <c r="J1939">
        <f t="shared" si="60"/>
        <v>0</v>
      </c>
      <c r="K1939" t="str">
        <f t="shared" si="61"/>
        <v/>
      </c>
    </row>
    <row r="1940" spans="10:11">
      <c r="J1940">
        <f t="shared" si="60"/>
        <v>0</v>
      </c>
      <c r="K1940" t="str">
        <f t="shared" si="61"/>
        <v/>
      </c>
    </row>
    <row r="1941" spans="10:11">
      <c r="J1941">
        <f t="shared" si="60"/>
        <v>0</v>
      </c>
      <c r="K1941" t="str">
        <f t="shared" si="61"/>
        <v/>
      </c>
    </row>
    <row r="1942" spans="10:11">
      <c r="J1942">
        <f t="shared" si="60"/>
        <v>0</v>
      </c>
      <c r="K1942" t="str">
        <f t="shared" si="61"/>
        <v/>
      </c>
    </row>
    <row r="1943" spans="10:11">
      <c r="J1943">
        <f t="shared" si="60"/>
        <v>0</v>
      </c>
      <c r="K1943" t="str">
        <f t="shared" si="61"/>
        <v/>
      </c>
    </row>
    <row r="1944" spans="10:11">
      <c r="J1944">
        <f t="shared" si="60"/>
        <v>0</v>
      </c>
      <c r="K1944" t="str">
        <f t="shared" si="61"/>
        <v/>
      </c>
    </row>
    <row r="1945" spans="10:11">
      <c r="J1945">
        <f t="shared" si="60"/>
        <v>0</v>
      </c>
      <c r="K1945" t="str">
        <f t="shared" si="61"/>
        <v/>
      </c>
    </row>
    <row r="1946" spans="10:11">
      <c r="J1946">
        <f t="shared" si="60"/>
        <v>0</v>
      </c>
      <c r="K1946" t="str">
        <f t="shared" si="61"/>
        <v/>
      </c>
    </row>
    <row r="1947" spans="10:11">
      <c r="J1947">
        <f t="shared" si="60"/>
        <v>0</v>
      </c>
      <c r="K1947" t="str">
        <f t="shared" si="61"/>
        <v/>
      </c>
    </row>
    <row r="1948" spans="10:11">
      <c r="J1948">
        <f t="shared" si="60"/>
        <v>0</v>
      </c>
      <c r="K1948" t="str">
        <f t="shared" si="61"/>
        <v/>
      </c>
    </row>
    <row r="1949" spans="10:11">
      <c r="J1949">
        <f t="shared" si="60"/>
        <v>0</v>
      </c>
      <c r="K1949" t="str">
        <f t="shared" si="61"/>
        <v/>
      </c>
    </row>
    <row r="1950" spans="10:11">
      <c r="J1950">
        <f t="shared" si="60"/>
        <v>0</v>
      </c>
      <c r="K1950" t="str">
        <f t="shared" si="61"/>
        <v/>
      </c>
    </row>
    <row r="1951" spans="10:11">
      <c r="J1951">
        <f t="shared" si="60"/>
        <v>0</v>
      </c>
      <c r="K1951" t="str">
        <f t="shared" si="61"/>
        <v/>
      </c>
    </row>
    <row r="1952" spans="10:11">
      <c r="J1952">
        <f t="shared" si="60"/>
        <v>0</v>
      </c>
      <c r="K1952" t="str">
        <f t="shared" si="61"/>
        <v/>
      </c>
    </row>
    <row r="1953" spans="10:11">
      <c r="J1953">
        <f t="shared" si="60"/>
        <v>0</v>
      </c>
      <c r="K1953" t="str">
        <f t="shared" si="61"/>
        <v/>
      </c>
    </row>
    <row r="1954" spans="10:11">
      <c r="J1954">
        <f t="shared" si="60"/>
        <v>0</v>
      </c>
      <c r="K1954" t="str">
        <f t="shared" si="61"/>
        <v/>
      </c>
    </row>
    <row r="1955" spans="10:11">
      <c r="J1955">
        <f t="shared" si="60"/>
        <v>0</v>
      </c>
      <c r="K1955" t="str">
        <f t="shared" si="61"/>
        <v/>
      </c>
    </row>
    <row r="1956" spans="10:11">
      <c r="J1956">
        <f t="shared" si="60"/>
        <v>0</v>
      </c>
      <c r="K1956" t="str">
        <f t="shared" si="61"/>
        <v/>
      </c>
    </row>
    <row r="1957" spans="10:11">
      <c r="J1957">
        <f t="shared" si="60"/>
        <v>0</v>
      </c>
      <c r="K1957" t="str">
        <f t="shared" si="61"/>
        <v/>
      </c>
    </row>
    <row r="1958" spans="10:11">
      <c r="J1958">
        <f t="shared" si="60"/>
        <v>0</v>
      </c>
      <c r="K1958" t="str">
        <f t="shared" si="61"/>
        <v/>
      </c>
    </row>
    <row r="1959" spans="10:11">
      <c r="J1959">
        <f t="shared" si="60"/>
        <v>0</v>
      </c>
      <c r="K1959" t="str">
        <f t="shared" si="61"/>
        <v/>
      </c>
    </row>
    <row r="1960" spans="10:11">
      <c r="J1960">
        <f t="shared" si="60"/>
        <v>0</v>
      </c>
      <c r="K1960" t="str">
        <f t="shared" si="61"/>
        <v/>
      </c>
    </row>
    <row r="1961" spans="10:11">
      <c r="J1961">
        <f t="shared" si="60"/>
        <v>0</v>
      </c>
      <c r="K1961" t="str">
        <f t="shared" si="61"/>
        <v/>
      </c>
    </row>
    <row r="1962" spans="10:11">
      <c r="J1962">
        <f t="shared" si="60"/>
        <v>0</v>
      </c>
      <c r="K1962" t="str">
        <f t="shared" si="61"/>
        <v/>
      </c>
    </row>
    <row r="1963" spans="10:11">
      <c r="J1963">
        <f t="shared" si="60"/>
        <v>0</v>
      </c>
      <c r="K1963" t="str">
        <f t="shared" si="61"/>
        <v/>
      </c>
    </row>
    <row r="1964" spans="10:11">
      <c r="J1964">
        <f t="shared" si="60"/>
        <v>0</v>
      </c>
      <c r="K1964" t="str">
        <f t="shared" si="61"/>
        <v/>
      </c>
    </row>
    <row r="1965" spans="10:11">
      <c r="J1965">
        <f t="shared" si="60"/>
        <v>0</v>
      </c>
      <c r="K1965" t="str">
        <f t="shared" si="61"/>
        <v/>
      </c>
    </row>
    <row r="1966" spans="10:11">
      <c r="J1966">
        <f t="shared" si="60"/>
        <v>0</v>
      </c>
      <c r="K1966" t="str">
        <f t="shared" si="61"/>
        <v/>
      </c>
    </row>
    <row r="1967" spans="10:11">
      <c r="J1967">
        <f t="shared" si="60"/>
        <v>0</v>
      </c>
      <c r="K1967" t="str">
        <f t="shared" si="61"/>
        <v/>
      </c>
    </row>
    <row r="1968" spans="10:11">
      <c r="J1968">
        <f t="shared" si="60"/>
        <v>0</v>
      </c>
      <c r="K1968" t="str">
        <f t="shared" si="61"/>
        <v/>
      </c>
    </row>
    <row r="1969" spans="10:11">
      <c r="J1969">
        <f t="shared" si="60"/>
        <v>0</v>
      </c>
      <c r="K1969" t="str">
        <f t="shared" si="61"/>
        <v/>
      </c>
    </row>
    <row r="1970" spans="10:11">
      <c r="J1970">
        <f t="shared" si="60"/>
        <v>0</v>
      </c>
      <c r="K1970" t="str">
        <f t="shared" si="61"/>
        <v/>
      </c>
    </row>
    <row r="1971" spans="10:11">
      <c r="J1971">
        <f t="shared" si="60"/>
        <v>0</v>
      </c>
      <c r="K1971" t="str">
        <f t="shared" si="61"/>
        <v/>
      </c>
    </row>
    <row r="1972" spans="10:11">
      <c r="J1972">
        <f t="shared" si="60"/>
        <v>0</v>
      </c>
      <c r="K1972" t="str">
        <f t="shared" si="61"/>
        <v/>
      </c>
    </row>
    <row r="1973" spans="10:11">
      <c r="J1973">
        <f t="shared" si="60"/>
        <v>0</v>
      </c>
      <c r="K1973" t="str">
        <f t="shared" si="61"/>
        <v/>
      </c>
    </row>
    <row r="1974" spans="10:11">
      <c r="J1974">
        <f t="shared" si="60"/>
        <v>0</v>
      </c>
      <c r="K1974" t="str">
        <f t="shared" si="61"/>
        <v/>
      </c>
    </row>
    <row r="1975" spans="10:11">
      <c r="J1975">
        <f t="shared" si="60"/>
        <v>0</v>
      </c>
      <c r="K1975" t="str">
        <f t="shared" si="61"/>
        <v/>
      </c>
    </row>
    <row r="1976" spans="10:11">
      <c r="J1976">
        <f t="shared" si="60"/>
        <v>0</v>
      </c>
      <c r="K1976" t="str">
        <f t="shared" si="61"/>
        <v/>
      </c>
    </row>
    <row r="1977" spans="10:11">
      <c r="J1977">
        <f t="shared" si="60"/>
        <v>0</v>
      </c>
      <c r="K1977" t="str">
        <f t="shared" si="61"/>
        <v/>
      </c>
    </row>
    <row r="1978" spans="10:11">
      <c r="J1978">
        <f t="shared" si="60"/>
        <v>0</v>
      </c>
      <c r="K1978" t="str">
        <f t="shared" si="61"/>
        <v/>
      </c>
    </row>
    <row r="1979" spans="10:11">
      <c r="J1979">
        <f t="shared" si="60"/>
        <v>0</v>
      </c>
      <c r="K1979" t="str">
        <f t="shared" si="61"/>
        <v/>
      </c>
    </row>
    <row r="1980" spans="10:11">
      <c r="J1980">
        <f t="shared" si="60"/>
        <v>0</v>
      </c>
      <c r="K1980" t="str">
        <f t="shared" si="61"/>
        <v/>
      </c>
    </row>
    <row r="1981" spans="10:11">
      <c r="J1981">
        <f t="shared" si="60"/>
        <v>0</v>
      </c>
      <c r="K1981" t="str">
        <f t="shared" si="61"/>
        <v/>
      </c>
    </row>
    <row r="1982" spans="10:11">
      <c r="J1982">
        <f t="shared" si="60"/>
        <v>0</v>
      </c>
      <c r="K1982" t="str">
        <f t="shared" si="61"/>
        <v/>
      </c>
    </row>
    <row r="1983" spans="10:11">
      <c r="J1983">
        <f t="shared" si="60"/>
        <v>0</v>
      </c>
      <c r="K1983" t="str">
        <f t="shared" si="61"/>
        <v/>
      </c>
    </row>
    <row r="1984" spans="10:11">
      <c r="J1984">
        <f t="shared" si="60"/>
        <v>0</v>
      </c>
      <c r="K1984" t="str">
        <f t="shared" si="61"/>
        <v/>
      </c>
    </row>
    <row r="1985" spans="10:11">
      <c r="J1985">
        <f t="shared" si="60"/>
        <v>0</v>
      </c>
      <c r="K1985" t="str">
        <f t="shared" si="61"/>
        <v/>
      </c>
    </row>
    <row r="1986" spans="10:11">
      <c r="J1986">
        <f t="shared" si="60"/>
        <v>0</v>
      </c>
      <c r="K1986" t="str">
        <f t="shared" si="61"/>
        <v/>
      </c>
    </row>
    <row r="1987" spans="10:11">
      <c r="J1987">
        <f t="shared" si="60"/>
        <v>0</v>
      </c>
      <c r="K1987" t="str">
        <f t="shared" si="61"/>
        <v/>
      </c>
    </row>
    <row r="1988" spans="10:11">
      <c r="J1988">
        <f t="shared" si="60"/>
        <v>0</v>
      </c>
      <c r="K1988" t="str">
        <f t="shared" si="61"/>
        <v/>
      </c>
    </row>
    <row r="1989" spans="10:11">
      <c r="J1989">
        <f t="shared" ref="J1989:J2052" si="62">+IF(G1989="AUTORIZADO",F1989,0)</f>
        <v>0</v>
      </c>
      <c r="K1989" t="str">
        <f t="shared" ref="K1989:K2052" si="63">MID(D1989,2,18)</f>
        <v/>
      </c>
    </row>
    <row r="1990" spans="10:11">
      <c r="J1990">
        <f t="shared" si="62"/>
        <v>0</v>
      </c>
      <c r="K1990" t="str">
        <f t="shared" si="63"/>
        <v/>
      </c>
    </row>
    <row r="1991" spans="10:11">
      <c r="J1991">
        <f t="shared" si="62"/>
        <v>0</v>
      </c>
      <c r="K1991" t="str">
        <f t="shared" si="63"/>
        <v/>
      </c>
    </row>
    <row r="1992" spans="10:11">
      <c r="J1992">
        <f t="shared" si="62"/>
        <v>0</v>
      </c>
      <c r="K1992" t="str">
        <f t="shared" si="63"/>
        <v/>
      </c>
    </row>
    <row r="1993" spans="10:11">
      <c r="J1993">
        <f t="shared" si="62"/>
        <v>0</v>
      </c>
      <c r="K1993" t="str">
        <f t="shared" si="63"/>
        <v/>
      </c>
    </row>
    <row r="1994" spans="10:11">
      <c r="J1994">
        <f t="shared" si="62"/>
        <v>0</v>
      </c>
      <c r="K1994" t="str">
        <f t="shared" si="63"/>
        <v/>
      </c>
    </row>
    <row r="1995" spans="10:11">
      <c r="J1995">
        <f t="shared" si="62"/>
        <v>0</v>
      </c>
      <c r="K1995" t="str">
        <f t="shared" si="63"/>
        <v/>
      </c>
    </row>
    <row r="1996" spans="10:11">
      <c r="J1996">
        <f t="shared" si="62"/>
        <v>0</v>
      </c>
      <c r="K1996" t="str">
        <f t="shared" si="63"/>
        <v/>
      </c>
    </row>
    <row r="1997" spans="10:11">
      <c r="J1997">
        <f t="shared" si="62"/>
        <v>0</v>
      </c>
      <c r="K1997" t="str">
        <f t="shared" si="63"/>
        <v/>
      </c>
    </row>
    <row r="1998" spans="10:11">
      <c r="J1998">
        <f t="shared" si="62"/>
        <v>0</v>
      </c>
      <c r="K1998" t="str">
        <f t="shared" si="63"/>
        <v/>
      </c>
    </row>
    <row r="1999" spans="10:11">
      <c r="J1999">
        <f t="shared" si="62"/>
        <v>0</v>
      </c>
      <c r="K1999" t="str">
        <f t="shared" si="63"/>
        <v/>
      </c>
    </row>
    <row r="2000" spans="10:11">
      <c r="J2000">
        <f t="shared" si="62"/>
        <v>0</v>
      </c>
      <c r="K2000" t="str">
        <f t="shared" si="63"/>
        <v/>
      </c>
    </row>
    <row r="2001" spans="10:11">
      <c r="J2001">
        <f t="shared" si="62"/>
        <v>0</v>
      </c>
      <c r="K2001" t="str">
        <f t="shared" si="63"/>
        <v/>
      </c>
    </row>
    <row r="2002" spans="10:11">
      <c r="J2002">
        <f t="shared" si="62"/>
        <v>0</v>
      </c>
      <c r="K2002" t="str">
        <f t="shared" si="63"/>
        <v/>
      </c>
    </row>
    <row r="2003" spans="10:11">
      <c r="J2003">
        <f t="shared" si="62"/>
        <v>0</v>
      </c>
      <c r="K2003" t="str">
        <f t="shared" si="63"/>
        <v/>
      </c>
    </row>
    <row r="2004" spans="10:11">
      <c r="J2004">
        <f t="shared" si="62"/>
        <v>0</v>
      </c>
      <c r="K2004" t="str">
        <f t="shared" si="63"/>
        <v/>
      </c>
    </row>
    <row r="2005" spans="10:11">
      <c r="J2005">
        <f t="shared" si="62"/>
        <v>0</v>
      </c>
      <c r="K2005" t="str">
        <f t="shared" si="63"/>
        <v/>
      </c>
    </row>
    <row r="2006" spans="10:11">
      <c r="J2006">
        <f t="shared" si="62"/>
        <v>0</v>
      </c>
      <c r="K2006" t="str">
        <f t="shared" si="63"/>
        <v/>
      </c>
    </row>
    <row r="2007" spans="10:11">
      <c r="J2007">
        <f t="shared" si="62"/>
        <v>0</v>
      </c>
      <c r="K2007" t="str">
        <f t="shared" si="63"/>
        <v/>
      </c>
    </row>
    <row r="2008" spans="10:11">
      <c r="J2008">
        <f t="shared" si="62"/>
        <v>0</v>
      </c>
      <c r="K2008" t="str">
        <f t="shared" si="63"/>
        <v/>
      </c>
    </row>
    <row r="2009" spans="10:11">
      <c r="J2009">
        <f t="shared" si="62"/>
        <v>0</v>
      </c>
      <c r="K2009" t="str">
        <f t="shared" si="63"/>
        <v/>
      </c>
    </row>
    <row r="2010" spans="10:11">
      <c r="J2010">
        <f t="shared" si="62"/>
        <v>0</v>
      </c>
      <c r="K2010" t="str">
        <f t="shared" si="63"/>
        <v/>
      </c>
    </row>
    <row r="2011" spans="10:11">
      <c r="J2011">
        <f t="shared" si="62"/>
        <v>0</v>
      </c>
      <c r="K2011" t="str">
        <f t="shared" si="63"/>
        <v/>
      </c>
    </row>
    <row r="2012" spans="10:11">
      <c r="J2012">
        <f t="shared" si="62"/>
        <v>0</v>
      </c>
      <c r="K2012" t="str">
        <f t="shared" si="63"/>
        <v/>
      </c>
    </row>
    <row r="2013" spans="10:11">
      <c r="J2013">
        <f t="shared" si="62"/>
        <v>0</v>
      </c>
      <c r="K2013" t="str">
        <f t="shared" si="63"/>
        <v/>
      </c>
    </row>
    <row r="2014" spans="10:11">
      <c r="J2014">
        <f t="shared" si="62"/>
        <v>0</v>
      </c>
      <c r="K2014" t="str">
        <f t="shared" si="63"/>
        <v/>
      </c>
    </row>
    <row r="2015" spans="10:11">
      <c r="J2015">
        <f t="shared" si="62"/>
        <v>0</v>
      </c>
      <c r="K2015" t="str">
        <f t="shared" si="63"/>
        <v/>
      </c>
    </row>
    <row r="2016" spans="10:11">
      <c r="J2016">
        <f t="shared" si="62"/>
        <v>0</v>
      </c>
      <c r="K2016" t="str">
        <f t="shared" si="63"/>
        <v/>
      </c>
    </row>
    <row r="2017" spans="10:11">
      <c r="J2017">
        <f t="shared" si="62"/>
        <v>0</v>
      </c>
      <c r="K2017" t="str">
        <f t="shared" si="63"/>
        <v/>
      </c>
    </row>
    <row r="2018" spans="10:11">
      <c r="J2018">
        <f t="shared" si="62"/>
        <v>0</v>
      </c>
      <c r="K2018" t="str">
        <f t="shared" si="63"/>
        <v/>
      </c>
    </row>
    <row r="2019" spans="10:11">
      <c r="J2019">
        <f t="shared" si="62"/>
        <v>0</v>
      </c>
      <c r="K2019" t="str">
        <f t="shared" si="63"/>
        <v/>
      </c>
    </row>
    <row r="2020" spans="10:11">
      <c r="J2020">
        <f t="shared" si="62"/>
        <v>0</v>
      </c>
      <c r="K2020" t="str">
        <f t="shared" si="63"/>
        <v/>
      </c>
    </row>
    <row r="2021" spans="10:11">
      <c r="J2021">
        <f t="shared" si="62"/>
        <v>0</v>
      </c>
      <c r="K2021" t="str">
        <f t="shared" si="63"/>
        <v/>
      </c>
    </row>
    <row r="2022" spans="10:11">
      <c r="J2022">
        <f t="shared" si="62"/>
        <v>0</v>
      </c>
      <c r="K2022" t="str">
        <f t="shared" si="63"/>
        <v/>
      </c>
    </row>
    <row r="2023" spans="10:11">
      <c r="J2023">
        <f t="shared" si="62"/>
        <v>0</v>
      </c>
      <c r="K2023" t="str">
        <f t="shared" si="63"/>
        <v/>
      </c>
    </row>
    <row r="2024" spans="10:11">
      <c r="J2024">
        <f t="shared" si="62"/>
        <v>0</v>
      </c>
      <c r="K2024" t="str">
        <f t="shared" si="63"/>
        <v/>
      </c>
    </row>
    <row r="2025" spans="10:11">
      <c r="J2025">
        <f t="shared" si="62"/>
        <v>0</v>
      </c>
      <c r="K2025" t="str">
        <f t="shared" si="63"/>
        <v/>
      </c>
    </row>
    <row r="2026" spans="10:11">
      <c r="J2026">
        <f t="shared" si="62"/>
        <v>0</v>
      </c>
      <c r="K2026" t="str">
        <f t="shared" si="63"/>
        <v/>
      </c>
    </row>
    <row r="2027" spans="10:11">
      <c r="J2027">
        <f t="shared" si="62"/>
        <v>0</v>
      </c>
      <c r="K2027" t="str">
        <f t="shared" si="63"/>
        <v/>
      </c>
    </row>
    <row r="2028" spans="10:11">
      <c r="J2028">
        <f t="shared" si="62"/>
        <v>0</v>
      </c>
      <c r="K2028" t="str">
        <f t="shared" si="63"/>
        <v/>
      </c>
    </row>
    <row r="2029" spans="10:11">
      <c r="J2029">
        <f t="shared" si="62"/>
        <v>0</v>
      </c>
      <c r="K2029" t="str">
        <f t="shared" si="63"/>
        <v/>
      </c>
    </row>
    <row r="2030" spans="10:11">
      <c r="J2030">
        <f t="shared" si="62"/>
        <v>0</v>
      </c>
      <c r="K2030" t="str">
        <f t="shared" si="63"/>
        <v/>
      </c>
    </row>
    <row r="2031" spans="10:11">
      <c r="J2031">
        <f t="shared" si="62"/>
        <v>0</v>
      </c>
      <c r="K2031" t="str">
        <f t="shared" si="63"/>
        <v/>
      </c>
    </row>
    <row r="2032" spans="10:11">
      <c r="J2032">
        <f t="shared" si="62"/>
        <v>0</v>
      </c>
      <c r="K2032" t="str">
        <f t="shared" si="63"/>
        <v/>
      </c>
    </row>
    <row r="2033" spans="10:11">
      <c r="J2033">
        <f t="shared" si="62"/>
        <v>0</v>
      </c>
      <c r="K2033" t="str">
        <f t="shared" si="63"/>
        <v/>
      </c>
    </row>
    <row r="2034" spans="10:11">
      <c r="J2034">
        <f t="shared" si="62"/>
        <v>0</v>
      </c>
      <c r="K2034" t="str">
        <f t="shared" si="63"/>
        <v/>
      </c>
    </row>
    <row r="2035" spans="10:11">
      <c r="J2035">
        <f t="shared" si="62"/>
        <v>0</v>
      </c>
      <c r="K2035" t="str">
        <f t="shared" si="63"/>
        <v/>
      </c>
    </row>
    <row r="2036" spans="10:11">
      <c r="J2036">
        <f t="shared" si="62"/>
        <v>0</v>
      </c>
      <c r="K2036" t="str">
        <f t="shared" si="63"/>
        <v/>
      </c>
    </row>
    <row r="2037" spans="10:11">
      <c r="J2037">
        <f t="shared" si="62"/>
        <v>0</v>
      </c>
      <c r="K2037" t="str">
        <f t="shared" si="63"/>
        <v/>
      </c>
    </row>
    <row r="2038" spans="10:11">
      <c r="J2038">
        <f t="shared" si="62"/>
        <v>0</v>
      </c>
      <c r="K2038" t="str">
        <f t="shared" si="63"/>
        <v/>
      </c>
    </row>
    <row r="2039" spans="10:11">
      <c r="J2039">
        <f t="shared" si="62"/>
        <v>0</v>
      </c>
      <c r="K2039" t="str">
        <f t="shared" si="63"/>
        <v/>
      </c>
    </row>
    <row r="2040" spans="10:11">
      <c r="J2040">
        <f t="shared" si="62"/>
        <v>0</v>
      </c>
      <c r="K2040" t="str">
        <f t="shared" si="63"/>
        <v/>
      </c>
    </row>
    <row r="2041" spans="10:11">
      <c r="J2041">
        <f t="shared" si="62"/>
        <v>0</v>
      </c>
      <c r="K2041" t="str">
        <f t="shared" si="63"/>
        <v/>
      </c>
    </row>
    <row r="2042" spans="10:11">
      <c r="J2042">
        <f t="shared" si="62"/>
        <v>0</v>
      </c>
      <c r="K2042" t="str">
        <f t="shared" si="63"/>
        <v/>
      </c>
    </row>
    <row r="2043" spans="10:11">
      <c r="J2043">
        <f t="shared" si="62"/>
        <v>0</v>
      </c>
      <c r="K2043" t="str">
        <f t="shared" si="63"/>
        <v/>
      </c>
    </row>
    <row r="2044" spans="10:11">
      <c r="J2044">
        <f t="shared" si="62"/>
        <v>0</v>
      </c>
      <c r="K2044" t="str">
        <f t="shared" si="63"/>
        <v/>
      </c>
    </row>
    <row r="2045" spans="10:11">
      <c r="J2045">
        <f t="shared" si="62"/>
        <v>0</v>
      </c>
      <c r="K2045" t="str">
        <f t="shared" si="63"/>
        <v/>
      </c>
    </row>
    <row r="2046" spans="10:11">
      <c r="J2046">
        <f t="shared" si="62"/>
        <v>0</v>
      </c>
      <c r="K2046" t="str">
        <f t="shared" si="63"/>
        <v/>
      </c>
    </row>
    <row r="2047" spans="10:11">
      <c r="J2047">
        <f t="shared" si="62"/>
        <v>0</v>
      </c>
      <c r="K2047" t="str">
        <f t="shared" si="63"/>
        <v/>
      </c>
    </row>
    <row r="2048" spans="10:11">
      <c r="J2048">
        <f t="shared" si="62"/>
        <v>0</v>
      </c>
      <c r="K2048" t="str">
        <f t="shared" si="63"/>
        <v/>
      </c>
    </row>
    <row r="2049" spans="10:11">
      <c r="J2049">
        <f t="shared" si="62"/>
        <v>0</v>
      </c>
      <c r="K2049" t="str">
        <f t="shared" si="63"/>
        <v/>
      </c>
    </row>
    <row r="2050" spans="10:11">
      <c r="J2050">
        <f t="shared" si="62"/>
        <v>0</v>
      </c>
      <c r="K2050" t="str">
        <f t="shared" si="63"/>
        <v/>
      </c>
    </row>
    <row r="2051" spans="10:11">
      <c r="J2051">
        <f t="shared" si="62"/>
        <v>0</v>
      </c>
      <c r="K2051" t="str">
        <f t="shared" si="63"/>
        <v/>
      </c>
    </row>
    <row r="2052" spans="10:11">
      <c r="J2052">
        <f t="shared" si="62"/>
        <v>0</v>
      </c>
      <c r="K2052" t="str">
        <f t="shared" si="63"/>
        <v/>
      </c>
    </row>
    <row r="2053" spans="10:11">
      <c r="J2053">
        <f t="shared" ref="J2053:J2116" si="64">+IF(G2053="AUTORIZADO",F2053,0)</f>
        <v>0</v>
      </c>
      <c r="K2053" t="str">
        <f t="shared" ref="K2053:K2116" si="65">MID(D2053,2,18)</f>
        <v/>
      </c>
    </row>
    <row r="2054" spans="10:11">
      <c r="J2054">
        <f t="shared" si="64"/>
        <v>0</v>
      </c>
      <c r="K2054" t="str">
        <f t="shared" si="65"/>
        <v/>
      </c>
    </row>
    <row r="2055" spans="10:11">
      <c r="J2055">
        <f t="shared" si="64"/>
        <v>0</v>
      </c>
      <c r="K2055" t="str">
        <f t="shared" si="65"/>
        <v/>
      </c>
    </row>
    <row r="2056" spans="10:11">
      <c r="J2056">
        <f t="shared" si="64"/>
        <v>0</v>
      </c>
      <c r="K2056" t="str">
        <f t="shared" si="65"/>
        <v/>
      </c>
    </row>
    <row r="2057" spans="10:11">
      <c r="J2057">
        <f t="shared" si="64"/>
        <v>0</v>
      </c>
      <c r="K2057" t="str">
        <f t="shared" si="65"/>
        <v/>
      </c>
    </row>
    <row r="2058" spans="10:11">
      <c r="J2058">
        <f t="shared" si="64"/>
        <v>0</v>
      </c>
      <c r="K2058" t="str">
        <f t="shared" si="65"/>
        <v/>
      </c>
    </row>
    <row r="2059" spans="10:11">
      <c r="J2059">
        <f t="shared" si="64"/>
        <v>0</v>
      </c>
      <c r="K2059" t="str">
        <f t="shared" si="65"/>
        <v/>
      </c>
    </row>
    <row r="2060" spans="10:11">
      <c r="J2060">
        <f t="shared" si="64"/>
        <v>0</v>
      </c>
      <c r="K2060" t="str">
        <f t="shared" si="65"/>
        <v/>
      </c>
    </row>
    <row r="2061" spans="10:11">
      <c r="J2061">
        <f t="shared" si="64"/>
        <v>0</v>
      </c>
      <c r="K2061" t="str">
        <f t="shared" si="65"/>
        <v/>
      </c>
    </row>
    <row r="2062" spans="10:11">
      <c r="J2062">
        <f t="shared" si="64"/>
        <v>0</v>
      </c>
      <c r="K2062" t="str">
        <f t="shared" si="65"/>
        <v/>
      </c>
    </row>
    <row r="2063" spans="10:11">
      <c r="J2063">
        <f t="shared" si="64"/>
        <v>0</v>
      </c>
      <c r="K2063" t="str">
        <f t="shared" si="65"/>
        <v/>
      </c>
    </row>
    <row r="2064" spans="10:11">
      <c r="J2064">
        <f t="shared" si="64"/>
        <v>0</v>
      </c>
      <c r="K2064" t="str">
        <f t="shared" si="65"/>
        <v/>
      </c>
    </row>
    <row r="2065" spans="10:11">
      <c r="J2065">
        <f t="shared" si="64"/>
        <v>0</v>
      </c>
      <c r="K2065" t="str">
        <f t="shared" si="65"/>
        <v/>
      </c>
    </row>
    <row r="2066" spans="10:11">
      <c r="J2066">
        <f t="shared" si="64"/>
        <v>0</v>
      </c>
      <c r="K2066" t="str">
        <f t="shared" si="65"/>
        <v/>
      </c>
    </row>
    <row r="2067" spans="10:11">
      <c r="J2067">
        <f t="shared" si="64"/>
        <v>0</v>
      </c>
      <c r="K2067" t="str">
        <f t="shared" si="65"/>
        <v/>
      </c>
    </row>
    <row r="2068" spans="10:11">
      <c r="J2068">
        <f t="shared" si="64"/>
        <v>0</v>
      </c>
      <c r="K2068" t="str">
        <f t="shared" si="65"/>
        <v/>
      </c>
    </row>
    <row r="2069" spans="10:11">
      <c r="J2069">
        <f t="shared" si="64"/>
        <v>0</v>
      </c>
      <c r="K2069" t="str">
        <f t="shared" si="65"/>
        <v/>
      </c>
    </row>
    <row r="2070" spans="10:11">
      <c r="J2070">
        <f t="shared" si="64"/>
        <v>0</v>
      </c>
      <c r="K2070" t="str">
        <f t="shared" si="65"/>
        <v/>
      </c>
    </row>
    <row r="2071" spans="10:11">
      <c r="J2071">
        <f t="shared" si="64"/>
        <v>0</v>
      </c>
      <c r="K2071" t="str">
        <f t="shared" si="65"/>
        <v/>
      </c>
    </row>
    <row r="2072" spans="10:11">
      <c r="J2072">
        <f t="shared" si="64"/>
        <v>0</v>
      </c>
      <c r="K2072" t="str">
        <f t="shared" si="65"/>
        <v/>
      </c>
    </row>
    <row r="2073" spans="10:11">
      <c r="J2073">
        <f t="shared" si="64"/>
        <v>0</v>
      </c>
      <c r="K2073" t="str">
        <f t="shared" si="65"/>
        <v/>
      </c>
    </row>
    <row r="2074" spans="10:11">
      <c r="J2074">
        <f t="shared" si="64"/>
        <v>0</v>
      </c>
      <c r="K2074" t="str">
        <f t="shared" si="65"/>
        <v/>
      </c>
    </row>
    <row r="2075" spans="10:11">
      <c r="J2075">
        <f t="shared" si="64"/>
        <v>0</v>
      </c>
      <c r="K2075" t="str">
        <f t="shared" si="65"/>
        <v/>
      </c>
    </row>
    <row r="2076" spans="10:11">
      <c r="J2076">
        <f t="shared" si="64"/>
        <v>0</v>
      </c>
      <c r="K2076" t="str">
        <f t="shared" si="65"/>
        <v/>
      </c>
    </row>
    <row r="2077" spans="10:11">
      <c r="J2077">
        <f t="shared" si="64"/>
        <v>0</v>
      </c>
      <c r="K2077" t="str">
        <f t="shared" si="65"/>
        <v/>
      </c>
    </row>
    <row r="2078" spans="10:11">
      <c r="J2078">
        <f t="shared" si="64"/>
        <v>0</v>
      </c>
      <c r="K2078" t="str">
        <f t="shared" si="65"/>
        <v/>
      </c>
    </row>
    <row r="2079" spans="10:11">
      <c r="J2079">
        <f t="shared" si="64"/>
        <v>0</v>
      </c>
      <c r="K2079" t="str">
        <f t="shared" si="65"/>
        <v/>
      </c>
    </row>
    <row r="2080" spans="10:11">
      <c r="J2080">
        <f t="shared" si="64"/>
        <v>0</v>
      </c>
      <c r="K2080" t="str">
        <f t="shared" si="65"/>
        <v/>
      </c>
    </row>
    <row r="2081" spans="10:11">
      <c r="J2081">
        <f t="shared" si="64"/>
        <v>0</v>
      </c>
      <c r="K2081" t="str">
        <f t="shared" si="65"/>
        <v/>
      </c>
    </row>
    <row r="2082" spans="10:11">
      <c r="J2082">
        <f t="shared" si="64"/>
        <v>0</v>
      </c>
      <c r="K2082" t="str">
        <f t="shared" si="65"/>
        <v/>
      </c>
    </row>
    <row r="2083" spans="10:11">
      <c r="J2083">
        <f t="shared" si="64"/>
        <v>0</v>
      </c>
      <c r="K2083" t="str">
        <f t="shared" si="65"/>
        <v/>
      </c>
    </row>
    <row r="2084" spans="10:11">
      <c r="J2084">
        <f t="shared" si="64"/>
        <v>0</v>
      </c>
      <c r="K2084" t="str">
        <f t="shared" si="65"/>
        <v/>
      </c>
    </row>
    <row r="2085" spans="10:11">
      <c r="J2085">
        <f t="shared" si="64"/>
        <v>0</v>
      </c>
      <c r="K2085" t="str">
        <f t="shared" si="65"/>
        <v/>
      </c>
    </row>
    <row r="2086" spans="10:11">
      <c r="J2086">
        <f t="shared" si="64"/>
        <v>0</v>
      </c>
      <c r="K2086" t="str">
        <f t="shared" si="65"/>
        <v/>
      </c>
    </row>
    <row r="2087" spans="10:11">
      <c r="J2087">
        <f t="shared" si="64"/>
        <v>0</v>
      </c>
      <c r="K2087" t="str">
        <f t="shared" si="65"/>
        <v/>
      </c>
    </row>
    <row r="2088" spans="10:11">
      <c r="J2088">
        <f t="shared" si="64"/>
        <v>0</v>
      </c>
      <c r="K2088" t="str">
        <f t="shared" si="65"/>
        <v/>
      </c>
    </row>
    <row r="2089" spans="10:11">
      <c r="J2089">
        <f t="shared" si="64"/>
        <v>0</v>
      </c>
      <c r="K2089" t="str">
        <f t="shared" si="65"/>
        <v/>
      </c>
    </row>
    <row r="2090" spans="10:11">
      <c r="J2090">
        <f t="shared" si="64"/>
        <v>0</v>
      </c>
      <c r="K2090" t="str">
        <f t="shared" si="65"/>
        <v/>
      </c>
    </row>
    <row r="2091" spans="10:11">
      <c r="J2091">
        <f t="shared" si="64"/>
        <v>0</v>
      </c>
      <c r="K2091" t="str">
        <f t="shared" si="65"/>
        <v/>
      </c>
    </row>
    <row r="2092" spans="10:11">
      <c r="J2092">
        <f t="shared" si="64"/>
        <v>0</v>
      </c>
      <c r="K2092" t="str">
        <f t="shared" si="65"/>
        <v/>
      </c>
    </row>
    <row r="2093" spans="10:11">
      <c r="J2093">
        <f t="shared" si="64"/>
        <v>0</v>
      </c>
      <c r="K2093" t="str">
        <f t="shared" si="65"/>
        <v/>
      </c>
    </row>
    <row r="2094" spans="10:11">
      <c r="J2094">
        <f t="shared" si="64"/>
        <v>0</v>
      </c>
      <c r="K2094" t="str">
        <f t="shared" si="65"/>
        <v/>
      </c>
    </row>
    <row r="2095" spans="10:11">
      <c r="J2095">
        <f t="shared" si="64"/>
        <v>0</v>
      </c>
      <c r="K2095" t="str">
        <f t="shared" si="65"/>
        <v/>
      </c>
    </row>
    <row r="2096" spans="10:11">
      <c r="J2096">
        <f t="shared" si="64"/>
        <v>0</v>
      </c>
      <c r="K2096" t="str">
        <f t="shared" si="65"/>
        <v/>
      </c>
    </row>
    <row r="2097" spans="10:11">
      <c r="J2097">
        <f t="shared" si="64"/>
        <v>0</v>
      </c>
      <c r="K2097" t="str">
        <f t="shared" si="65"/>
        <v/>
      </c>
    </row>
    <row r="2098" spans="10:11">
      <c r="J2098">
        <f t="shared" si="64"/>
        <v>0</v>
      </c>
      <c r="K2098" t="str">
        <f t="shared" si="65"/>
        <v/>
      </c>
    </row>
    <row r="2099" spans="10:11">
      <c r="J2099">
        <f t="shared" si="64"/>
        <v>0</v>
      </c>
      <c r="K2099" t="str">
        <f t="shared" si="65"/>
        <v/>
      </c>
    </row>
    <row r="2100" spans="10:11">
      <c r="J2100">
        <f t="shared" si="64"/>
        <v>0</v>
      </c>
      <c r="K2100" t="str">
        <f t="shared" si="65"/>
        <v/>
      </c>
    </row>
    <row r="2101" spans="10:11">
      <c r="J2101">
        <f t="shared" si="64"/>
        <v>0</v>
      </c>
      <c r="K2101" t="str">
        <f t="shared" si="65"/>
        <v/>
      </c>
    </row>
    <row r="2102" spans="10:11">
      <c r="J2102">
        <f t="shared" si="64"/>
        <v>0</v>
      </c>
      <c r="K2102" t="str">
        <f t="shared" si="65"/>
        <v/>
      </c>
    </row>
    <row r="2103" spans="10:11">
      <c r="J2103">
        <f t="shared" si="64"/>
        <v>0</v>
      </c>
      <c r="K2103" t="str">
        <f t="shared" si="65"/>
        <v/>
      </c>
    </row>
    <row r="2104" spans="10:11">
      <c r="J2104">
        <f t="shared" si="64"/>
        <v>0</v>
      </c>
      <c r="K2104" t="str">
        <f t="shared" si="65"/>
        <v/>
      </c>
    </row>
    <row r="2105" spans="10:11">
      <c r="J2105">
        <f t="shared" si="64"/>
        <v>0</v>
      </c>
      <c r="K2105" t="str">
        <f t="shared" si="65"/>
        <v/>
      </c>
    </row>
    <row r="2106" spans="10:11">
      <c r="J2106">
        <f t="shared" si="64"/>
        <v>0</v>
      </c>
      <c r="K2106" t="str">
        <f t="shared" si="65"/>
        <v/>
      </c>
    </row>
    <row r="2107" spans="10:11">
      <c r="J2107">
        <f t="shared" si="64"/>
        <v>0</v>
      </c>
      <c r="K2107" t="str">
        <f t="shared" si="65"/>
        <v/>
      </c>
    </row>
    <row r="2108" spans="10:11">
      <c r="J2108">
        <f t="shared" si="64"/>
        <v>0</v>
      </c>
      <c r="K2108" t="str">
        <f t="shared" si="65"/>
        <v/>
      </c>
    </row>
    <row r="2109" spans="10:11">
      <c r="J2109">
        <f t="shared" si="64"/>
        <v>0</v>
      </c>
      <c r="K2109" t="str">
        <f t="shared" si="65"/>
        <v/>
      </c>
    </row>
    <row r="2110" spans="10:11">
      <c r="J2110">
        <f t="shared" si="64"/>
        <v>0</v>
      </c>
      <c r="K2110" t="str">
        <f t="shared" si="65"/>
        <v/>
      </c>
    </row>
    <row r="2111" spans="10:11">
      <c r="J2111">
        <f t="shared" si="64"/>
        <v>0</v>
      </c>
      <c r="K2111" t="str">
        <f t="shared" si="65"/>
        <v/>
      </c>
    </row>
    <row r="2112" spans="10:11">
      <c r="J2112">
        <f t="shared" si="64"/>
        <v>0</v>
      </c>
      <c r="K2112" t="str">
        <f t="shared" si="65"/>
        <v/>
      </c>
    </row>
    <row r="2113" spans="10:11">
      <c r="J2113">
        <f t="shared" si="64"/>
        <v>0</v>
      </c>
      <c r="K2113" t="str">
        <f t="shared" si="65"/>
        <v/>
      </c>
    </row>
    <row r="2114" spans="10:11">
      <c r="J2114">
        <f t="shared" si="64"/>
        <v>0</v>
      </c>
      <c r="K2114" t="str">
        <f t="shared" si="65"/>
        <v/>
      </c>
    </row>
    <row r="2115" spans="10:11">
      <c r="J2115">
        <f t="shared" si="64"/>
        <v>0</v>
      </c>
      <c r="K2115" t="str">
        <f t="shared" si="65"/>
        <v/>
      </c>
    </row>
    <row r="2116" spans="10:11">
      <c r="J2116">
        <f t="shared" si="64"/>
        <v>0</v>
      </c>
      <c r="K2116" t="str">
        <f t="shared" si="65"/>
        <v/>
      </c>
    </row>
    <row r="2117" spans="10:11">
      <c r="J2117">
        <f t="shared" ref="J2117:J2180" si="66">+IF(G2117="AUTORIZADO",F2117,0)</f>
        <v>0</v>
      </c>
      <c r="K2117" t="str">
        <f t="shared" ref="K2117:K2180" si="67">MID(D2117,2,18)</f>
        <v/>
      </c>
    </row>
    <row r="2118" spans="10:11">
      <c r="J2118">
        <f t="shared" si="66"/>
        <v>0</v>
      </c>
      <c r="K2118" t="str">
        <f t="shared" si="67"/>
        <v/>
      </c>
    </row>
    <row r="2119" spans="10:11">
      <c r="J2119">
        <f t="shared" si="66"/>
        <v>0</v>
      </c>
      <c r="K2119" t="str">
        <f t="shared" si="67"/>
        <v/>
      </c>
    </row>
    <row r="2120" spans="10:11">
      <c r="J2120">
        <f t="shared" si="66"/>
        <v>0</v>
      </c>
      <c r="K2120" t="str">
        <f t="shared" si="67"/>
        <v/>
      </c>
    </row>
    <row r="2121" spans="10:11">
      <c r="J2121">
        <f t="shared" si="66"/>
        <v>0</v>
      </c>
      <c r="K2121" t="str">
        <f t="shared" si="67"/>
        <v/>
      </c>
    </row>
    <row r="2122" spans="10:11">
      <c r="J2122">
        <f t="shared" si="66"/>
        <v>0</v>
      </c>
      <c r="K2122" t="str">
        <f t="shared" si="67"/>
        <v/>
      </c>
    </row>
    <row r="2123" spans="10:11">
      <c r="J2123">
        <f t="shared" si="66"/>
        <v>0</v>
      </c>
      <c r="K2123" t="str">
        <f t="shared" si="67"/>
        <v/>
      </c>
    </row>
    <row r="2124" spans="10:11">
      <c r="J2124">
        <f t="shared" si="66"/>
        <v>0</v>
      </c>
      <c r="K2124" t="str">
        <f t="shared" si="67"/>
        <v/>
      </c>
    </row>
    <row r="2125" spans="10:11">
      <c r="J2125">
        <f t="shared" si="66"/>
        <v>0</v>
      </c>
      <c r="K2125" t="str">
        <f t="shared" si="67"/>
        <v/>
      </c>
    </row>
    <row r="2126" spans="10:11">
      <c r="J2126">
        <f t="shared" si="66"/>
        <v>0</v>
      </c>
      <c r="K2126" t="str">
        <f t="shared" si="67"/>
        <v/>
      </c>
    </row>
    <row r="2127" spans="10:11">
      <c r="J2127">
        <f t="shared" si="66"/>
        <v>0</v>
      </c>
      <c r="K2127" t="str">
        <f t="shared" si="67"/>
        <v/>
      </c>
    </row>
    <row r="2128" spans="10:11">
      <c r="J2128">
        <f t="shared" si="66"/>
        <v>0</v>
      </c>
      <c r="K2128" t="str">
        <f t="shared" si="67"/>
        <v/>
      </c>
    </row>
    <row r="2129" spans="10:11">
      <c r="J2129">
        <f t="shared" si="66"/>
        <v>0</v>
      </c>
      <c r="K2129" t="str">
        <f t="shared" si="67"/>
        <v/>
      </c>
    </row>
    <row r="2130" spans="10:11">
      <c r="J2130">
        <f t="shared" si="66"/>
        <v>0</v>
      </c>
      <c r="K2130" t="str">
        <f t="shared" si="67"/>
        <v/>
      </c>
    </row>
    <row r="2131" spans="10:11">
      <c r="J2131">
        <f t="shared" si="66"/>
        <v>0</v>
      </c>
      <c r="K2131" t="str">
        <f t="shared" si="67"/>
        <v/>
      </c>
    </row>
    <row r="2132" spans="10:11">
      <c r="J2132">
        <f t="shared" si="66"/>
        <v>0</v>
      </c>
      <c r="K2132" t="str">
        <f t="shared" si="67"/>
        <v/>
      </c>
    </row>
    <row r="2133" spans="10:11">
      <c r="J2133">
        <f t="shared" si="66"/>
        <v>0</v>
      </c>
      <c r="K2133" t="str">
        <f t="shared" si="67"/>
        <v/>
      </c>
    </row>
    <row r="2134" spans="10:11">
      <c r="J2134">
        <f t="shared" si="66"/>
        <v>0</v>
      </c>
      <c r="K2134" t="str">
        <f t="shared" si="67"/>
        <v/>
      </c>
    </row>
    <row r="2135" spans="10:11">
      <c r="J2135">
        <f t="shared" si="66"/>
        <v>0</v>
      </c>
      <c r="K2135" t="str">
        <f t="shared" si="67"/>
        <v/>
      </c>
    </row>
    <row r="2136" spans="10:11">
      <c r="J2136">
        <f t="shared" si="66"/>
        <v>0</v>
      </c>
      <c r="K2136" t="str">
        <f t="shared" si="67"/>
        <v/>
      </c>
    </row>
    <row r="2137" spans="10:11">
      <c r="J2137">
        <f t="shared" si="66"/>
        <v>0</v>
      </c>
      <c r="K2137" t="str">
        <f t="shared" si="67"/>
        <v/>
      </c>
    </row>
    <row r="2138" spans="10:11">
      <c r="J2138">
        <f t="shared" si="66"/>
        <v>0</v>
      </c>
      <c r="K2138" t="str">
        <f t="shared" si="67"/>
        <v/>
      </c>
    </row>
    <row r="2139" spans="10:11">
      <c r="J2139">
        <f t="shared" si="66"/>
        <v>0</v>
      </c>
      <c r="K2139" t="str">
        <f t="shared" si="67"/>
        <v/>
      </c>
    </row>
    <row r="2140" spans="10:11">
      <c r="J2140">
        <f t="shared" si="66"/>
        <v>0</v>
      </c>
      <c r="K2140" t="str">
        <f t="shared" si="67"/>
        <v/>
      </c>
    </row>
    <row r="2141" spans="10:11">
      <c r="J2141">
        <f t="shared" si="66"/>
        <v>0</v>
      </c>
      <c r="K2141" t="str">
        <f t="shared" si="67"/>
        <v/>
      </c>
    </row>
    <row r="2142" spans="10:11">
      <c r="J2142">
        <f t="shared" si="66"/>
        <v>0</v>
      </c>
      <c r="K2142" t="str">
        <f t="shared" si="67"/>
        <v/>
      </c>
    </row>
    <row r="2143" spans="10:11">
      <c r="J2143">
        <f t="shared" si="66"/>
        <v>0</v>
      </c>
      <c r="K2143" t="str">
        <f t="shared" si="67"/>
        <v/>
      </c>
    </row>
    <row r="2144" spans="10:11">
      <c r="J2144">
        <f t="shared" si="66"/>
        <v>0</v>
      </c>
      <c r="K2144" t="str">
        <f t="shared" si="67"/>
        <v/>
      </c>
    </row>
    <row r="2145" spans="10:11">
      <c r="J2145">
        <f t="shared" si="66"/>
        <v>0</v>
      </c>
      <c r="K2145" t="str">
        <f t="shared" si="67"/>
        <v/>
      </c>
    </row>
    <row r="2146" spans="10:11">
      <c r="J2146">
        <f t="shared" si="66"/>
        <v>0</v>
      </c>
      <c r="K2146" t="str">
        <f t="shared" si="67"/>
        <v/>
      </c>
    </row>
    <row r="2147" spans="10:11">
      <c r="J2147">
        <f t="shared" si="66"/>
        <v>0</v>
      </c>
      <c r="K2147" t="str">
        <f t="shared" si="67"/>
        <v/>
      </c>
    </row>
    <row r="2148" spans="10:11">
      <c r="J2148">
        <f t="shared" si="66"/>
        <v>0</v>
      </c>
      <c r="K2148" t="str">
        <f t="shared" si="67"/>
        <v/>
      </c>
    </row>
    <row r="2149" spans="10:11">
      <c r="J2149">
        <f t="shared" si="66"/>
        <v>0</v>
      </c>
      <c r="K2149" t="str">
        <f t="shared" si="67"/>
        <v/>
      </c>
    </row>
    <row r="2150" spans="10:11">
      <c r="J2150">
        <f t="shared" si="66"/>
        <v>0</v>
      </c>
      <c r="K2150" t="str">
        <f t="shared" si="67"/>
        <v/>
      </c>
    </row>
    <row r="2151" spans="10:11">
      <c r="J2151">
        <f t="shared" si="66"/>
        <v>0</v>
      </c>
      <c r="K2151" t="str">
        <f t="shared" si="67"/>
        <v/>
      </c>
    </row>
    <row r="2152" spans="10:11">
      <c r="J2152">
        <f t="shared" si="66"/>
        <v>0</v>
      </c>
      <c r="K2152" t="str">
        <f t="shared" si="67"/>
        <v/>
      </c>
    </row>
    <row r="2153" spans="10:11">
      <c r="J2153">
        <f t="shared" si="66"/>
        <v>0</v>
      </c>
      <c r="K2153" t="str">
        <f t="shared" si="67"/>
        <v/>
      </c>
    </row>
    <row r="2154" spans="10:11">
      <c r="J2154">
        <f t="shared" si="66"/>
        <v>0</v>
      </c>
      <c r="K2154" t="str">
        <f t="shared" si="67"/>
        <v/>
      </c>
    </row>
    <row r="2155" spans="10:11">
      <c r="J2155">
        <f t="shared" si="66"/>
        <v>0</v>
      </c>
      <c r="K2155" t="str">
        <f t="shared" si="67"/>
        <v/>
      </c>
    </row>
    <row r="2156" spans="10:11">
      <c r="J2156">
        <f t="shared" si="66"/>
        <v>0</v>
      </c>
      <c r="K2156" t="str">
        <f t="shared" si="67"/>
        <v/>
      </c>
    </row>
    <row r="2157" spans="10:11">
      <c r="J2157">
        <f t="shared" si="66"/>
        <v>0</v>
      </c>
      <c r="K2157" t="str">
        <f t="shared" si="67"/>
        <v/>
      </c>
    </row>
    <row r="2158" spans="10:11">
      <c r="J2158">
        <f t="shared" si="66"/>
        <v>0</v>
      </c>
      <c r="K2158" t="str">
        <f t="shared" si="67"/>
        <v/>
      </c>
    </row>
    <row r="2159" spans="10:11">
      <c r="J2159">
        <f t="shared" si="66"/>
        <v>0</v>
      </c>
      <c r="K2159" t="str">
        <f t="shared" si="67"/>
        <v/>
      </c>
    </row>
    <row r="2160" spans="10:11">
      <c r="J2160">
        <f t="shared" si="66"/>
        <v>0</v>
      </c>
      <c r="K2160" t="str">
        <f t="shared" si="67"/>
        <v/>
      </c>
    </row>
    <row r="2161" spans="10:11">
      <c r="J2161">
        <f t="shared" si="66"/>
        <v>0</v>
      </c>
      <c r="K2161" t="str">
        <f t="shared" si="67"/>
        <v/>
      </c>
    </row>
    <row r="2162" spans="10:11">
      <c r="J2162">
        <f t="shared" si="66"/>
        <v>0</v>
      </c>
      <c r="K2162" t="str">
        <f t="shared" si="67"/>
        <v/>
      </c>
    </row>
    <row r="2163" spans="10:11">
      <c r="J2163">
        <f t="shared" si="66"/>
        <v>0</v>
      </c>
      <c r="K2163" t="str">
        <f t="shared" si="67"/>
        <v/>
      </c>
    </row>
    <row r="2164" spans="10:11">
      <c r="J2164">
        <f t="shared" si="66"/>
        <v>0</v>
      </c>
      <c r="K2164" t="str">
        <f t="shared" si="67"/>
        <v/>
      </c>
    </row>
    <row r="2165" spans="10:11">
      <c r="J2165">
        <f t="shared" si="66"/>
        <v>0</v>
      </c>
      <c r="K2165" t="str">
        <f t="shared" si="67"/>
        <v/>
      </c>
    </row>
    <row r="2166" spans="10:11">
      <c r="J2166">
        <f t="shared" si="66"/>
        <v>0</v>
      </c>
      <c r="K2166" t="str">
        <f t="shared" si="67"/>
        <v/>
      </c>
    </row>
    <row r="2167" spans="10:11">
      <c r="J2167">
        <f t="shared" si="66"/>
        <v>0</v>
      </c>
      <c r="K2167" t="str">
        <f t="shared" si="67"/>
        <v/>
      </c>
    </row>
    <row r="2168" spans="10:11">
      <c r="J2168">
        <f t="shared" si="66"/>
        <v>0</v>
      </c>
      <c r="K2168" t="str">
        <f t="shared" si="67"/>
        <v/>
      </c>
    </row>
    <row r="2169" spans="10:11">
      <c r="J2169">
        <f t="shared" si="66"/>
        <v>0</v>
      </c>
      <c r="K2169" t="str">
        <f t="shared" si="67"/>
        <v/>
      </c>
    </row>
    <row r="2170" spans="10:11">
      <c r="J2170">
        <f t="shared" si="66"/>
        <v>0</v>
      </c>
      <c r="K2170" t="str">
        <f t="shared" si="67"/>
        <v/>
      </c>
    </row>
    <row r="2171" spans="10:11">
      <c r="J2171">
        <f t="shared" si="66"/>
        <v>0</v>
      </c>
      <c r="K2171" t="str">
        <f t="shared" si="67"/>
        <v/>
      </c>
    </row>
    <row r="2172" spans="10:11">
      <c r="J2172">
        <f t="shared" si="66"/>
        <v>0</v>
      </c>
      <c r="K2172" t="str">
        <f t="shared" si="67"/>
        <v/>
      </c>
    </row>
    <row r="2173" spans="10:11">
      <c r="J2173">
        <f t="shared" si="66"/>
        <v>0</v>
      </c>
      <c r="K2173" t="str">
        <f t="shared" si="67"/>
        <v/>
      </c>
    </row>
    <row r="2174" spans="10:11">
      <c r="J2174">
        <f t="shared" si="66"/>
        <v>0</v>
      </c>
      <c r="K2174" t="str">
        <f t="shared" si="67"/>
        <v/>
      </c>
    </row>
    <row r="2175" spans="10:11">
      <c r="J2175">
        <f t="shared" si="66"/>
        <v>0</v>
      </c>
      <c r="K2175" t="str">
        <f t="shared" si="67"/>
        <v/>
      </c>
    </row>
    <row r="2176" spans="10:11">
      <c r="J2176">
        <f t="shared" si="66"/>
        <v>0</v>
      </c>
      <c r="K2176" t="str">
        <f t="shared" si="67"/>
        <v/>
      </c>
    </row>
    <row r="2177" spans="10:11">
      <c r="J2177">
        <f t="shared" si="66"/>
        <v>0</v>
      </c>
      <c r="K2177" t="str">
        <f t="shared" si="67"/>
        <v/>
      </c>
    </row>
    <row r="2178" spans="10:11">
      <c r="J2178">
        <f t="shared" si="66"/>
        <v>0</v>
      </c>
      <c r="K2178" t="str">
        <f t="shared" si="67"/>
        <v/>
      </c>
    </row>
    <row r="2179" spans="10:11">
      <c r="J2179">
        <f t="shared" si="66"/>
        <v>0</v>
      </c>
      <c r="K2179" t="str">
        <f t="shared" si="67"/>
        <v/>
      </c>
    </row>
    <row r="2180" spans="10:11">
      <c r="J2180">
        <f t="shared" si="66"/>
        <v>0</v>
      </c>
      <c r="K2180" t="str">
        <f t="shared" si="67"/>
        <v/>
      </c>
    </row>
    <row r="2181" spans="10:11">
      <c r="J2181">
        <f t="shared" ref="J2181:J2244" si="68">+IF(G2181="AUTORIZADO",F2181,0)</f>
        <v>0</v>
      </c>
      <c r="K2181" t="str">
        <f t="shared" ref="K2181:K2244" si="69">MID(D2181,2,18)</f>
        <v/>
      </c>
    </row>
    <row r="2182" spans="10:11">
      <c r="J2182">
        <f t="shared" si="68"/>
        <v>0</v>
      </c>
      <c r="K2182" t="str">
        <f t="shared" si="69"/>
        <v/>
      </c>
    </row>
    <row r="2183" spans="10:11">
      <c r="J2183">
        <f t="shared" si="68"/>
        <v>0</v>
      </c>
      <c r="K2183" t="str">
        <f t="shared" si="69"/>
        <v/>
      </c>
    </row>
    <row r="2184" spans="10:11">
      <c r="J2184">
        <f t="shared" si="68"/>
        <v>0</v>
      </c>
      <c r="K2184" t="str">
        <f t="shared" si="69"/>
        <v/>
      </c>
    </row>
    <row r="2185" spans="10:11">
      <c r="J2185">
        <f t="shared" si="68"/>
        <v>0</v>
      </c>
      <c r="K2185" t="str">
        <f t="shared" si="69"/>
        <v/>
      </c>
    </row>
    <row r="2186" spans="10:11">
      <c r="J2186">
        <f t="shared" si="68"/>
        <v>0</v>
      </c>
      <c r="K2186" t="str">
        <f t="shared" si="69"/>
        <v/>
      </c>
    </row>
    <row r="2187" spans="10:11">
      <c r="J2187">
        <f t="shared" si="68"/>
        <v>0</v>
      </c>
      <c r="K2187" t="str">
        <f t="shared" si="69"/>
        <v/>
      </c>
    </row>
    <row r="2188" spans="10:11">
      <c r="J2188">
        <f t="shared" si="68"/>
        <v>0</v>
      </c>
      <c r="K2188" t="str">
        <f t="shared" si="69"/>
        <v/>
      </c>
    </row>
    <row r="2189" spans="10:11">
      <c r="J2189">
        <f t="shared" si="68"/>
        <v>0</v>
      </c>
      <c r="K2189" t="str">
        <f t="shared" si="69"/>
        <v/>
      </c>
    </row>
    <row r="2190" spans="10:11">
      <c r="J2190">
        <f t="shared" si="68"/>
        <v>0</v>
      </c>
      <c r="K2190" t="str">
        <f t="shared" si="69"/>
        <v/>
      </c>
    </row>
    <row r="2191" spans="10:11">
      <c r="J2191">
        <f t="shared" si="68"/>
        <v>0</v>
      </c>
      <c r="K2191" t="str">
        <f t="shared" si="69"/>
        <v/>
      </c>
    </row>
    <row r="2192" spans="10:11">
      <c r="J2192">
        <f t="shared" si="68"/>
        <v>0</v>
      </c>
      <c r="K2192" t="str">
        <f t="shared" si="69"/>
        <v/>
      </c>
    </row>
    <row r="2193" spans="10:11">
      <c r="J2193">
        <f t="shared" si="68"/>
        <v>0</v>
      </c>
      <c r="K2193" t="str">
        <f t="shared" si="69"/>
        <v/>
      </c>
    </row>
    <row r="2194" spans="10:11">
      <c r="J2194">
        <f t="shared" si="68"/>
        <v>0</v>
      </c>
      <c r="K2194" t="str">
        <f t="shared" si="69"/>
        <v/>
      </c>
    </row>
    <row r="2195" spans="10:11">
      <c r="J2195">
        <f t="shared" si="68"/>
        <v>0</v>
      </c>
      <c r="K2195" t="str">
        <f t="shared" si="69"/>
        <v/>
      </c>
    </row>
    <row r="2196" spans="10:11">
      <c r="J2196">
        <f t="shared" si="68"/>
        <v>0</v>
      </c>
      <c r="K2196" t="str">
        <f t="shared" si="69"/>
        <v/>
      </c>
    </row>
    <row r="2197" spans="10:11">
      <c r="J2197">
        <f t="shared" si="68"/>
        <v>0</v>
      </c>
      <c r="K2197" t="str">
        <f t="shared" si="69"/>
        <v/>
      </c>
    </row>
    <row r="2198" spans="10:11">
      <c r="J2198">
        <f t="shared" si="68"/>
        <v>0</v>
      </c>
      <c r="K2198" t="str">
        <f t="shared" si="69"/>
        <v/>
      </c>
    </row>
    <row r="2199" spans="10:11">
      <c r="J2199">
        <f t="shared" si="68"/>
        <v>0</v>
      </c>
      <c r="K2199" t="str">
        <f t="shared" si="69"/>
        <v/>
      </c>
    </row>
    <row r="2200" spans="10:11">
      <c r="J2200">
        <f t="shared" si="68"/>
        <v>0</v>
      </c>
      <c r="K2200" t="str">
        <f t="shared" si="69"/>
        <v/>
      </c>
    </row>
    <row r="2201" spans="10:11">
      <c r="J2201">
        <f t="shared" si="68"/>
        <v>0</v>
      </c>
      <c r="K2201" t="str">
        <f t="shared" si="69"/>
        <v/>
      </c>
    </row>
    <row r="2202" spans="10:11">
      <c r="J2202">
        <f t="shared" si="68"/>
        <v>0</v>
      </c>
      <c r="K2202" t="str">
        <f t="shared" si="69"/>
        <v/>
      </c>
    </row>
    <row r="2203" spans="10:11">
      <c r="J2203">
        <f t="shared" si="68"/>
        <v>0</v>
      </c>
      <c r="K2203" t="str">
        <f t="shared" si="69"/>
        <v/>
      </c>
    </row>
    <row r="2204" spans="10:11">
      <c r="J2204">
        <f t="shared" si="68"/>
        <v>0</v>
      </c>
      <c r="K2204" t="str">
        <f t="shared" si="69"/>
        <v/>
      </c>
    </row>
    <row r="2205" spans="10:11">
      <c r="J2205">
        <f t="shared" si="68"/>
        <v>0</v>
      </c>
      <c r="K2205" t="str">
        <f t="shared" si="69"/>
        <v/>
      </c>
    </row>
    <row r="2206" spans="10:11">
      <c r="J2206">
        <f t="shared" si="68"/>
        <v>0</v>
      </c>
      <c r="K2206" t="str">
        <f t="shared" si="69"/>
        <v/>
      </c>
    </row>
    <row r="2207" spans="10:11">
      <c r="J2207">
        <f t="shared" si="68"/>
        <v>0</v>
      </c>
      <c r="K2207" t="str">
        <f t="shared" si="69"/>
        <v/>
      </c>
    </row>
    <row r="2208" spans="10:11">
      <c r="J2208">
        <f t="shared" si="68"/>
        <v>0</v>
      </c>
      <c r="K2208" t="str">
        <f t="shared" si="69"/>
        <v/>
      </c>
    </row>
    <row r="2209" spans="10:11">
      <c r="J2209">
        <f t="shared" si="68"/>
        <v>0</v>
      </c>
      <c r="K2209" t="str">
        <f t="shared" si="69"/>
        <v/>
      </c>
    </row>
    <row r="2210" spans="10:11">
      <c r="J2210">
        <f t="shared" si="68"/>
        <v>0</v>
      </c>
      <c r="K2210" t="str">
        <f t="shared" si="69"/>
        <v/>
      </c>
    </row>
    <row r="2211" spans="10:11">
      <c r="J2211">
        <f t="shared" si="68"/>
        <v>0</v>
      </c>
      <c r="K2211" t="str">
        <f t="shared" si="69"/>
        <v/>
      </c>
    </row>
    <row r="2212" spans="10:11">
      <c r="J2212">
        <f t="shared" si="68"/>
        <v>0</v>
      </c>
      <c r="K2212" t="str">
        <f t="shared" si="69"/>
        <v/>
      </c>
    </row>
    <row r="2213" spans="10:11">
      <c r="J2213">
        <f t="shared" si="68"/>
        <v>0</v>
      </c>
      <c r="K2213" t="str">
        <f t="shared" si="69"/>
        <v/>
      </c>
    </row>
    <row r="2214" spans="10:11">
      <c r="J2214">
        <f t="shared" si="68"/>
        <v>0</v>
      </c>
      <c r="K2214" t="str">
        <f t="shared" si="69"/>
        <v/>
      </c>
    </row>
    <row r="2215" spans="10:11">
      <c r="J2215">
        <f t="shared" si="68"/>
        <v>0</v>
      </c>
      <c r="K2215" t="str">
        <f t="shared" si="69"/>
        <v/>
      </c>
    </row>
    <row r="2216" spans="10:11">
      <c r="J2216">
        <f t="shared" si="68"/>
        <v>0</v>
      </c>
      <c r="K2216" t="str">
        <f t="shared" si="69"/>
        <v/>
      </c>
    </row>
    <row r="2217" spans="10:11">
      <c r="J2217">
        <f t="shared" si="68"/>
        <v>0</v>
      </c>
      <c r="K2217" t="str">
        <f t="shared" si="69"/>
        <v/>
      </c>
    </row>
    <row r="2218" spans="10:11">
      <c r="J2218">
        <f t="shared" si="68"/>
        <v>0</v>
      </c>
      <c r="K2218" t="str">
        <f t="shared" si="69"/>
        <v/>
      </c>
    </row>
    <row r="2219" spans="10:11">
      <c r="J2219">
        <f t="shared" si="68"/>
        <v>0</v>
      </c>
      <c r="K2219" t="str">
        <f t="shared" si="69"/>
        <v/>
      </c>
    </row>
    <row r="2220" spans="10:11">
      <c r="J2220">
        <f t="shared" si="68"/>
        <v>0</v>
      </c>
      <c r="K2220" t="str">
        <f t="shared" si="69"/>
        <v/>
      </c>
    </row>
    <row r="2221" spans="10:11">
      <c r="J2221">
        <f t="shared" si="68"/>
        <v>0</v>
      </c>
      <c r="K2221" t="str">
        <f t="shared" si="69"/>
        <v/>
      </c>
    </row>
    <row r="2222" spans="10:11">
      <c r="J2222">
        <f t="shared" si="68"/>
        <v>0</v>
      </c>
      <c r="K2222" t="str">
        <f t="shared" si="69"/>
        <v/>
      </c>
    </row>
    <row r="2223" spans="10:11">
      <c r="J2223">
        <f t="shared" si="68"/>
        <v>0</v>
      </c>
      <c r="K2223" t="str">
        <f t="shared" si="69"/>
        <v/>
      </c>
    </row>
    <row r="2224" spans="10:11">
      <c r="J2224">
        <f t="shared" si="68"/>
        <v>0</v>
      </c>
      <c r="K2224" t="str">
        <f t="shared" si="69"/>
        <v/>
      </c>
    </row>
    <row r="2225" spans="10:11">
      <c r="J2225">
        <f t="shared" si="68"/>
        <v>0</v>
      </c>
      <c r="K2225" t="str">
        <f t="shared" si="69"/>
        <v/>
      </c>
    </row>
    <row r="2226" spans="10:11">
      <c r="J2226">
        <f t="shared" si="68"/>
        <v>0</v>
      </c>
      <c r="K2226" t="str">
        <f t="shared" si="69"/>
        <v/>
      </c>
    </row>
    <row r="2227" spans="10:11">
      <c r="J2227">
        <f t="shared" si="68"/>
        <v>0</v>
      </c>
      <c r="K2227" t="str">
        <f t="shared" si="69"/>
        <v/>
      </c>
    </row>
    <row r="2228" spans="10:11">
      <c r="J2228">
        <f t="shared" si="68"/>
        <v>0</v>
      </c>
      <c r="K2228" t="str">
        <f t="shared" si="69"/>
        <v/>
      </c>
    </row>
    <row r="2229" spans="10:11">
      <c r="J2229">
        <f t="shared" si="68"/>
        <v>0</v>
      </c>
      <c r="K2229" t="str">
        <f t="shared" si="69"/>
        <v/>
      </c>
    </row>
    <row r="2230" spans="10:11">
      <c r="J2230">
        <f t="shared" si="68"/>
        <v>0</v>
      </c>
      <c r="K2230" t="str">
        <f t="shared" si="69"/>
        <v/>
      </c>
    </row>
    <row r="2231" spans="10:11">
      <c r="J2231">
        <f t="shared" si="68"/>
        <v>0</v>
      </c>
      <c r="K2231" t="str">
        <f t="shared" si="69"/>
        <v/>
      </c>
    </row>
    <row r="2232" spans="10:11">
      <c r="J2232">
        <f t="shared" si="68"/>
        <v>0</v>
      </c>
      <c r="K2232" t="str">
        <f t="shared" si="69"/>
        <v/>
      </c>
    </row>
    <row r="2233" spans="10:11">
      <c r="J2233">
        <f t="shared" si="68"/>
        <v>0</v>
      </c>
      <c r="K2233" t="str">
        <f t="shared" si="69"/>
        <v/>
      </c>
    </row>
    <row r="2234" spans="10:11">
      <c r="J2234">
        <f t="shared" si="68"/>
        <v>0</v>
      </c>
      <c r="K2234" t="str">
        <f t="shared" si="69"/>
        <v/>
      </c>
    </row>
    <row r="2235" spans="10:11">
      <c r="J2235">
        <f t="shared" si="68"/>
        <v>0</v>
      </c>
      <c r="K2235" t="str">
        <f t="shared" si="69"/>
        <v/>
      </c>
    </row>
    <row r="2236" spans="10:11">
      <c r="J2236">
        <f t="shared" si="68"/>
        <v>0</v>
      </c>
      <c r="K2236" t="str">
        <f t="shared" si="69"/>
        <v/>
      </c>
    </row>
    <row r="2237" spans="10:11">
      <c r="J2237">
        <f t="shared" si="68"/>
        <v>0</v>
      </c>
      <c r="K2237" t="str">
        <f t="shared" si="69"/>
        <v/>
      </c>
    </row>
    <row r="2238" spans="10:11">
      <c r="J2238">
        <f t="shared" si="68"/>
        <v>0</v>
      </c>
      <c r="K2238" t="str">
        <f t="shared" si="69"/>
        <v/>
      </c>
    </row>
    <row r="2239" spans="10:11">
      <c r="J2239">
        <f t="shared" si="68"/>
        <v>0</v>
      </c>
      <c r="K2239" t="str">
        <f t="shared" si="69"/>
        <v/>
      </c>
    </row>
    <row r="2240" spans="10:11">
      <c r="J2240">
        <f t="shared" si="68"/>
        <v>0</v>
      </c>
      <c r="K2240" t="str">
        <f t="shared" si="69"/>
        <v/>
      </c>
    </row>
    <row r="2241" spans="10:11">
      <c r="J2241">
        <f t="shared" si="68"/>
        <v>0</v>
      </c>
      <c r="K2241" t="str">
        <f t="shared" si="69"/>
        <v/>
      </c>
    </row>
    <row r="2242" spans="10:11">
      <c r="J2242">
        <f t="shared" si="68"/>
        <v>0</v>
      </c>
      <c r="K2242" t="str">
        <f t="shared" si="69"/>
        <v/>
      </c>
    </row>
    <row r="2243" spans="10:11">
      <c r="J2243">
        <f t="shared" si="68"/>
        <v>0</v>
      </c>
      <c r="K2243" t="str">
        <f t="shared" si="69"/>
        <v/>
      </c>
    </row>
    <row r="2244" spans="10:11">
      <c r="J2244">
        <f t="shared" si="68"/>
        <v>0</v>
      </c>
      <c r="K2244" t="str">
        <f t="shared" si="69"/>
        <v/>
      </c>
    </row>
    <row r="2245" spans="10:11">
      <c r="J2245">
        <f t="shared" ref="J2245:J2308" si="70">+IF(G2245="AUTORIZADO",F2245,0)</f>
        <v>0</v>
      </c>
      <c r="K2245" t="str">
        <f t="shared" ref="K2245:K2308" si="71">MID(D2245,2,18)</f>
        <v/>
      </c>
    </row>
    <row r="2246" spans="10:11">
      <c r="J2246">
        <f t="shared" si="70"/>
        <v>0</v>
      </c>
      <c r="K2246" t="str">
        <f t="shared" si="71"/>
        <v/>
      </c>
    </row>
    <row r="2247" spans="10:11">
      <c r="J2247">
        <f t="shared" si="70"/>
        <v>0</v>
      </c>
      <c r="K2247" t="str">
        <f t="shared" si="71"/>
        <v/>
      </c>
    </row>
    <row r="2248" spans="10:11">
      <c r="J2248">
        <f t="shared" si="70"/>
        <v>0</v>
      </c>
      <c r="K2248" t="str">
        <f t="shared" si="71"/>
        <v/>
      </c>
    </row>
    <row r="2249" spans="10:11">
      <c r="J2249">
        <f t="shared" si="70"/>
        <v>0</v>
      </c>
      <c r="K2249" t="str">
        <f t="shared" si="71"/>
        <v/>
      </c>
    </row>
    <row r="2250" spans="10:11">
      <c r="J2250">
        <f t="shared" si="70"/>
        <v>0</v>
      </c>
      <c r="K2250" t="str">
        <f t="shared" si="71"/>
        <v/>
      </c>
    </row>
    <row r="2251" spans="10:11">
      <c r="J2251">
        <f t="shared" si="70"/>
        <v>0</v>
      </c>
      <c r="K2251" t="str">
        <f t="shared" si="71"/>
        <v/>
      </c>
    </row>
    <row r="2252" spans="10:11">
      <c r="J2252">
        <f t="shared" si="70"/>
        <v>0</v>
      </c>
      <c r="K2252" t="str">
        <f t="shared" si="71"/>
        <v/>
      </c>
    </row>
    <row r="2253" spans="10:11">
      <c r="J2253">
        <f t="shared" si="70"/>
        <v>0</v>
      </c>
      <c r="K2253" t="str">
        <f t="shared" si="71"/>
        <v/>
      </c>
    </row>
    <row r="2254" spans="10:11">
      <c r="J2254">
        <f t="shared" si="70"/>
        <v>0</v>
      </c>
      <c r="K2254" t="str">
        <f t="shared" si="71"/>
        <v/>
      </c>
    </row>
    <row r="2255" spans="10:11">
      <c r="J2255">
        <f t="shared" si="70"/>
        <v>0</v>
      </c>
      <c r="K2255" t="str">
        <f t="shared" si="71"/>
        <v/>
      </c>
    </row>
    <row r="2256" spans="10:11">
      <c r="J2256">
        <f t="shared" si="70"/>
        <v>0</v>
      </c>
      <c r="K2256" t="str">
        <f t="shared" si="71"/>
        <v/>
      </c>
    </row>
    <row r="2257" spans="10:11">
      <c r="J2257">
        <f t="shared" si="70"/>
        <v>0</v>
      </c>
      <c r="K2257" t="str">
        <f t="shared" si="71"/>
        <v/>
      </c>
    </row>
    <row r="2258" spans="10:11">
      <c r="J2258">
        <f t="shared" si="70"/>
        <v>0</v>
      </c>
      <c r="K2258" t="str">
        <f t="shared" si="71"/>
        <v/>
      </c>
    </row>
    <row r="2259" spans="10:11">
      <c r="J2259">
        <f t="shared" si="70"/>
        <v>0</v>
      </c>
      <c r="K2259" t="str">
        <f t="shared" si="71"/>
        <v/>
      </c>
    </row>
    <row r="2260" spans="10:11">
      <c r="J2260">
        <f t="shared" si="70"/>
        <v>0</v>
      </c>
      <c r="K2260" t="str">
        <f t="shared" si="71"/>
        <v/>
      </c>
    </row>
    <row r="2261" spans="10:11">
      <c r="J2261">
        <f t="shared" si="70"/>
        <v>0</v>
      </c>
      <c r="K2261" t="str">
        <f t="shared" si="71"/>
        <v/>
      </c>
    </row>
    <row r="2262" spans="10:11">
      <c r="J2262">
        <f t="shared" si="70"/>
        <v>0</v>
      </c>
      <c r="K2262" t="str">
        <f t="shared" si="71"/>
        <v/>
      </c>
    </row>
    <row r="2263" spans="10:11">
      <c r="J2263">
        <f t="shared" si="70"/>
        <v>0</v>
      </c>
      <c r="K2263" t="str">
        <f t="shared" si="71"/>
        <v/>
      </c>
    </row>
    <row r="2264" spans="10:11">
      <c r="J2264">
        <f t="shared" si="70"/>
        <v>0</v>
      </c>
      <c r="K2264" t="str">
        <f t="shared" si="71"/>
        <v/>
      </c>
    </row>
    <row r="2265" spans="10:11">
      <c r="J2265">
        <f t="shared" si="70"/>
        <v>0</v>
      </c>
      <c r="K2265" t="str">
        <f t="shared" si="71"/>
        <v/>
      </c>
    </row>
    <row r="2266" spans="10:11">
      <c r="J2266">
        <f t="shared" si="70"/>
        <v>0</v>
      </c>
      <c r="K2266" t="str">
        <f t="shared" si="71"/>
        <v/>
      </c>
    </row>
    <row r="2267" spans="10:11">
      <c r="J2267">
        <f t="shared" si="70"/>
        <v>0</v>
      </c>
      <c r="K2267" t="str">
        <f t="shared" si="71"/>
        <v/>
      </c>
    </row>
    <row r="2268" spans="10:11">
      <c r="J2268">
        <f t="shared" si="70"/>
        <v>0</v>
      </c>
      <c r="K2268" t="str">
        <f t="shared" si="71"/>
        <v/>
      </c>
    </row>
    <row r="2269" spans="10:11">
      <c r="J2269">
        <f t="shared" si="70"/>
        <v>0</v>
      </c>
      <c r="K2269" t="str">
        <f t="shared" si="71"/>
        <v/>
      </c>
    </row>
    <row r="2270" spans="10:11">
      <c r="J2270">
        <f t="shared" si="70"/>
        <v>0</v>
      </c>
      <c r="K2270" t="str">
        <f t="shared" si="71"/>
        <v/>
      </c>
    </row>
    <row r="2271" spans="10:11">
      <c r="J2271">
        <f t="shared" si="70"/>
        <v>0</v>
      </c>
      <c r="K2271" t="str">
        <f t="shared" si="71"/>
        <v/>
      </c>
    </row>
    <row r="2272" spans="10:11">
      <c r="J2272">
        <f t="shared" si="70"/>
        <v>0</v>
      </c>
      <c r="K2272" t="str">
        <f t="shared" si="71"/>
        <v/>
      </c>
    </row>
    <row r="2273" spans="10:11">
      <c r="J2273">
        <f t="shared" si="70"/>
        <v>0</v>
      </c>
      <c r="K2273" t="str">
        <f t="shared" si="71"/>
        <v/>
      </c>
    </row>
    <row r="2274" spans="10:11">
      <c r="J2274">
        <f t="shared" si="70"/>
        <v>0</v>
      </c>
      <c r="K2274" t="str">
        <f t="shared" si="71"/>
        <v/>
      </c>
    </row>
    <row r="2275" spans="10:11">
      <c r="J2275">
        <f t="shared" si="70"/>
        <v>0</v>
      </c>
      <c r="K2275" t="str">
        <f t="shared" si="71"/>
        <v/>
      </c>
    </row>
    <row r="2276" spans="10:11">
      <c r="J2276">
        <f t="shared" si="70"/>
        <v>0</v>
      </c>
      <c r="K2276" t="str">
        <f t="shared" si="71"/>
        <v/>
      </c>
    </row>
    <row r="2277" spans="10:11">
      <c r="J2277">
        <f t="shared" si="70"/>
        <v>0</v>
      </c>
      <c r="K2277" t="str">
        <f t="shared" si="71"/>
        <v/>
      </c>
    </row>
    <row r="2278" spans="10:11">
      <c r="J2278">
        <f t="shared" si="70"/>
        <v>0</v>
      </c>
      <c r="K2278" t="str">
        <f t="shared" si="71"/>
        <v/>
      </c>
    </row>
    <row r="2279" spans="10:11">
      <c r="J2279">
        <f t="shared" si="70"/>
        <v>0</v>
      </c>
      <c r="K2279" t="str">
        <f t="shared" si="71"/>
        <v/>
      </c>
    </row>
    <row r="2280" spans="10:11">
      <c r="J2280">
        <f t="shared" si="70"/>
        <v>0</v>
      </c>
      <c r="K2280" t="str">
        <f t="shared" si="71"/>
        <v/>
      </c>
    </row>
    <row r="2281" spans="10:11">
      <c r="J2281">
        <f t="shared" si="70"/>
        <v>0</v>
      </c>
      <c r="K2281" t="str">
        <f t="shared" si="71"/>
        <v/>
      </c>
    </row>
    <row r="2282" spans="10:11">
      <c r="J2282">
        <f t="shared" si="70"/>
        <v>0</v>
      </c>
      <c r="K2282" t="str">
        <f t="shared" si="71"/>
        <v/>
      </c>
    </row>
    <row r="2283" spans="10:11">
      <c r="J2283">
        <f t="shared" si="70"/>
        <v>0</v>
      </c>
      <c r="K2283" t="str">
        <f t="shared" si="71"/>
        <v/>
      </c>
    </row>
    <row r="2284" spans="10:11">
      <c r="J2284">
        <f t="shared" si="70"/>
        <v>0</v>
      </c>
      <c r="K2284" t="str">
        <f t="shared" si="71"/>
        <v/>
      </c>
    </row>
    <row r="2285" spans="10:11">
      <c r="J2285">
        <f t="shared" si="70"/>
        <v>0</v>
      </c>
      <c r="K2285" t="str">
        <f t="shared" si="71"/>
        <v/>
      </c>
    </row>
    <row r="2286" spans="10:11">
      <c r="J2286">
        <f t="shared" si="70"/>
        <v>0</v>
      </c>
      <c r="K2286" t="str">
        <f t="shared" si="71"/>
        <v/>
      </c>
    </row>
    <row r="2287" spans="10:11">
      <c r="J2287">
        <f t="shared" si="70"/>
        <v>0</v>
      </c>
      <c r="K2287" t="str">
        <f t="shared" si="71"/>
        <v/>
      </c>
    </row>
    <row r="2288" spans="10:11">
      <c r="J2288">
        <f t="shared" si="70"/>
        <v>0</v>
      </c>
      <c r="K2288" t="str">
        <f t="shared" si="71"/>
        <v/>
      </c>
    </row>
    <row r="2289" spans="10:11">
      <c r="J2289">
        <f t="shared" si="70"/>
        <v>0</v>
      </c>
      <c r="K2289" t="str">
        <f t="shared" si="71"/>
        <v/>
      </c>
    </row>
    <row r="2290" spans="10:11">
      <c r="J2290">
        <f t="shared" si="70"/>
        <v>0</v>
      </c>
      <c r="K2290" t="str">
        <f t="shared" si="71"/>
        <v/>
      </c>
    </row>
    <row r="2291" spans="10:11">
      <c r="J2291">
        <f t="shared" si="70"/>
        <v>0</v>
      </c>
      <c r="K2291" t="str">
        <f t="shared" si="71"/>
        <v/>
      </c>
    </row>
    <row r="2292" spans="10:11">
      <c r="J2292">
        <f t="shared" si="70"/>
        <v>0</v>
      </c>
      <c r="K2292" t="str">
        <f t="shared" si="71"/>
        <v/>
      </c>
    </row>
    <row r="2293" spans="10:11">
      <c r="J2293">
        <f t="shared" si="70"/>
        <v>0</v>
      </c>
      <c r="K2293" t="str">
        <f t="shared" si="71"/>
        <v/>
      </c>
    </row>
    <row r="2294" spans="10:11">
      <c r="J2294">
        <f t="shared" si="70"/>
        <v>0</v>
      </c>
      <c r="K2294" t="str">
        <f t="shared" si="71"/>
        <v/>
      </c>
    </row>
    <row r="2295" spans="10:11">
      <c r="J2295">
        <f t="shared" si="70"/>
        <v>0</v>
      </c>
      <c r="K2295" t="str">
        <f t="shared" si="71"/>
        <v/>
      </c>
    </row>
    <row r="2296" spans="10:11">
      <c r="J2296">
        <f t="shared" si="70"/>
        <v>0</v>
      </c>
      <c r="K2296" t="str">
        <f t="shared" si="71"/>
        <v/>
      </c>
    </row>
    <row r="2297" spans="10:11">
      <c r="J2297">
        <f t="shared" si="70"/>
        <v>0</v>
      </c>
      <c r="K2297" t="str">
        <f t="shared" si="71"/>
        <v/>
      </c>
    </row>
    <row r="2298" spans="10:11">
      <c r="J2298">
        <f t="shared" si="70"/>
        <v>0</v>
      </c>
      <c r="K2298" t="str">
        <f t="shared" si="71"/>
        <v/>
      </c>
    </row>
    <row r="2299" spans="10:11">
      <c r="J2299">
        <f t="shared" si="70"/>
        <v>0</v>
      </c>
      <c r="K2299" t="str">
        <f t="shared" si="71"/>
        <v/>
      </c>
    </row>
    <row r="2300" spans="10:11">
      <c r="J2300">
        <f t="shared" si="70"/>
        <v>0</v>
      </c>
      <c r="K2300" t="str">
        <f t="shared" si="71"/>
        <v/>
      </c>
    </row>
    <row r="2301" spans="10:11">
      <c r="J2301">
        <f t="shared" si="70"/>
        <v>0</v>
      </c>
      <c r="K2301" t="str">
        <f t="shared" si="71"/>
        <v/>
      </c>
    </row>
    <row r="2302" spans="10:11">
      <c r="J2302">
        <f t="shared" si="70"/>
        <v>0</v>
      </c>
      <c r="K2302" t="str">
        <f t="shared" si="71"/>
        <v/>
      </c>
    </row>
    <row r="2303" spans="10:11">
      <c r="J2303">
        <f t="shared" si="70"/>
        <v>0</v>
      </c>
      <c r="K2303" t="str">
        <f t="shared" si="71"/>
        <v/>
      </c>
    </row>
    <row r="2304" spans="10:11">
      <c r="J2304">
        <f t="shared" si="70"/>
        <v>0</v>
      </c>
      <c r="K2304" t="str">
        <f t="shared" si="71"/>
        <v/>
      </c>
    </row>
    <row r="2305" spans="10:11">
      <c r="J2305">
        <f t="shared" si="70"/>
        <v>0</v>
      </c>
      <c r="K2305" t="str">
        <f t="shared" si="71"/>
        <v/>
      </c>
    </row>
    <row r="2306" spans="10:11">
      <c r="J2306">
        <f t="shared" si="70"/>
        <v>0</v>
      </c>
      <c r="K2306" t="str">
        <f t="shared" si="71"/>
        <v/>
      </c>
    </row>
    <row r="2307" spans="10:11">
      <c r="J2307">
        <f t="shared" si="70"/>
        <v>0</v>
      </c>
      <c r="K2307" t="str">
        <f t="shared" si="71"/>
        <v/>
      </c>
    </row>
    <row r="2308" spans="10:11">
      <c r="J2308">
        <f t="shared" si="70"/>
        <v>0</v>
      </c>
      <c r="K2308" t="str">
        <f t="shared" si="71"/>
        <v/>
      </c>
    </row>
    <row r="2309" spans="10:11">
      <c r="J2309">
        <f t="shared" ref="J2309:J2372" si="72">+IF(G2309="AUTORIZADO",F2309,0)</f>
        <v>0</v>
      </c>
      <c r="K2309" t="str">
        <f t="shared" ref="K2309:K2372" si="73">MID(D2309,2,18)</f>
        <v/>
      </c>
    </row>
    <row r="2310" spans="10:11">
      <c r="J2310">
        <f t="shared" si="72"/>
        <v>0</v>
      </c>
      <c r="K2310" t="str">
        <f t="shared" si="73"/>
        <v/>
      </c>
    </row>
    <row r="2311" spans="10:11">
      <c r="J2311">
        <f t="shared" si="72"/>
        <v>0</v>
      </c>
      <c r="K2311" t="str">
        <f t="shared" si="73"/>
        <v/>
      </c>
    </row>
    <row r="2312" spans="10:11">
      <c r="J2312">
        <f t="shared" si="72"/>
        <v>0</v>
      </c>
      <c r="K2312" t="str">
        <f t="shared" si="73"/>
        <v/>
      </c>
    </row>
    <row r="2313" spans="10:11">
      <c r="J2313">
        <f t="shared" si="72"/>
        <v>0</v>
      </c>
      <c r="K2313" t="str">
        <f t="shared" si="73"/>
        <v/>
      </c>
    </row>
    <row r="2314" spans="10:11">
      <c r="J2314">
        <f t="shared" si="72"/>
        <v>0</v>
      </c>
      <c r="K2314" t="str">
        <f t="shared" si="73"/>
        <v/>
      </c>
    </row>
    <row r="2315" spans="10:11">
      <c r="J2315">
        <f t="shared" si="72"/>
        <v>0</v>
      </c>
      <c r="K2315" t="str">
        <f t="shared" si="73"/>
        <v/>
      </c>
    </row>
    <row r="2316" spans="10:11">
      <c r="J2316">
        <f t="shared" si="72"/>
        <v>0</v>
      </c>
      <c r="K2316" t="str">
        <f t="shared" si="73"/>
        <v/>
      </c>
    </row>
    <row r="2317" spans="10:11">
      <c r="J2317">
        <f t="shared" si="72"/>
        <v>0</v>
      </c>
      <c r="K2317" t="str">
        <f t="shared" si="73"/>
        <v/>
      </c>
    </row>
    <row r="2318" spans="10:11">
      <c r="J2318">
        <f t="shared" si="72"/>
        <v>0</v>
      </c>
      <c r="K2318" t="str">
        <f t="shared" si="73"/>
        <v/>
      </c>
    </row>
    <row r="2319" spans="10:11">
      <c r="J2319">
        <f t="shared" si="72"/>
        <v>0</v>
      </c>
      <c r="K2319" t="str">
        <f t="shared" si="73"/>
        <v/>
      </c>
    </row>
    <row r="2320" spans="10:11">
      <c r="J2320">
        <f t="shared" si="72"/>
        <v>0</v>
      </c>
      <c r="K2320" t="str">
        <f t="shared" si="73"/>
        <v/>
      </c>
    </row>
    <row r="2321" spans="10:11">
      <c r="J2321">
        <f t="shared" si="72"/>
        <v>0</v>
      </c>
      <c r="K2321" t="str">
        <f t="shared" si="73"/>
        <v/>
      </c>
    </row>
    <row r="2322" spans="10:11">
      <c r="J2322">
        <f t="shared" si="72"/>
        <v>0</v>
      </c>
      <c r="K2322" t="str">
        <f t="shared" si="73"/>
        <v/>
      </c>
    </row>
    <row r="2323" spans="10:11">
      <c r="J2323">
        <f t="shared" si="72"/>
        <v>0</v>
      </c>
      <c r="K2323" t="str">
        <f t="shared" si="73"/>
        <v/>
      </c>
    </row>
    <row r="2324" spans="10:11">
      <c r="J2324">
        <f t="shared" si="72"/>
        <v>0</v>
      </c>
      <c r="K2324" t="str">
        <f t="shared" si="73"/>
        <v/>
      </c>
    </row>
    <row r="2325" spans="10:11">
      <c r="J2325">
        <f t="shared" si="72"/>
        <v>0</v>
      </c>
      <c r="K2325" t="str">
        <f t="shared" si="73"/>
        <v/>
      </c>
    </row>
    <row r="2326" spans="10:11">
      <c r="J2326">
        <f t="shared" si="72"/>
        <v>0</v>
      </c>
      <c r="K2326" t="str">
        <f t="shared" si="73"/>
        <v/>
      </c>
    </row>
    <row r="2327" spans="10:11">
      <c r="J2327">
        <f t="shared" si="72"/>
        <v>0</v>
      </c>
      <c r="K2327" t="str">
        <f t="shared" si="73"/>
        <v/>
      </c>
    </row>
    <row r="2328" spans="10:11">
      <c r="J2328">
        <f t="shared" si="72"/>
        <v>0</v>
      </c>
      <c r="K2328" t="str">
        <f t="shared" si="73"/>
        <v/>
      </c>
    </row>
    <row r="2329" spans="10:11">
      <c r="J2329">
        <f t="shared" si="72"/>
        <v>0</v>
      </c>
      <c r="K2329" t="str">
        <f t="shared" si="73"/>
        <v/>
      </c>
    </row>
    <row r="2330" spans="10:11">
      <c r="J2330">
        <f t="shared" si="72"/>
        <v>0</v>
      </c>
      <c r="K2330" t="str">
        <f t="shared" si="73"/>
        <v/>
      </c>
    </row>
    <row r="2331" spans="10:11">
      <c r="J2331">
        <f t="shared" si="72"/>
        <v>0</v>
      </c>
      <c r="K2331" t="str">
        <f t="shared" si="73"/>
        <v/>
      </c>
    </row>
    <row r="2332" spans="10:11">
      <c r="J2332">
        <f t="shared" si="72"/>
        <v>0</v>
      </c>
      <c r="K2332" t="str">
        <f t="shared" si="73"/>
        <v/>
      </c>
    </row>
    <row r="2333" spans="10:11">
      <c r="J2333">
        <f t="shared" si="72"/>
        <v>0</v>
      </c>
      <c r="K2333" t="str">
        <f t="shared" si="73"/>
        <v/>
      </c>
    </row>
    <row r="2334" spans="10:11">
      <c r="J2334">
        <f t="shared" si="72"/>
        <v>0</v>
      </c>
      <c r="K2334" t="str">
        <f t="shared" si="73"/>
        <v/>
      </c>
    </row>
    <row r="2335" spans="10:11">
      <c r="J2335">
        <f t="shared" si="72"/>
        <v>0</v>
      </c>
      <c r="K2335" t="str">
        <f t="shared" si="73"/>
        <v/>
      </c>
    </row>
    <row r="2336" spans="10:11">
      <c r="J2336">
        <f t="shared" si="72"/>
        <v>0</v>
      </c>
      <c r="K2336" t="str">
        <f t="shared" si="73"/>
        <v/>
      </c>
    </row>
    <row r="2337" spans="10:11">
      <c r="J2337">
        <f t="shared" si="72"/>
        <v>0</v>
      </c>
      <c r="K2337" t="str">
        <f t="shared" si="73"/>
        <v/>
      </c>
    </row>
    <row r="2338" spans="10:11">
      <c r="J2338">
        <f t="shared" si="72"/>
        <v>0</v>
      </c>
      <c r="K2338" t="str">
        <f t="shared" si="73"/>
        <v/>
      </c>
    </row>
    <row r="2339" spans="10:11">
      <c r="J2339">
        <f t="shared" si="72"/>
        <v>0</v>
      </c>
      <c r="K2339" t="str">
        <f t="shared" si="73"/>
        <v/>
      </c>
    </row>
    <row r="2340" spans="10:11">
      <c r="J2340">
        <f t="shared" si="72"/>
        <v>0</v>
      </c>
      <c r="K2340" t="str">
        <f t="shared" si="73"/>
        <v/>
      </c>
    </row>
    <row r="2341" spans="10:11">
      <c r="J2341">
        <f t="shared" si="72"/>
        <v>0</v>
      </c>
      <c r="K2341" t="str">
        <f t="shared" si="73"/>
        <v/>
      </c>
    </row>
    <row r="2342" spans="10:11">
      <c r="J2342">
        <f t="shared" si="72"/>
        <v>0</v>
      </c>
      <c r="K2342" t="str">
        <f t="shared" si="73"/>
        <v/>
      </c>
    </row>
    <row r="2343" spans="10:11">
      <c r="J2343">
        <f t="shared" si="72"/>
        <v>0</v>
      </c>
      <c r="K2343" t="str">
        <f t="shared" si="73"/>
        <v/>
      </c>
    </row>
    <row r="2344" spans="10:11">
      <c r="J2344">
        <f t="shared" si="72"/>
        <v>0</v>
      </c>
      <c r="K2344" t="str">
        <f t="shared" si="73"/>
        <v/>
      </c>
    </row>
    <row r="2345" spans="10:11">
      <c r="J2345">
        <f t="shared" si="72"/>
        <v>0</v>
      </c>
      <c r="K2345" t="str">
        <f t="shared" si="73"/>
        <v/>
      </c>
    </row>
    <row r="2346" spans="10:11">
      <c r="J2346">
        <f t="shared" si="72"/>
        <v>0</v>
      </c>
      <c r="K2346" t="str">
        <f t="shared" si="73"/>
        <v/>
      </c>
    </row>
    <row r="2347" spans="10:11">
      <c r="J2347">
        <f t="shared" si="72"/>
        <v>0</v>
      </c>
      <c r="K2347" t="str">
        <f t="shared" si="73"/>
        <v/>
      </c>
    </row>
    <row r="2348" spans="10:11">
      <c r="J2348">
        <f t="shared" si="72"/>
        <v>0</v>
      </c>
      <c r="K2348" t="str">
        <f t="shared" si="73"/>
        <v/>
      </c>
    </row>
    <row r="2349" spans="10:11">
      <c r="J2349">
        <f t="shared" si="72"/>
        <v>0</v>
      </c>
      <c r="K2349" t="str">
        <f t="shared" si="73"/>
        <v/>
      </c>
    </row>
    <row r="2350" spans="10:11">
      <c r="J2350">
        <f t="shared" si="72"/>
        <v>0</v>
      </c>
      <c r="K2350" t="str">
        <f t="shared" si="73"/>
        <v/>
      </c>
    </row>
    <row r="2351" spans="10:11">
      <c r="J2351">
        <f t="shared" si="72"/>
        <v>0</v>
      </c>
      <c r="K2351" t="str">
        <f t="shared" si="73"/>
        <v/>
      </c>
    </row>
    <row r="2352" spans="10:11">
      <c r="J2352">
        <f t="shared" si="72"/>
        <v>0</v>
      </c>
      <c r="K2352" t="str">
        <f t="shared" si="73"/>
        <v/>
      </c>
    </row>
    <row r="2353" spans="10:11">
      <c r="J2353">
        <f t="shared" si="72"/>
        <v>0</v>
      </c>
      <c r="K2353" t="str">
        <f t="shared" si="73"/>
        <v/>
      </c>
    </row>
    <row r="2354" spans="10:11">
      <c r="J2354">
        <f t="shared" si="72"/>
        <v>0</v>
      </c>
      <c r="K2354" t="str">
        <f t="shared" si="73"/>
        <v/>
      </c>
    </row>
    <row r="2355" spans="10:11">
      <c r="J2355">
        <f t="shared" si="72"/>
        <v>0</v>
      </c>
      <c r="K2355" t="str">
        <f t="shared" si="73"/>
        <v/>
      </c>
    </row>
    <row r="2356" spans="10:11">
      <c r="J2356">
        <f t="shared" si="72"/>
        <v>0</v>
      </c>
      <c r="K2356" t="str">
        <f t="shared" si="73"/>
        <v/>
      </c>
    </row>
    <row r="2357" spans="10:11">
      <c r="J2357">
        <f t="shared" si="72"/>
        <v>0</v>
      </c>
      <c r="K2357" t="str">
        <f t="shared" si="73"/>
        <v/>
      </c>
    </row>
    <row r="2358" spans="10:11">
      <c r="J2358">
        <f t="shared" si="72"/>
        <v>0</v>
      </c>
      <c r="K2358" t="str">
        <f t="shared" si="73"/>
        <v/>
      </c>
    </row>
    <row r="2359" spans="10:11">
      <c r="J2359">
        <f t="shared" si="72"/>
        <v>0</v>
      </c>
      <c r="K2359" t="str">
        <f t="shared" si="73"/>
        <v/>
      </c>
    </row>
    <row r="2360" spans="10:11">
      <c r="J2360">
        <f t="shared" si="72"/>
        <v>0</v>
      </c>
      <c r="K2360" t="str">
        <f t="shared" si="73"/>
        <v/>
      </c>
    </row>
    <row r="2361" spans="10:11">
      <c r="J2361">
        <f t="shared" si="72"/>
        <v>0</v>
      </c>
      <c r="K2361" t="str">
        <f t="shared" si="73"/>
        <v/>
      </c>
    </row>
    <row r="2362" spans="10:11">
      <c r="J2362">
        <f t="shared" si="72"/>
        <v>0</v>
      </c>
      <c r="K2362" t="str">
        <f t="shared" si="73"/>
        <v/>
      </c>
    </row>
    <row r="2363" spans="10:11">
      <c r="J2363">
        <f t="shared" si="72"/>
        <v>0</v>
      </c>
      <c r="K2363" t="str">
        <f t="shared" si="73"/>
        <v/>
      </c>
    </row>
    <row r="2364" spans="10:11">
      <c r="J2364">
        <f t="shared" si="72"/>
        <v>0</v>
      </c>
      <c r="K2364" t="str">
        <f t="shared" si="73"/>
        <v/>
      </c>
    </row>
    <row r="2365" spans="10:11">
      <c r="J2365">
        <f t="shared" si="72"/>
        <v>0</v>
      </c>
      <c r="K2365" t="str">
        <f t="shared" si="73"/>
        <v/>
      </c>
    </row>
    <row r="2366" spans="10:11">
      <c r="J2366">
        <f t="shared" si="72"/>
        <v>0</v>
      </c>
      <c r="K2366" t="str">
        <f t="shared" si="73"/>
        <v/>
      </c>
    </row>
    <row r="2367" spans="10:11">
      <c r="J2367">
        <f t="shared" si="72"/>
        <v>0</v>
      </c>
      <c r="K2367" t="str">
        <f t="shared" si="73"/>
        <v/>
      </c>
    </row>
    <row r="2368" spans="10:11">
      <c r="J2368">
        <f t="shared" si="72"/>
        <v>0</v>
      </c>
      <c r="K2368" t="str">
        <f t="shared" si="73"/>
        <v/>
      </c>
    </row>
    <row r="2369" spans="10:11">
      <c r="J2369">
        <f t="shared" si="72"/>
        <v>0</v>
      </c>
      <c r="K2369" t="str">
        <f t="shared" si="73"/>
        <v/>
      </c>
    </row>
    <row r="2370" spans="10:11">
      <c r="J2370">
        <f t="shared" si="72"/>
        <v>0</v>
      </c>
      <c r="K2370" t="str">
        <f t="shared" si="73"/>
        <v/>
      </c>
    </row>
    <row r="2371" spans="10:11">
      <c r="J2371">
        <f t="shared" si="72"/>
        <v>0</v>
      </c>
      <c r="K2371" t="str">
        <f t="shared" si="73"/>
        <v/>
      </c>
    </row>
    <row r="2372" spans="10:11">
      <c r="J2372">
        <f t="shared" si="72"/>
        <v>0</v>
      </c>
      <c r="K2372" t="str">
        <f t="shared" si="73"/>
        <v/>
      </c>
    </row>
    <row r="2373" spans="10:11">
      <c r="J2373">
        <f t="shared" ref="J2373:J2436" si="74">+IF(G2373="AUTORIZADO",F2373,0)</f>
        <v>0</v>
      </c>
      <c r="K2373" t="str">
        <f t="shared" ref="K2373:K2436" si="75">MID(D2373,2,18)</f>
        <v/>
      </c>
    </row>
    <row r="2374" spans="10:11">
      <c r="J2374">
        <f t="shared" si="74"/>
        <v>0</v>
      </c>
      <c r="K2374" t="str">
        <f t="shared" si="75"/>
        <v/>
      </c>
    </row>
    <row r="2375" spans="10:11">
      <c r="J2375">
        <f t="shared" si="74"/>
        <v>0</v>
      </c>
      <c r="K2375" t="str">
        <f t="shared" si="75"/>
        <v/>
      </c>
    </row>
    <row r="2376" spans="10:11">
      <c r="J2376">
        <f t="shared" si="74"/>
        <v>0</v>
      </c>
      <c r="K2376" t="str">
        <f t="shared" si="75"/>
        <v/>
      </c>
    </row>
    <row r="2377" spans="10:11">
      <c r="J2377">
        <f t="shared" si="74"/>
        <v>0</v>
      </c>
      <c r="K2377" t="str">
        <f t="shared" si="75"/>
        <v/>
      </c>
    </row>
    <row r="2378" spans="10:11">
      <c r="J2378">
        <f t="shared" si="74"/>
        <v>0</v>
      </c>
      <c r="K2378" t="str">
        <f t="shared" si="75"/>
        <v/>
      </c>
    </row>
    <row r="2379" spans="10:11">
      <c r="J2379">
        <f t="shared" si="74"/>
        <v>0</v>
      </c>
      <c r="K2379" t="str">
        <f t="shared" si="75"/>
        <v/>
      </c>
    </row>
    <row r="2380" spans="10:11">
      <c r="J2380">
        <f t="shared" si="74"/>
        <v>0</v>
      </c>
      <c r="K2380" t="str">
        <f t="shared" si="75"/>
        <v/>
      </c>
    </row>
    <row r="2381" spans="10:11">
      <c r="J2381">
        <f t="shared" si="74"/>
        <v>0</v>
      </c>
      <c r="K2381" t="str">
        <f t="shared" si="75"/>
        <v/>
      </c>
    </row>
    <row r="2382" spans="10:11">
      <c r="J2382">
        <f t="shared" si="74"/>
        <v>0</v>
      </c>
      <c r="K2382" t="str">
        <f t="shared" si="75"/>
        <v/>
      </c>
    </row>
    <row r="2383" spans="10:11">
      <c r="J2383">
        <f t="shared" si="74"/>
        <v>0</v>
      </c>
      <c r="K2383" t="str">
        <f t="shared" si="75"/>
        <v/>
      </c>
    </row>
    <row r="2384" spans="10:11">
      <c r="J2384">
        <f t="shared" si="74"/>
        <v>0</v>
      </c>
      <c r="K2384" t="str">
        <f t="shared" si="75"/>
        <v/>
      </c>
    </row>
    <row r="2385" spans="10:11">
      <c r="J2385">
        <f t="shared" si="74"/>
        <v>0</v>
      </c>
      <c r="K2385" t="str">
        <f t="shared" si="75"/>
        <v/>
      </c>
    </row>
    <row r="2386" spans="10:11">
      <c r="J2386">
        <f t="shared" si="74"/>
        <v>0</v>
      </c>
      <c r="K2386" t="str">
        <f t="shared" si="75"/>
        <v/>
      </c>
    </row>
    <row r="2387" spans="10:11">
      <c r="J2387">
        <f t="shared" si="74"/>
        <v>0</v>
      </c>
      <c r="K2387" t="str">
        <f t="shared" si="75"/>
        <v/>
      </c>
    </row>
    <row r="2388" spans="10:11">
      <c r="J2388">
        <f t="shared" si="74"/>
        <v>0</v>
      </c>
      <c r="K2388" t="str">
        <f t="shared" si="75"/>
        <v/>
      </c>
    </row>
    <row r="2389" spans="10:11">
      <c r="J2389">
        <f t="shared" si="74"/>
        <v>0</v>
      </c>
      <c r="K2389" t="str">
        <f t="shared" si="75"/>
        <v/>
      </c>
    </row>
    <row r="2390" spans="10:11">
      <c r="J2390">
        <f t="shared" si="74"/>
        <v>0</v>
      </c>
      <c r="K2390" t="str">
        <f t="shared" si="75"/>
        <v/>
      </c>
    </row>
    <row r="2391" spans="10:11">
      <c r="J2391">
        <f t="shared" si="74"/>
        <v>0</v>
      </c>
      <c r="K2391" t="str">
        <f t="shared" si="75"/>
        <v/>
      </c>
    </row>
    <row r="2392" spans="10:11">
      <c r="J2392">
        <f t="shared" si="74"/>
        <v>0</v>
      </c>
      <c r="K2392" t="str">
        <f t="shared" si="75"/>
        <v/>
      </c>
    </row>
    <row r="2393" spans="10:11">
      <c r="J2393">
        <f t="shared" si="74"/>
        <v>0</v>
      </c>
      <c r="K2393" t="str">
        <f t="shared" si="75"/>
        <v/>
      </c>
    </row>
    <row r="2394" spans="10:11">
      <c r="J2394">
        <f t="shared" si="74"/>
        <v>0</v>
      </c>
      <c r="K2394" t="str">
        <f t="shared" si="75"/>
        <v/>
      </c>
    </row>
    <row r="2395" spans="10:11">
      <c r="J2395">
        <f t="shared" si="74"/>
        <v>0</v>
      </c>
      <c r="K2395" t="str">
        <f t="shared" si="75"/>
        <v/>
      </c>
    </row>
    <row r="2396" spans="10:11">
      <c r="J2396">
        <f t="shared" si="74"/>
        <v>0</v>
      </c>
      <c r="K2396" t="str">
        <f t="shared" si="75"/>
        <v/>
      </c>
    </row>
    <row r="2397" spans="10:11">
      <c r="J2397">
        <f t="shared" si="74"/>
        <v>0</v>
      </c>
      <c r="K2397" t="str">
        <f t="shared" si="75"/>
        <v/>
      </c>
    </row>
    <row r="2398" spans="10:11">
      <c r="J2398">
        <f t="shared" si="74"/>
        <v>0</v>
      </c>
      <c r="K2398" t="str">
        <f t="shared" si="75"/>
        <v/>
      </c>
    </row>
    <row r="2399" spans="10:11">
      <c r="J2399">
        <f t="shared" si="74"/>
        <v>0</v>
      </c>
      <c r="K2399" t="str">
        <f t="shared" si="75"/>
        <v/>
      </c>
    </row>
    <row r="2400" spans="10:11">
      <c r="J2400">
        <f t="shared" si="74"/>
        <v>0</v>
      </c>
      <c r="K2400" t="str">
        <f t="shared" si="75"/>
        <v/>
      </c>
    </row>
    <row r="2401" spans="10:11">
      <c r="J2401">
        <f t="shared" si="74"/>
        <v>0</v>
      </c>
      <c r="K2401" t="str">
        <f t="shared" si="75"/>
        <v/>
      </c>
    </row>
    <row r="2402" spans="10:11">
      <c r="J2402">
        <f t="shared" si="74"/>
        <v>0</v>
      </c>
      <c r="K2402" t="str">
        <f t="shared" si="75"/>
        <v/>
      </c>
    </row>
    <row r="2403" spans="10:11">
      <c r="J2403">
        <f t="shared" si="74"/>
        <v>0</v>
      </c>
      <c r="K2403" t="str">
        <f t="shared" si="75"/>
        <v/>
      </c>
    </row>
    <row r="2404" spans="10:11">
      <c r="J2404">
        <f t="shared" si="74"/>
        <v>0</v>
      </c>
      <c r="K2404" t="str">
        <f t="shared" si="75"/>
        <v/>
      </c>
    </row>
    <row r="2405" spans="10:11">
      <c r="J2405">
        <f t="shared" si="74"/>
        <v>0</v>
      </c>
      <c r="K2405" t="str">
        <f t="shared" si="75"/>
        <v/>
      </c>
    </row>
    <row r="2406" spans="10:11">
      <c r="J2406">
        <f t="shared" si="74"/>
        <v>0</v>
      </c>
      <c r="K2406" t="str">
        <f t="shared" si="75"/>
        <v/>
      </c>
    </row>
    <row r="2407" spans="10:11">
      <c r="J2407">
        <f t="shared" si="74"/>
        <v>0</v>
      </c>
      <c r="K2407" t="str">
        <f t="shared" si="75"/>
        <v/>
      </c>
    </row>
    <row r="2408" spans="10:11">
      <c r="J2408">
        <f t="shared" si="74"/>
        <v>0</v>
      </c>
      <c r="K2408" t="str">
        <f t="shared" si="75"/>
        <v/>
      </c>
    </row>
    <row r="2409" spans="10:11">
      <c r="J2409">
        <f t="shared" si="74"/>
        <v>0</v>
      </c>
      <c r="K2409" t="str">
        <f t="shared" si="75"/>
        <v/>
      </c>
    </row>
    <row r="2410" spans="10:11">
      <c r="J2410">
        <f t="shared" si="74"/>
        <v>0</v>
      </c>
      <c r="K2410" t="str">
        <f t="shared" si="75"/>
        <v/>
      </c>
    </row>
    <row r="2411" spans="10:11">
      <c r="J2411">
        <f t="shared" si="74"/>
        <v>0</v>
      </c>
      <c r="K2411" t="str">
        <f t="shared" si="75"/>
        <v/>
      </c>
    </row>
    <row r="2412" spans="10:11">
      <c r="J2412">
        <f t="shared" si="74"/>
        <v>0</v>
      </c>
      <c r="K2412" t="str">
        <f t="shared" si="75"/>
        <v/>
      </c>
    </row>
    <row r="2413" spans="10:11">
      <c r="J2413">
        <f t="shared" si="74"/>
        <v>0</v>
      </c>
      <c r="K2413" t="str">
        <f t="shared" si="75"/>
        <v/>
      </c>
    </row>
    <row r="2414" spans="10:11">
      <c r="J2414">
        <f t="shared" si="74"/>
        <v>0</v>
      </c>
      <c r="K2414" t="str">
        <f t="shared" si="75"/>
        <v/>
      </c>
    </row>
    <row r="2415" spans="10:11">
      <c r="J2415">
        <f t="shared" si="74"/>
        <v>0</v>
      </c>
      <c r="K2415" t="str">
        <f t="shared" si="75"/>
        <v/>
      </c>
    </row>
    <row r="2416" spans="10:11">
      <c r="J2416">
        <f t="shared" si="74"/>
        <v>0</v>
      </c>
      <c r="K2416" t="str">
        <f t="shared" si="75"/>
        <v/>
      </c>
    </row>
    <row r="2417" spans="10:11">
      <c r="J2417">
        <f t="shared" si="74"/>
        <v>0</v>
      </c>
      <c r="K2417" t="str">
        <f t="shared" si="75"/>
        <v/>
      </c>
    </row>
    <row r="2418" spans="10:11">
      <c r="J2418">
        <f t="shared" si="74"/>
        <v>0</v>
      </c>
      <c r="K2418" t="str">
        <f t="shared" si="75"/>
        <v/>
      </c>
    </row>
    <row r="2419" spans="10:11">
      <c r="J2419">
        <f t="shared" si="74"/>
        <v>0</v>
      </c>
      <c r="K2419" t="str">
        <f t="shared" si="75"/>
        <v/>
      </c>
    </row>
    <row r="2420" spans="10:11">
      <c r="J2420">
        <f t="shared" si="74"/>
        <v>0</v>
      </c>
      <c r="K2420" t="str">
        <f t="shared" si="75"/>
        <v/>
      </c>
    </row>
    <row r="2421" spans="10:11">
      <c r="J2421">
        <f t="shared" si="74"/>
        <v>0</v>
      </c>
      <c r="K2421" t="str">
        <f t="shared" si="75"/>
        <v/>
      </c>
    </row>
    <row r="2422" spans="10:11">
      <c r="J2422">
        <f t="shared" si="74"/>
        <v>0</v>
      </c>
      <c r="K2422" t="str">
        <f t="shared" si="75"/>
        <v/>
      </c>
    </row>
    <row r="2423" spans="10:11">
      <c r="J2423">
        <f t="shared" si="74"/>
        <v>0</v>
      </c>
      <c r="K2423" t="str">
        <f t="shared" si="75"/>
        <v/>
      </c>
    </row>
    <row r="2424" spans="10:11">
      <c r="J2424">
        <f t="shared" si="74"/>
        <v>0</v>
      </c>
      <c r="K2424" t="str">
        <f t="shared" si="75"/>
        <v/>
      </c>
    </row>
    <row r="2425" spans="10:11">
      <c r="J2425">
        <f t="shared" si="74"/>
        <v>0</v>
      </c>
      <c r="K2425" t="str">
        <f t="shared" si="75"/>
        <v/>
      </c>
    </row>
    <row r="2426" spans="10:11">
      <c r="J2426">
        <f t="shared" si="74"/>
        <v>0</v>
      </c>
      <c r="K2426" t="str">
        <f t="shared" si="75"/>
        <v/>
      </c>
    </row>
    <row r="2427" spans="10:11">
      <c r="J2427">
        <f t="shared" si="74"/>
        <v>0</v>
      </c>
      <c r="K2427" t="str">
        <f t="shared" si="75"/>
        <v/>
      </c>
    </row>
    <row r="2428" spans="10:11">
      <c r="J2428">
        <f t="shared" si="74"/>
        <v>0</v>
      </c>
      <c r="K2428" t="str">
        <f t="shared" si="75"/>
        <v/>
      </c>
    </row>
    <row r="2429" spans="10:11">
      <c r="J2429">
        <f t="shared" si="74"/>
        <v>0</v>
      </c>
      <c r="K2429" t="str">
        <f t="shared" si="75"/>
        <v/>
      </c>
    </row>
    <row r="2430" spans="10:11">
      <c r="J2430">
        <f t="shared" si="74"/>
        <v>0</v>
      </c>
      <c r="K2430" t="str">
        <f t="shared" si="75"/>
        <v/>
      </c>
    </row>
    <row r="2431" spans="10:11">
      <c r="J2431">
        <f t="shared" si="74"/>
        <v>0</v>
      </c>
      <c r="K2431" t="str">
        <f t="shared" si="75"/>
        <v/>
      </c>
    </row>
    <row r="2432" spans="10:11">
      <c r="J2432">
        <f t="shared" si="74"/>
        <v>0</v>
      </c>
      <c r="K2432" t="str">
        <f t="shared" si="75"/>
        <v/>
      </c>
    </row>
    <row r="2433" spans="10:11">
      <c r="J2433">
        <f t="shared" si="74"/>
        <v>0</v>
      </c>
      <c r="K2433" t="str">
        <f t="shared" si="75"/>
        <v/>
      </c>
    </row>
    <row r="2434" spans="10:11">
      <c r="J2434">
        <f t="shared" si="74"/>
        <v>0</v>
      </c>
      <c r="K2434" t="str">
        <f t="shared" si="75"/>
        <v/>
      </c>
    </row>
    <row r="2435" spans="10:11">
      <c r="J2435">
        <f t="shared" si="74"/>
        <v>0</v>
      </c>
      <c r="K2435" t="str">
        <f t="shared" si="75"/>
        <v/>
      </c>
    </row>
    <row r="2436" spans="10:11">
      <c r="J2436">
        <f t="shared" si="74"/>
        <v>0</v>
      </c>
      <c r="K2436" t="str">
        <f t="shared" si="75"/>
        <v/>
      </c>
    </row>
    <row r="2437" spans="10:11">
      <c r="J2437">
        <f t="shared" ref="J2437:J2500" si="76">+IF(G2437="AUTORIZADO",F2437,0)</f>
        <v>0</v>
      </c>
      <c r="K2437" t="str">
        <f t="shared" ref="K2437:K2500" si="77">MID(D2437,2,18)</f>
        <v/>
      </c>
    </row>
    <row r="2438" spans="10:11">
      <c r="J2438">
        <f t="shared" si="76"/>
        <v>0</v>
      </c>
      <c r="K2438" t="str">
        <f t="shared" si="77"/>
        <v/>
      </c>
    </row>
    <row r="2439" spans="10:11">
      <c r="J2439">
        <f t="shared" si="76"/>
        <v>0</v>
      </c>
      <c r="K2439" t="str">
        <f t="shared" si="77"/>
        <v/>
      </c>
    </row>
    <row r="2440" spans="10:11">
      <c r="J2440">
        <f t="shared" si="76"/>
        <v>0</v>
      </c>
      <c r="K2440" t="str">
        <f t="shared" si="77"/>
        <v/>
      </c>
    </row>
    <row r="2441" spans="10:11">
      <c r="J2441">
        <f t="shared" si="76"/>
        <v>0</v>
      </c>
      <c r="K2441" t="str">
        <f t="shared" si="77"/>
        <v/>
      </c>
    </row>
    <row r="2442" spans="10:11">
      <c r="J2442">
        <f t="shared" si="76"/>
        <v>0</v>
      </c>
      <c r="K2442" t="str">
        <f t="shared" si="77"/>
        <v/>
      </c>
    </row>
    <row r="2443" spans="10:11">
      <c r="J2443">
        <f t="shared" si="76"/>
        <v>0</v>
      </c>
      <c r="K2443" t="str">
        <f t="shared" si="77"/>
        <v/>
      </c>
    </row>
    <row r="2444" spans="10:11">
      <c r="J2444">
        <f t="shared" si="76"/>
        <v>0</v>
      </c>
      <c r="K2444" t="str">
        <f t="shared" si="77"/>
        <v/>
      </c>
    </row>
    <row r="2445" spans="10:11">
      <c r="J2445">
        <f t="shared" si="76"/>
        <v>0</v>
      </c>
      <c r="K2445" t="str">
        <f t="shared" si="77"/>
        <v/>
      </c>
    </row>
    <row r="2446" spans="10:11">
      <c r="J2446">
        <f t="shared" si="76"/>
        <v>0</v>
      </c>
      <c r="K2446" t="str">
        <f t="shared" si="77"/>
        <v/>
      </c>
    </row>
    <row r="2447" spans="10:11">
      <c r="J2447">
        <f t="shared" si="76"/>
        <v>0</v>
      </c>
      <c r="K2447" t="str">
        <f t="shared" si="77"/>
        <v/>
      </c>
    </row>
    <row r="2448" spans="10:11">
      <c r="J2448">
        <f t="shared" si="76"/>
        <v>0</v>
      </c>
      <c r="K2448" t="str">
        <f t="shared" si="77"/>
        <v/>
      </c>
    </row>
    <row r="2449" spans="10:11">
      <c r="J2449">
        <f t="shared" si="76"/>
        <v>0</v>
      </c>
      <c r="K2449" t="str">
        <f t="shared" si="77"/>
        <v/>
      </c>
    </row>
    <row r="2450" spans="10:11">
      <c r="J2450">
        <f t="shared" si="76"/>
        <v>0</v>
      </c>
      <c r="K2450" t="str">
        <f t="shared" si="77"/>
        <v/>
      </c>
    </row>
    <row r="2451" spans="10:11">
      <c r="J2451">
        <f t="shared" si="76"/>
        <v>0</v>
      </c>
      <c r="K2451" t="str">
        <f t="shared" si="77"/>
        <v/>
      </c>
    </row>
    <row r="2452" spans="10:11">
      <c r="J2452">
        <f t="shared" si="76"/>
        <v>0</v>
      </c>
      <c r="K2452" t="str">
        <f t="shared" si="77"/>
        <v/>
      </c>
    </row>
    <row r="2453" spans="10:11">
      <c r="J2453">
        <f t="shared" si="76"/>
        <v>0</v>
      </c>
      <c r="K2453" t="str">
        <f t="shared" si="77"/>
        <v/>
      </c>
    </row>
    <row r="2454" spans="10:11">
      <c r="J2454">
        <f t="shared" si="76"/>
        <v>0</v>
      </c>
      <c r="K2454" t="str">
        <f t="shared" si="77"/>
        <v/>
      </c>
    </row>
    <row r="2455" spans="10:11">
      <c r="J2455">
        <f t="shared" si="76"/>
        <v>0</v>
      </c>
      <c r="K2455" t="str">
        <f t="shared" si="77"/>
        <v/>
      </c>
    </row>
    <row r="2456" spans="10:11">
      <c r="J2456">
        <f t="shared" si="76"/>
        <v>0</v>
      </c>
      <c r="K2456" t="str">
        <f t="shared" si="77"/>
        <v/>
      </c>
    </row>
    <row r="2457" spans="10:11">
      <c r="J2457">
        <f t="shared" si="76"/>
        <v>0</v>
      </c>
      <c r="K2457" t="str">
        <f t="shared" si="77"/>
        <v/>
      </c>
    </row>
    <row r="2458" spans="10:11">
      <c r="J2458">
        <f t="shared" si="76"/>
        <v>0</v>
      </c>
      <c r="K2458" t="str">
        <f t="shared" si="77"/>
        <v/>
      </c>
    </row>
    <row r="2459" spans="10:11">
      <c r="J2459">
        <f t="shared" si="76"/>
        <v>0</v>
      </c>
      <c r="K2459" t="str">
        <f t="shared" si="77"/>
        <v/>
      </c>
    </row>
    <row r="2460" spans="10:11">
      <c r="J2460">
        <f t="shared" si="76"/>
        <v>0</v>
      </c>
      <c r="K2460" t="str">
        <f t="shared" si="77"/>
        <v/>
      </c>
    </row>
    <row r="2461" spans="10:11">
      <c r="J2461">
        <f t="shared" si="76"/>
        <v>0</v>
      </c>
      <c r="K2461" t="str">
        <f t="shared" si="77"/>
        <v/>
      </c>
    </row>
    <row r="2462" spans="10:11">
      <c r="J2462">
        <f t="shared" si="76"/>
        <v>0</v>
      </c>
      <c r="K2462" t="str">
        <f t="shared" si="77"/>
        <v/>
      </c>
    </row>
    <row r="2463" spans="10:11">
      <c r="J2463">
        <f t="shared" si="76"/>
        <v>0</v>
      </c>
      <c r="K2463" t="str">
        <f t="shared" si="77"/>
        <v/>
      </c>
    </row>
    <row r="2464" spans="10:11">
      <c r="J2464">
        <f t="shared" si="76"/>
        <v>0</v>
      </c>
      <c r="K2464" t="str">
        <f t="shared" si="77"/>
        <v/>
      </c>
    </row>
    <row r="2465" spans="10:11">
      <c r="J2465">
        <f t="shared" si="76"/>
        <v>0</v>
      </c>
      <c r="K2465" t="str">
        <f t="shared" si="77"/>
        <v/>
      </c>
    </row>
    <row r="2466" spans="10:11">
      <c r="J2466">
        <f t="shared" si="76"/>
        <v>0</v>
      </c>
      <c r="K2466" t="str">
        <f t="shared" si="77"/>
        <v/>
      </c>
    </row>
    <row r="2467" spans="10:11">
      <c r="J2467">
        <f t="shared" si="76"/>
        <v>0</v>
      </c>
      <c r="K2467" t="str">
        <f t="shared" si="77"/>
        <v/>
      </c>
    </row>
    <row r="2468" spans="10:11">
      <c r="J2468">
        <f t="shared" si="76"/>
        <v>0</v>
      </c>
      <c r="K2468" t="str">
        <f t="shared" si="77"/>
        <v/>
      </c>
    </row>
    <row r="2469" spans="10:11">
      <c r="J2469">
        <f t="shared" si="76"/>
        <v>0</v>
      </c>
      <c r="K2469" t="str">
        <f t="shared" si="77"/>
        <v/>
      </c>
    </row>
    <row r="2470" spans="10:11">
      <c r="J2470">
        <f t="shared" si="76"/>
        <v>0</v>
      </c>
      <c r="K2470" t="str">
        <f t="shared" si="77"/>
        <v/>
      </c>
    </row>
    <row r="2471" spans="10:11">
      <c r="J2471">
        <f t="shared" si="76"/>
        <v>0</v>
      </c>
      <c r="K2471" t="str">
        <f t="shared" si="77"/>
        <v/>
      </c>
    </row>
    <row r="2472" spans="10:11">
      <c r="J2472">
        <f t="shared" si="76"/>
        <v>0</v>
      </c>
      <c r="K2472" t="str">
        <f t="shared" si="77"/>
        <v/>
      </c>
    </row>
    <row r="2473" spans="10:11">
      <c r="J2473">
        <f t="shared" si="76"/>
        <v>0</v>
      </c>
      <c r="K2473" t="str">
        <f t="shared" si="77"/>
        <v/>
      </c>
    </row>
    <row r="2474" spans="10:11">
      <c r="J2474">
        <f t="shared" si="76"/>
        <v>0</v>
      </c>
      <c r="K2474" t="str">
        <f t="shared" si="77"/>
        <v/>
      </c>
    </row>
    <row r="2475" spans="10:11">
      <c r="J2475">
        <f t="shared" si="76"/>
        <v>0</v>
      </c>
      <c r="K2475" t="str">
        <f t="shared" si="77"/>
        <v/>
      </c>
    </row>
    <row r="2476" spans="10:11">
      <c r="J2476">
        <f t="shared" si="76"/>
        <v>0</v>
      </c>
      <c r="K2476" t="str">
        <f t="shared" si="77"/>
        <v/>
      </c>
    </row>
    <row r="2477" spans="10:11">
      <c r="J2477">
        <f t="shared" si="76"/>
        <v>0</v>
      </c>
      <c r="K2477" t="str">
        <f t="shared" si="77"/>
        <v/>
      </c>
    </row>
    <row r="2478" spans="10:11">
      <c r="J2478">
        <f t="shared" si="76"/>
        <v>0</v>
      </c>
      <c r="K2478" t="str">
        <f t="shared" si="77"/>
        <v/>
      </c>
    </row>
    <row r="2479" spans="10:11">
      <c r="J2479">
        <f t="shared" si="76"/>
        <v>0</v>
      </c>
      <c r="K2479" t="str">
        <f t="shared" si="77"/>
        <v/>
      </c>
    </row>
    <row r="2480" spans="10:11">
      <c r="J2480">
        <f t="shared" si="76"/>
        <v>0</v>
      </c>
      <c r="K2480" t="str">
        <f t="shared" si="77"/>
        <v/>
      </c>
    </row>
    <row r="2481" spans="10:11">
      <c r="J2481">
        <f t="shared" si="76"/>
        <v>0</v>
      </c>
      <c r="K2481" t="str">
        <f t="shared" si="77"/>
        <v/>
      </c>
    </row>
    <row r="2482" spans="10:11">
      <c r="J2482">
        <f t="shared" si="76"/>
        <v>0</v>
      </c>
      <c r="K2482" t="str">
        <f t="shared" si="77"/>
        <v/>
      </c>
    </row>
    <row r="2483" spans="10:11">
      <c r="J2483">
        <f t="shared" si="76"/>
        <v>0</v>
      </c>
      <c r="K2483" t="str">
        <f t="shared" si="77"/>
        <v/>
      </c>
    </row>
    <row r="2484" spans="10:11">
      <c r="J2484">
        <f t="shared" si="76"/>
        <v>0</v>
      </c>
      <c r="K2484" t="str">
        <f t="shared" si="77"/>
        <v/>
      </c>
    </row>
    <row r="2485" spans="10:11">
      <c r="J2485">
        <f t="shared" si="76"/>
        <v>0</v>
      </c>
      <c r="K2485" t="str">
        <f t="shared" si="77"/>
        <v/>
      </c>
    </row>
    <row r="2486" spans="10:11">
      <c r="J2486">
        <f t="shared" si="76"/>
        <v>0</v>
      </c>
      <c r="K2486" t="str">
        <f t="shared" si="77"/>
        <v/>
      </c>
    </row>
    <row r="2487" spans="10:11">
      <c r="J2487">
        <f t="shared" si="76"/>
        <v>0</v>
      </c>
      <c r="K2487" t="str">
        <f t="shared" si="77"/>
        <v/>
      </c>
    </row>
    <row r="2488" spans="10:11">
      <c r="J2488">
        <f t="shared" si="76"/>
        <v>0</v>
      </c>
      <c r="K2488" t="str">
        <f t="shared" si="77"/>
        <v/>
      </c>
    </row>
    <row r="2489" spans="10:11">
      <c r="J2489">
        <f t="shared" si="76"/>
        <v>0</v>
      </c>
      <c r="K2489" t="str">
        <f t="shared" si="77"/>
        <v/>
      </c>
    </row>
    <row r="2490" spans="10:11">
      <c r="J2490">
        <f t="shared" si="76"/>
        <v>0</v>
      </c>
      <c r="K2490" t="str">
        <f t="shared" si="77"/>
        <v/>
      </c>
    </row>
    <row r="2491" spans="10:11">
      <c r="J2491">
        <f t="shared" si="76"/>
        <v>0</v>
      </c>
      <c r="K2491" t="str">
        <f t="shared" si="77"/>
        <v/>
      </c>
    </row>
    <row r="2492" spans="10:11">
      <c r="J2492">
        <f t="shared" si="76"/>
        <v>0</v>
      </c>
      <c r="K2492" t="str">
        <f t="shared" si="77"/>
        <v/>
      </c>
    </row>
    <row r="2493" spans="10:11">
      <c r="J2493">
        <f t="shared" si="76"/>
        <v>0</v>
      </c>
      <c r="K2493" t="str">
        <f t="shared" si="77"/>
        <v/>
      </c>
    </row>
    <row r="2494" spans="10:11">
      <c r="J2494">
        <f t="shared" si="76"/>
        <v>0</v>
      </c>
      <c r="K2494" t="str">
        <f t="shared" si="77"/>
        <v/>
      </c>
    </row>
    <row r="2495" spans="10:11">
      <c r="J2495">
        <f t="shared" si="76"/>
        <v>0</v>
      </c>
      <c r="K2495" t="str">
        <f t="shared" si="77"/>
        <v/>
      </c>
    </row>
    <row r="2496" spans="10:11">
      <c r="J2496">
        <f t="shared" si="76"/>
        <v>0</v>
      </c>
      <c r="K2496" t="str">
        <f t="shared" si="77"/>
        <v/>
      </c>
    </row>
    <row r="2497" spans="10:11">
      <c r="J2497">
        <f t="shared" si="76"/>
        <v>0</v>
      </c>
      <c r="K2497" t="str">
        <f t="shared" si="77"/>
        <v/>
      </c>
    </row>
    <row r="2498" spans="10:11">
      <c r="J2498">
        <f t="shared" si="76"/>
        <v>0</v>
      </c>
      <c r="K2498" t="str">
        <f t="shared" si="77"/>
        <v/>
      </c>
    </row>
    <row r="2499" spans="10:11">
      <c r="J2499">
        <f t="shared" si="76"/>
        <v>0</v>
      </c>
      <c r="K2499" t="str">
        <f t="shared" si="77"/>
        <v/>
      </c>
    </row>
    <row r="2500" spans="10:11">
      <c r="J2500">
        <f t="shared" si="76"/>
        <v>0</v>
      </c>
      <c r="K2500" t="str">
        <f t="shared" si="77"/>
        <v/>
      </c>
    </row>
    <row r="2501" spans="10:11">
      <c r="J2501">
        <f t="shared" ref="J2501:J2564" si="78">+IF(G2501="AUTORIZADO",F2501,0)</f>
        <v>0</v>
      </c>
      <c r="K2501" t="str">
        <f t="shared" ref="K2501:K2564" si="79">MID(D2501,2,18)</f>
        <v/>
      </c>
    </row>
    <row r="2502" spans="10:11">
      <c r="J2502">
        <f t="shared" si="78"/>
        <v>0</v>
      </c>
      <c r="K2502" t="str">
        <f t="shared" si="79"/>
        <v/>
      </c>
    </row>
    <row r="2503" spans="10:11">
      <c r="J2503">
        <f t="shared" si="78"/>
        <v>0</v>
      </c>
      <c r="K2503" t="str">
        <f t="shared" si="79"/>
        <v/>
      </c>
    </row>
    <row r="2504" spans="10:11">
      <c r="J2504">
        <f t="shared" si="78"/>
        <v>0</v>
      </c>
      <c r="K2504" t="str">
        <f t="shared" si="79"/>
        <v/>
      </c>
    </row>
    <row r="2505" spans="10:11">
      <c r="J2505">
        <f t="shared" si="78"/>
        <v>0</v>
      </c>
      <c r="K2505" t="str">
        <f t="shared" si="79"/>
        <v/>
      </c>
    </row>
    <row r="2506" spans="10:11">
      <c r="J2506">
        <f t="shared" si="78"/>
        <v>0</v>
      </c>
      <c r="K2506" t="str">
        <f t="shared" si="79"/>
        <v/>
      </c>
    </row>
    <row r="2507" spans="10:11">
      <c r="J2507">
        <f t="shared" si="78"/>
        <v>0</v>
      </c>
      <c r="K2507" t="str">
        <f t="shared" si="79"/>
        <v/>
      </c>
    </row>
    <row r="2508" spans="10:11">
      <c r="J2508">
        <f t="shared" si="78"/>
        <v>0</v>
      </c>
      <c r="K2508" t="str">
        <f t="shared" si="79"/>
        <v/>
      </c>
    </row>
    <row r="2509" spans="10:11">
      <c r="J2509">
        <f t="shared" si="78"/>
        <v>0</v>
      </c>
      <c r="K2509" t="str">
        <f t="shared" si="79"/>
        <v/>
      </c>
    </row>
    <row r="2510" spans="10:11">
      <c r="J2510">
        <f t="shared" si="78"/>
        <v>0</v>
      </c>
      <c r="K2510" t="str">
        <f t="shared" si="79"/>
        <v/>
      </c>
    </row>
    <row r="2511" spans="10:11">
      <c r="J2511">
        <f t="shared" si="78"/>
        <v>0</v>
      </c>
      <c r="K2511" t="str">
        <f t="shared" si="79"/>
        <v/>
      </c>
    </row>
    <row r="2512" spans="10:11">
      <c r="J2512">
        <f t="shared" si="78"/>
        <v>0</v>
      </c>
      <c r="K2512" t="str">
        <f t="shared" si="79"/>
        <v/>
      </c>
    </row>
    <row r="2513" spans="10:11">
      <c r="J2513">
        <f t="shared" si="78"/>
        <v>0</v>
      </c>
      <c r="K2513" t="str">
        <f t="shared" si="79"/>
        <v/>
      </c>
    </row>
    <row r="2514" spans="10:11">
      <c r="J2514">
        <f t="shared" si="78"/>
        <v>0</v>
      </c>
      <c r="K2514" t="str">
        <f t="shared" si="79"/>
        <v/>
      </c>
    </row>
    <row r="2515" spans="10:11">
      <c r="J2515">
        <f t="shared" si="78"/>
        <v>0</v>
      </c>
      <c r="K2515" t="str">
        <f t="shared" si="79"/>
        <v/>
      </c>
    </row>
    <row r="2516" spans="10:11">
      <c r="J2516">
        <f t="shared" si="78"/>
        <v>0</v>
      </c>
      <c r="K2516" t="str">
        <f t="shared" si="79"/>
        <v/>
      </c>
    </row>
    <row r="2517" spans="10:11">
      <c r="J2517">
        <f t="shared" si="78"/>
        <v>0</v>
      </c>
      <c r="K2517" t="str">
        <f t="shared" si="79"/>
        <v/>
      </c>
    </row>
    <row r="2518" spans="10:11">
      <c r="J2518">
        <f t="shared" si="78"/>
        <v>0</v>
      </c>
      <c r="K2518" t="str">
        <f t="shared" si="79"/>
        <v/>
      </c>
    </row>
    <row r="2519" spans="10:11">
      <c r="J2519">
        <f t="shared" si="78"/>
        <v>0</v>
      </c>
      <c r="K2519" t="str">
        <f t="shared" si="79"/>
        <v/>
      </c>
    </row>
    <row r="2520" spans="10:11">
      <c r="J2520">
        <f t="shared" si="78"/>
        <v>0</v>
      </c>
      <c r="K2520" t="str">
        <f t="shared" si="79"/>
        <v/>
      </c>
    </row>
    <row r="2521" spans="10:11">
      <c r="J2521">
        <f t="shared" si="78"/>
        <v>0</v>
      </c>
      <c r="K2521" t="str">
        <f t="shared" si="79"/>
        <v/>
      </c>
    </row>
    <row r="2522" spans="10:11">
      <c r="J2522">
        <f t="shared" si="78"/>
        <v>0</v>
      </c>
      <c r="K2522" t="str">
        <f t="shared" si="79"/>
        <v/>
      </c>
    </row>
    <row r="2523" spans="10:11">
      <c r="J2523">
        <f t="shared" si="78"/>
        <v>0</v>
      </c>
      <c r="K2523" t="str">
        <f t="shared" si="79"/>
        <v/>
      </c>
    </row>
    <row r="2524" spans="10:11">
      <c r="J2524">
        <f t="shared" si="78"/>
        <v>0</v>
      </c>
      <c r="K2524" t="str">
        <f t="shared" si="79"/>
        <v/>
      </c>
    </row>
    <row r="2525" spans="10:11">
      <c r="J2525">
        <f t="shared" si="78"/>
        <v>0</v>
      </c>
      <c r="K2525" t="str">
        <f t="shared" si="79"/>
        <v/>
      </c>
    </row>
    <row r="2526" spans="10:11">
      <c r="J2526">
        <f t="shared" si="78"/>
        <v>0</v>
      </c>
      <c r="K2526" t="str">
        <f t="shared" si="79"/>
        <v/>
      </c>
    </row>
    <row r="2527" spans="10:11">
      <c r="J2527">
        <f t="shared" si="78"/>
        <v>0</v>
      </c>
      <c r="K2527" t="str">
        <f t="shared" si="79"/>
        <v/>
      </c>
    </row>
    <row r="2528" spans="10:11">
      <c r="J2528">
        <f t="shared" si="78"/>
        <v>0</v>
      </c>
      <c r="K2528" t="str">
        <f t="shared" si="79"/>
        <v/>
      </c>
    </row>
    <row r="2529" spans="10:11">
      <c r="J2529">
        <f t="shared" si="78"/>
        <v>0</v>
      </c>
      <c r="K2529" t="str">
        <f t="shared" si="79"/>
        <v/>
      </c>
    </row>
    <row r="2530" spans="10:11">
      <c r="J2530">
        <f t="shared" si="78"/>
        <v>0</v>
      </c>
      <c r="K2530" t="str">
        <f t="shared" si="79"/>
        <v/>
      </c>
    </row>
    <row r="2531" spans="10:11">
      <c r="J2531">
        <f t="shared" si="78"/>
        <v>0</v>
      </c>
      <c r="K2531" t="str">
        <f t="shared" si="79"/>
        <v/>
      </c>
    </row>
    <row r="2532" spans="10:11">
      <c r="J2532">
        <f t="shared" si="78"/>
        <v>0</v>
      </c>
      <c r="K2532" t="str">
        <f t="shared" si="79"/>
        <v/>
      </c>
    </row>
    <row r="2533" spans="10:11">
      <c r="J2533">
        <f t="shared" si="78"/>
        <v>0</v>
      </c>
      <c r="K2533" t="str">
        <f t="shared" si="79"/>
        <v/>
      </c>
    </row>
    <row r="2534" spans="10:11">
      <c r="J2534">
        <f t="shared" si="78"/>
        <v>0</v>
      </c>
      <c r="K2534" t="str">
        <f t="shared" si="79"/>
        <v/>
      </c>
    </row>
    <row r="2535" spans="10:11">
      <c r="J2535">
        <f t="shared" si="78"/>
        <v>0</v>
      </c>
      <c r="K2535" t="str">
        <f t="shared" si="79"/>
        <v/>
      </c>
    </row>
    <row r="2536" spans="10:11">
      <c r="J2536">
        <f t="shared" si="78"/>
        <v>0</v>
      </c>
      <c r="K2536" t="str">
        <f t="shared" si="79"/>
        <v/>
      </c>
    </row>
    <row r="2537" spans="10:11">
      <c r="J2537">
        <f t="shared" si="78"/>
        <v>0</v>
      </c>
      <c r="K2537" t="str">
        <f t="shared" si="79"/>
        <v/>
      </c>
    </row>
    <row r="2538" spans="10:11">
      <c r="J2538">
        <f t="shared" si="78"/>
        <v>0</v>
      </c>
      <c r="K2538" t="str">
        <f t="shared" si="79"/>
        <v/>
      </c>
    </row>
    <row r="2539" spans="10:11">
      <c r="J2539">
        <f t="shared" si="78"/>
        <v>0</v>
      </c>
      <c r="K2539" t="str">
        <f t="shared" si="79"/>
        <v/>
      </c>
    </row>
    <row r="2540" spans="10:11">
      <c r="J2540">
        <f t="shared" si="78"/>
        <v>0</v>
      </c>
      <c r="K2540" t="str">
        <f t="shared" si="79"/>
        <v/>
      </c>
    </row>
    <row r="2541" spans="10:11">
      <c r="J2541">
        <f t="shared" si="78"/>
        <v>0</v>
      </c>
      <c r="K2541" t="str">
        <f t="shared" si="79"/>
        <v/>
      </c>
    </row>
    <row r="2542" spans="10:11">
      <c r="J2542">
        <f t="shared" si="78"/>
        <v>0</v>
      </c>
      <c r="K2542" t="str">
        <f t="shared" si="79"/>
        <v/>
      </c>
    </row>
    <row r="2543" spans="10:11">
      <c r="J2543">
        <f t="shared" si="78"/>
        <v>0</v>
      </c>
      <c r="K2543" t="str">
        <f t="shared" si="79"/>
        <v/>
      </c>
    </row>
    <row r="2544" spans="10:11">
      <c r="J2544">
        <f t="shared" si="78"/>
        <v>0</v>
      </c>
      <c r="K2544" t="str">
        <f t="shared" si="79"/>
        <v/>
      </c>
    </row>
    <row r="2545" spans="10:11">
      <c r="J2545">
        <f t="shared" si="78"/>
        <v>0</v>
      </c>
      <c r="K2545" t="str">
        <f t="shared" si="79"/>
        <v/>
      </c>
    </row>
    <row r="2546" spans="10:11">
      <c r="J2546">
        <f t="shared" si="78"/>
        <v>0</v>
      </c>
      <c r="K2546" t="str">
        <f t="shared" si="79"/>
        <v/>
      </c>
    </row>
    <row r="2547" spans="10:11">
      <c r="J2547">
        <f t="shared" si="78"/>
        <v>0</v>
      </c>
      <c r="K2547" t="str">
        <f t="shared" si="79"/>
        <v/>
      </c>
    </row>
    <row r="2548" spans="10:11">
      <c r="J2548">
        <f t="shared" si="78"/>
        <v>0</v>
      </c>
      <c r="K2548" t="str">
        <f t="shared" si="79"/>
        <v/>
      </c>
    </row>
    <row r="2549" spans="10:11">
      <c r="J2549">
        <f t="shared" si="78"/>
        <v>0</v>
      </c>
      <c r="K2549" t="str">
        <f t="shared" si="79"/>
        <v/>
      </c>
    </row>
    <row r="2550" spans="10:11">
      <c r="J2550">
        <f t="shared" si="78"/>
        <v>0</v>
      </c>
      <c r="K2550" t="str">
        <f t="shared" si="79"/>
        <v/>
      </c>
    </row>
    <row r="2551" spans="10:11">
      <c r="J2551">
        <f t="shared" si="78"/>
        <v>0</v>
      </c>
      <c r="K2551" t="str">
        <f t="shared" si="79"/>
        <v/>
      </c>
    </row>
    <row r="2552" spans="10:11">
      <c r="J2552">
        <f t="shared" si="78"/>
        <v>0</v>
      </c>
      <c r="K2552" t="str">
        <f t="shared" si="79"/>
        <v/>
      </c>
    </row>
    <row r="2553" spans="10:11">
      <c r="J2553">
        <f t="shared" si="78"/>
        <v>0</v>
      </c>
      <c r="K2553" t="str">
        <f t="shared" si="79"/>
        <v/>
      </c>
    </row>
    <row r="2554" spans="10:11">
      <c r="J2554">
        <f t="shared" si="78"/>
        <v>0</v>
      </c>
      <c r="K2554" t="str">
        <f t="shared" si="79"/>
        <v/>
      </c>
    </row>
    <row r="2555" spans="10:11">
      <c r="J2555">
        <f t="shared" si="78"/>
        <v>0</v>
      </c>
      <c r="K2555" t="str">
        <f t="shared" si="79"/>
        <v/>
      </c>
    </row>
    <row r="2556" spans="10:11">
      <c r="J2556">
        <f t="shared" si="78"/>
        <v>0</v>
      </c>
      <c r="K2556" t="str">
        <f t="shared" si="79"/>
        <v/>
      </c>
    </row>
    <row r="2557" spans="10:11">
      <c r="J2557">
        <f t="shared" si="78"/>
        <v>0</v>
      </c>
      <c r="K2557" t="str">
        <f t="shared" si="79"/>
        <v/>
      </c>
    </row>
    <row r="2558" spans="10:11">
      <c r="J2558">
        <f t="shared" si="78"/>
        <v>0</v>
      </c>
      <c r="K2558" t="str">
        <f t="shared" si="79"/>
        <v/>
      </c>
    </row>
    <row r="2559" spans="10:11">
      <c r="J2559">
        <f t="shared" si="78"/>
        <v>0</v>
      </c>
      <c r="K2559" t="str">
        <f t="shared" si="79"/>
        <v/>
      </c>
    </row>
    <row r="2560" spans="10:11">
      <c r="J2560">
        <f t="shared" si="78"/>
        <v>0</v>
      </c>
      <c r="K2560" t="str">
        <f t="shared" si="79"/>
        <v/>
      </c>
    </row>
    <row r="2561" spans="10:11">
      <c r="J2561">
        <f t="shared" si="78"/>
        <v>0</v>
      </c>
      <c r="K2561" t="str">
        <f t="shared" si="79"/>
        <v/>
      </c>
    </row>
    <row r="2562" spans="10:11">
      <c r="J2562">
        <f t="shared" si="78"/>
        <v>0</v>
      </c>
      <c r="K2562" t="str">
        <f t="shared" si="79"/>
        <v/>
      </c>
    </row>
    <row r="2563" spans="10:11">
      <c r="J2563">
        <f t="shared" si="78"/>
        <v>0</v>
      </c>
      <c r="K2563" t="str">
        <f t="shared" si="79"/>
        <v/>
      </c>
    </row>
    <row r="2564" spans="10:11">
      <c r="J2564">
        <f t="shared" si="78"/>
        <v>0</v>
      </c>
      <c r="K2564" t="str">
        <f t="shared" si="79"/>
        <v/>
      </c>
    </row>
    <row r="2565" spans="10:11">
      <c r="J2565">
        <f t="shared" ref="J2565:J2628" si="80">+IF(G2565="AUTORIZADO",F2565,0)</f>
        <v>0</v>
      </c>
      <c r="K2565" t="str">
        <f t="shared" ref="K2565:K2628" si="81">MID(D2565,2,18)</f>
        <v/>
      </c>
    </row>
    <row r="2566" spans="10:11">
      <c r="J2566">
        <f t="shared" si="80"/>
        <v>0</v>
      </c>
      <c r="K2566" t="str">
        <f t="shared" si="81"/>
        <v/>
      </c>
    </row>
    <row r="2567" spans="10:11">
      <c r="J2567">
        <f t="shared" si="80"/>
        <v>0</v>
      </c>
      <c r="K2567" t="str">
        <f t="shared" si="81"/>
        <v/>
      </c>
    </row>
    <row r="2568" spans="10:11">
      <c r="J2568">
        <f t="shared" si="80"/>
        <v>0</v>
      </c>
      <c r="K2568" t="str">
        <f t="shared" si="81"/>
        <v/>
      </c>
    </row>
    <row r="2569" spans="10:11">
      <c r="J2569">
        <f t="shared" si="80"/>
        <v>0</v>
      </c>
      <c r="K2569" t="str">
        <f t="shared" si="81"/>
        <v/>
      </c>
    </row>
    <row r="2570" spans="10:11">
      <c r="J2570">
        <f t="shared" si="80"/>
        <v>0</v>
      </c>
      <c r="K2570" t="str">
        <f t="shared" si="81"/>
        <v/>
      </c>
    </row>
    <row r="2571" spans="10:11">
      <c r="J2571">
        <f t="shared" si="80"/>
        <v>0</v>
      </c>
      <c r="K2571" t="str">
        <f t="shared" si="81"/>
        <v/>
      </c>
    </row>
    <row r="2572" spans="10:11">
      <c r="J2572">
        <f t="shared" si="80"/>
        <v>0</v>
      </c>
      <c r="K2572" t="str">
        <f t="shared" si="81"/>
        <v/>
      </c>
    </row>
    <row r="2573" spans="10:11">
      <c r="J2573">
        <f t="shared" si="80"/>
        <v>0</v>
      </c>
      <c r="K2573" t="str">
        <f t="shared" si="81"/>
        <v/>
      </c>
    </row>
    <row r="2574" spans="10:11">
      <c r="J2574">
        <f t="shared" si="80"/>
        <v>0</v>
      </c>
      <c r="K2574" t="str">
        <f t="shared" si="81"/>
        <v/>
      </c>
    </row>
    <row r="2575" spans="10:11">
      <c r="J2575">
        <f t="shared" si="80"/>
        <v>0</v>
      </c>
      <c r="K2575" t="str">
        <f t="shared" si="81"/>
        <v/>
      </c>
    </row>
    <row r="2576" spans="10:11">
      <c r="J2576">
        <f t="shared" si="80"/>
        <v>0</v>
      </c>
      <c r="K2576" t="str">
        <f t="shared" si="81"/>
        <v/>
      </c>
    </row>
    <row r="2577" spans="10:11">
      <c r="J2577">
        <f t="shared" si="80"/>
        <v>0</v>
      </c>
      <c r="K2577" t="str">
        <f t="shared" si="81"/>
        <v/>
      </c>
    </row>
    <row r="2578" spans="10:11">
      <c r="J2578">
        <f t="shared" si="80"/>
        <v>0</v>
      </c>
      <c r="K2578" t="str">
        <f t="shared" si="81"/>
        <v/>
      </c>
    </row>
    <row r="2579" spans="10:11">
      <c r="J2579">
        <f t="shared" si="80"/>
        <v>0</v>
      </c>
      <c r="K2579" t="str">
        <f t="shared" si="81"/>
        <v/>
      </c>
    </row>
    <row r="2580" spans="10:11">
      <c r="J2580">
        <f t="shared" si="80"/>
        <v>0</v>
      </c>
      <c r="K2580" t="str">
        <f t="shared" si="81"/>
        <v/>
      </c>
    </row>
    <row r="2581" spans="10:11">
      <c r="J2581">
        <f t="shared" si="80"/>
        <v>0</v>
      </c>
      <c r="K2581" t="str">
        <f t="shared" si="81"/>
        <v/>
      </c>
    </row>
    <row r="2582" spans="10:11">
      <c r="J2582">
        <f t="shared" si="80"/>
        <v>0</v>
      </c>
      <c r="K2582" t="str">
        <f t="shared" si="81"/>
        <v/>
      </c>
    </row>
    <row r="2583" spans="10:11">
      <c r="J2583">
        <f t="shared" si="80"/>
        <v>0</v>
      </c>
      <c r="K2583" t="str">
        <f t="shared" si="81"/>
        <v/>
      </c>
    </row>
    <row r="2584" spans="10:11">
      <c r="J2584">
        <f t="shared" si="80"/>
        <v>0</v>
      </c>
      <c r="K2584" t="str">
        <f t="shared" si="81"/>
        <v/>
      </c>
    </row>
    <row r="2585" spans="10:11">
      <c r="J2585">
        <f t="shared" si="80"/>
        <v>0</v>
      </c>
      <c r="K2585" t="str">
        <f t="shared" si="81"/>
        <v/>
      </c>
    </row>
    <row r="2586" spans="10:11">
      <c r="J2586">
        <f t="shared" si="80"/>
        <v>0</v>
      </c>
      <c r="K2586" t="str">
        <f t="shared" si="81"/>
        <v/>
      </c>
    </row>
    <row r="2587" spans="10:11">
      <c r="J2587">
        <f t="shared" si="80"/>
        <v>0</v>
      </c>
      <c r="K2587" t="str">
        <f t="shared" si="81"/>
        <v/>
      </c>
    </row>
    <row r="2588" spans="10:11">
      <c r="J2588">
        <f t="shared" si="80"/>
        <v>0</v>
      </c>
      <c r="K2588" t="str">
        <f t="shared" si="81"/>
        <v/>
      </c>
    </row>
    <row r="2589" spans="10:11">
      <c r="J2589">
        <f t="shared" si="80"/>
        <v>0</v>
      </c>
      <c r="K2589" t="str">
        <f t="shared" si="81"/>
        <v/>
      </c>
    </row>
    <row r="2590" spans="10:11">
      <c r="J2590">
        <f t="shared" si="80"/>
        <v>0</v>
      </c>
      <c r="K2590" t="str">
        <f t="shared" si="81"/>
        <v/>
      </c>
    </row>
    <row r="2591" spans="10:11">
      <c r="J2591">
        <f t="shared" si="80"/>
        <v>0</v>
      </c>
      <c r="K2591" t="str">
        <f t="shared" si="81"/>
        <v/>
      </c>
    </row>
    <row r="2592" spans="10:11">
      <c r="J2592">
        <f t="shared" si="80"/>
        <v>0</v>
      </c>
      <c r="K2592" t="str">
        <f t="shared" si="81"/>
        <v/>
      </c>
    </row>
    <row r="2593" spans="10:11">
      <c r="J2593">
        <f t="shared" si="80"/>
        <v>0</v>
      </c>
      <c r="K2593" t="str">
        <f t="shared" si="81"/>
        <v/>
      </c>
    </row>
    <row r="2594" spans="10:11">
      <c r="J2594">
        <f t="shared" si="80"/>
        <v>0</v>
      </c>
      <c r="K2594" t="str">
        <f t="shared" si="81"/>
        <v/>
      </c>
    </row>
    <row r="2595" spans="10:11">
      <c r="J2595">
        <f t="shared" si="80"/>
        <v>0</v>
      </c>
      <c r="K2595" t="str">
        <f t="shared" si="81"/>
        <v/>
      </c>
    </row>
    <row r="2596" spans="10:11">
      <c r="J2596">
        <f t="shared" si="80"/>
        <v>0</v>
      </c>
      <c r="K2596" t="str">
        <f t="shared" si="81"/>
        <v/>
      </c>
    </row>
    <row r="2597" spans="10:11">
      <c r="J2597">
        <f t="shared" si="80"/>
        <v>0</v>
      </c>
      <c r="K2597" t="str">
        <f t="shared" si="81"/>
        <v/>
      </c>
    </row>
    <row r="2598" spans="10:11">
      <c r="J2598">
        <f t="shared" si="80"/>
        <v>0</v>
      </c>
      <c r="K2598" t="str">
        <f t="shared" si="81"/>
        <v/>
      </c>
    </row>
    <row r="2599" spans="10:11">
      <c r="J2599">
        <f t="shared" si="80"/>
        <v>0</v>
      </c>
      <c r="K2599" t="str">
        <f t="shared" si="81"/>
        <v/>
      </c>
    </row>
    <row r="2600" spans="10:11">
      <c r="J2600">
        <f t="shared" si="80"/>
        <v>0</v>
      </c>
      <c r="K2600" t="str">
        <f t="shared" si="81"/>
        <v/>
      </c>
    </row>
    <row r="2601" spans="10:11">
      <c r="J2601">
        <f t="shared" si="80"/>
        <v>0</v>
      </c>
      <c r="K2601" t="str">
        <f t="shared" si="81"/>
        <v/>
      </c>
    </row>
    <row r="2602" spans="10:11">
      <c r="J2602">
        <f t="shared" si="80"/>
        <v>0</v>
      </c>
      <c r="K2602" t="str">
        <f t="shared" si="81"/>
        <v/>
      </c>
    </row>
    <row r="2603" spans="10:11">
      <c r="J2603">
        <f t="shared" si="80"/>
        <v>0</v>
      </c>
      <c r="K2603" t="str">
        <f t="shared" si="81"/>
        <v/>
      </c>
    </row>
    <row r="2604" spans="10:11">
      <c r="J2604">
        <f t="shared" si="80"/>
        <v>0</v>
      </c>
      <c r="K2604" t="str">
        <f t="shared" si="81"/>
        <v/>
      </c>
    </row>
    <row r="2605" spans="10:11">
      <c r="J2605">
        <f t="shared" si="80"/>
        <v>0</v>
      </c>
      <c r="K2605" t="str">
        <f t="shared" si="81"/>
        <v/>
      </c>
    </row>
    <row r="2606" spans="10:11">
      <c r="J2606">
        <f t="shared" si="80"/>
        <v>0</v>
      </c>
      <c r="K2606" t="str">
        <f t="shared" si="81"/>
        <v/>
      </c>
    </row>
    <row r="2607" spans="10:11">
      <c r="J2607">
        <f t="shared" si="80"/>
        <v>0</v>
      </c>
      <c r="K2607" t="str">
        <f t="shared" si="81"/>
        <v/>
      </c>
    </row>
    <row r="2608" spans="10:11">
      <c r="J2608">
        <f t="shared" si="80"/>
        <v>0</v>
      </c>
      <c r="K2608" t="str">
        <f t="shared" si="81"/>
        <v/>
      </c>
    </row>
    <row r="2609" spans="10:11">
      <c r="J2609">
        <f t="shared" si="80"/>
        <v>0</v>
      </c>
      <c r="K2609" t="str">
        <f t="shared" si="81"/>
        <v/>
      </c>
    </row>
    <row r="2610" spans="10:11">
      <c r="J2610">
        <f t="shared" si="80"/>
        <v>0</v>
      </c>
      <c r="K2610" t="str">
        <f t="shared" si="81"/>
        <v/>
      </c>
    </row>
    <row r="2611" spans="10:11">
      <c r="J2611">
        <f t="shared" si="80"/>
        <v>0</v>
      </c>
      <c r="K2611" t="str">
        <f t="shared" si="81"/>
        <v/>
      </c>
    </row>
    <row r="2612" spans="10:11">
      <c r="J2612">
        <f t="shared" si="80"/>
        <v>0</v>
      </c>
      <c r="K2612" t="str">
        <f t="shared" si="81"/>
        <v/>
      </c>
    </row>
    <row r="2613" spans="10:11">
      <c r="J2613">
        <f t="shared" si="80"/>
        <v>0</v>
      </c>
      <c r="K2613" t="str">
        <f t="shared" si="81"/>
        <v/>
      </c>
    </row>
    <row r="2614" spans="10:11">
      <c r="J2614">
        <f t="shared" si="80"/>
        <v>0</v>
      </c>
      <c r="K2614" t="str">
        <f t="shared" si="81"/>
        <v/>
      </c>
    </row>
    <row r="2615" spans="10:11">
      <c r="J2615">
        <f t="shared" si="80"/>
        <v>0</v>
      </c>
      <c r="K2615" t="str">
        <f t="shared" si="81"/>
        <v/>
      </c>
    </row>
    <row r="2616" spans="10:11">
      <c r="J2616">
        <f t="shared" si="80"/>
        <v>0</v>
      </c>
      <c r="K2616" t="str">
        <f t="shared" si="81"/>
        <v/>
      </c>
    </row>
    <row r="2617" spans="10:11">
      <c r="J2617">
        <f t="shared" si="80"/>
        <v>0</v>
      </c>
      <c r="K2617" t="str">
        <f t="shared" si="81"/>
        <v/>
      </c>
    </row>
    <row r="2618" spans="10:11">
      <c r="J2618">
        <f t="shared" si="80"/>
        <v>0</v>
      </c>
      <c r="K2618" t="str">
        <f t="shared" si="81"/>
        <v/>
      </c>
    </row>
    <row r="2619" spans="10:11">
      <c r="J2619">
        <f t="shared" si="80"/>
        <v>0</v>
      </c>
      <c r="K2619" t="str">
        <f t="shared" si="81"/>
        <v/>
      </c>
    </row>
    <row r="2620" spans="10:11">
      <c r="J2620">
        <f t="shared" si="80"/>
        <v>0</v>
      </c>
      <c r="K2620" t="str">
        <f t="shared" si="81"/>
        <v/>
      </c>
    </row>
    <row r="2621" spans="10:11">
      <c r="J2621">
        <f t="shared" si="80"/>
        <v>0</v>
      </c>
      <c r="K2621" t="str">
        <f t="shared" si="81"/>
        <v/>
      </c>
    </row>
    <row r="2622" spans="10:11">
      <c r="J2622">
        <f t="shared" si="80"/>
        <v>0</v>
      </c>
      <c r="K2622" t="str">
        <f t="shared" si="81"/>
        <v/>
      </c>
    </row>
    <row r="2623" spans="10:11">
      <c r="J2623">
        <f t="shared" si="80"/>
        <v>0</v>
      </c>
      <c r="K2623" t="str">
        <f t="shared" si="81"/>
        <v/>
      </c>
    </row>
    <row r="2624" spans="10:11">
      <c r="J2624">
        <f t="shared" si="80"/>
        <v>0</v>
      </c>
      <c r="K2624" t="str">
        <f t="shared" si="81"/>
        <v/>
      </c>
    </row>
    <row r="2625" spans="10:11">
      <c r="J2625">
        <f t="shared" si="80"/>
        <v>0</v>
      </c>
      <c r="K2625" t="str">
        <f t="shared" si="81"/>
        <v/>
      </c>
    </row>
    <row r="2626" spans="10:11">
      <c r="J2626">
        <f t="shared" si="80"/>
        <v>0</v>
      </c>
      <c r="K2626" t="str">
        <f t="shared" si="81"/>
        <v/>
      </c>
    </row>
    <row r="2627" spans="10:11">
      <c r="J2627">
        <f t="shared" si="80"/>
        <v>0</v>
      </c>
      <c r="K2627" t="str">
        <f t="shared" si="81"/>
        <v/>
      </c>
    </row>
    <row r="2628" spans="10:11">
      <c r="J2628">
        <f t="shared" si="80"/>
        <v>0</v>
      </c>
      <c r="K2628" t="str">
        <f t="shared" si="81"/>
        <v/>
      </c>
    </row>
    <row r="2629" spans="10:11">
      <c r="J2629">
        <f t="shared" ref="J2629:J2692" si="82">+IF(G2629="AUTORIZADO",F2629,0)</f>
        <v>0</v>
      </c>
      <c r="K2629" t="str">
        <f t="shared" ref="K2629:K2692" si="83">MID(D2629,2,18)</f>
        <v/>
      </c>
    </row>
    <row r="2630" spans="10:11">
      <c r="J2630">
        <f t="shared" si="82"/>
        <v>0</v>
      </c>
      <c r="K2630" t="str">
        <f t="shared" si="83"/>
        <v/>
      </c>
    </row>
    <row r="2631" spans="10:11">
      <c r="J2631">
        <f t="shared" si="82"/>
        <v>0</v>
      </c>
      <c r="K2631" t="str">
        <f t="shared" si="83"/>
        <v/>
      </c>
    </row>
    <row r="2632" spans="10:11">
      <c r="J2632">
        <f t="shared" si="82"/>
        <v>0</v>
      </c>
      <c r="K2632" t="str">
        <f t="shared" si="83"/>
        <v/>
      </c>
    </row>
    <row r="2633" spans="10:11">
      <c r="J2633">
        <f t="shared" si="82"/>
        <v>0</v>
      </c>
      <c r="K2633" t="str">
        <f t="shared" si="83"/>
        <v/>
      </c>
    </row>
    <row r="2634" spans="10:11">
      <c r="J2634">
        <f t="shared" si="82"/>
        <v>0</v>
      </c>
      <c r="K2634" t="str">
        <f t="shared" si="83"/>
        <v/>
      </c>
    </row>
    <row r="2635" spans="10:11">
      <c r="J2635">
        <f t="shared" si="82"/>
        <v>0</v>
      </c>
      <c r="K2635" t="str">
        <f t="shared" si="83"/>
        <v/>
      </c>
    </row>
    <row r="2636" spans="10:11">
      <c r="J2636">
        <f t="shared" si="82"/>
        <v>0</v>
      </c>
      <c r="K2636" t="str">
        <f t="shared" si="83"/>
        <v/>
      </c>
    </row>
    <row r="2637" spans="10:11">
      <c r="J2637">
        <f t="shared" si="82"/>
        <v>0</v>
      </c>
      <c r="K2637" t="str">
        <f t="shared" si="83"/>
        <v/>
      </c>
    </row>
    <row r="2638" spans="10:11">
      <c r="J2638">
        <f t="shared" si="82"/>
        <v>0</v>
      </c>
      <c r="K2638" t="str">
        <f t="shared" si="83"/>
        <v/>
      </c>
    </row>
    <row r="2639" spans="10:11">
      <c r="J2639">
        <f t="shared" si="82"/>
        <v>0</v>
      </c>
      <c r="K2639" t="str">
        <f t="shared" si="83"/>
        <v/>
      </c>
    </row>
    <row r="2640" spans="10:11">
      <c r="J2640">
        <f t="shared" si="82"/>
        <v>0</v>
      </c>
      <c r="K2640" t="str">
        <f t="shared" si="83"/>
        <v/>
      </c>
    </row>
    <row r="2641" spans="10:11">
      <c r="J2641">
        <f t="shared" si="82"/>
        <v>0</v>
      </c>
      <c r="K2641" t="str">
        <f t="shared" si="83"/>
        <v/>
      </c>
    </row>
    <row r="2642" spans="10:11">
      <c r="J2642">
        <f t="shared" si="82"/>
        <v>0</v>
      </c>
      <c r="K2642" t="str">
        <f t="shared" si="83"/>
        <v/>
      </c>
    </row>
    <row r="2643" spans="10:11">
      <c r="J2643">
        <f t="shared" si="82"/>
        <v>0</v>
      </c>
      <c r="K2643" t="str">
        <f t="shared" si="83"/>
        <v/>
      </c>
    </row>
    <row r="2644" spans="10:11">
      <c r="J2644">
        <f t="shared" si="82"/>
        <v>0</v>
      </c>
      <c r="K2644" t="str">
        <f t="shared" si="83"/>
        <v/>
      </c>
    </row>
    <row r="2645" spans="10:11">
      <c r="J2645">
        <f t="shared" si="82"/>
        <v>0</v>
      </c>
      <c r="K2645" t="str">
        <f t="shared" si="83"/>
        <v/>
      </c>
    </row>
    <row r="2646" spans="10:11">
      <c r="J2646">
        <f t="shared" si="82"/>
        <v>0</v>
      </c>
      <c r="K2646" t="str">
        <f t="shared" si="83"/>
        <v/>
      </c>
    </row>
    <row r="2647" spans="10:11">
      <c r="J2647">
        <f t="shared" si="82"/>
        <v>0</v>
      </c>
      <c r="K2647" t="str">
        <f t="shared" si="83"/>
        <v/>
      </c>
    </row>
    <row r="2648" spans="10:11">
      <c r="J2648">
        <f t="shared" si="82"/>
        <v>0</v>
      </c>
      <c r="K2648" t="str">
        <f t="shared" si="83"/>
        <v/>
      </c>
    </row>
    <row r="2649" spans="10:11">
      <c r="J2649">
        <f t="shared" si="82"/>
        <v>0</v>
      </c>
      <c r="K2649" t="str">
        <f t="shared" si="83"/>
        <v/>
      </c>
    </row>
    <row r="2650" spans="10:11">
      <c r="J2650">
        <f t="shared" si="82"/>
        <v>0</v>
      </c>
      <c r="K2650" t="str">
        <f t="shared" si="83"/>
        <v/>
      </c>
    </row>
    <row r="2651" spans="10:11">
      <c r="J2651">
        <f t="shared" si="82"/>
        <v>0</v>
      </c>
      <c r="K2651" t="str">
        <f t="shared" si="83"/>
        <v/>
      </c>
    </row>
    <row r="2652" spans="10:11">
      <c r="J2652">
        <f t="shared" si="82"/>
        <v>0</v>
      </c>
      <c r="K2652" t="str">
        <f t="shared" si="83"/>
        <v/>
      </c>
    </row>
    <row r="2653" spans="10:11">
      <c r="J2653">
        <f t="shared" si="82"/>
        <v>0</v>
      </c>
      <c r="K2653" t="str">
        <f t="shared" si="83"/>
        <v/>
      </c>
    </row>
    <row r="2654" spans="10:11">
      <c r="J2654">
        <f t="shared" si="82"/>
        <v>0</v>
      </c>
      <c r="K2654" t="str">
        <f t="shared" si="83"/>
        <v/>
      </c>
    </row>
    <row r="2655" spans="10:11">
      <c r="J2655">
        <f t="shared" si="82"/>
        <v>0</v>
      </c>
      <c r="K2655" t="str">
        <f t="shared" si="83"/>
        <v/>
      </c>
    </row>
    <row r="2656" spans="10:11">
      <c r="J2656">
        <f t="shared" si="82"/>
        <v>0</v>
      </c>
      <c r="K2656" t="str">
        <f t="shared" si="83"/>
        <v/>
      </c>
    </row>
    <row r="2657" spans="10:11">
      <c r="J2657">
        <f t="shared" si="82"/>
        <v>0</v>
      </c>
      <c r="K2657" t="str">
        <f t="shared" si="83"/>
        <v/>
      </c>
    </row>
    <row r="2658" spans="10:11">
      <c r="J2658">
        <f t="shared" si="82"/>
        <v>0</v>
      </c>
      <c r="K2658" t="str">
        <f t="shared" si="83"/>
        <v/>
      </c>
    </row>
    <row r="2659" spans="10:11">
      <c r="J2659">
        <f t="shared" si="82"/>
        <v>0</v>
      </c>
      <c r="K2659" t="str">
        <f t="shared" si="83"/>
        <v/>
      </c>
    </row>
    <row r="2660" spans="10:11">
      <c r="J2660">
        <f t="shared" si="82"/>
        <v>0</v>
      </c>
      <c r="K2660" t="str">
        <f t="shared" si="83"/>
        <v/>
      </c>
    </row>
    <row r="2661" spans="10:11">
      <c r="J2661">
        <f t="shared" si="82"/>
        <v>0</v>
      </c>
      <c r="K2661" t="str">
        <f t="shared" si="83"/>
        <v/>
      </c>
    </row>
    <row r="2662" spans="10:11">
      <c r="J2662">
        <f t="shared" si="82"/>
        <v>0</v>
      </c>
      <c r="K2662" t="str">
        <f t="shared" si="83"/>
        <v/>
      </c>
    </row>
    <row r="2663" spans="10:11">
      <c r="J2663">
        <f t="shared" si="82"/>
        <v>0</v>
      </c>
      <c r="K2663" t="str">
        <f t="shared" si="83"/>
        <v/>
      </c>
    </row>
    <row r="2664" spans="10:11">
      <c r="J2664">
        <f t="shared" si="82"/>
        <v>0</v>
      </c>
      <c r="K2664" t="str">
        <f t="shared" si="83"/>
        <v/>
      </c>
    </row>
    <row r="2665" spans="10:11">
      <c r="J2665">
        <f t="shared" si="82"/>
        <v>0</v>
      </c>
      <c r="K2665" t="str">
        <f t="shared" si="83"/>
        <v/>
      </c>
    </row>
    <row r="2666" spans="10:11">
      <c r="J2666">
        <f t="shared" si="82"/>
        <v>0</v>
      </c>
      <c r="K2666" t="str">
        <f t="shared" si="83"/>
        <v/>
      </c>
    </row>
    <row r="2667" spans="10:11">
      <c r="J2667">
        <f t="shared" si="82"/>
        <v>0</v>
      </c>
      <c r="K2667" t="str">
        <f t="shared" si="83"/>
        <v/>
      </c>
    </row>
    <row r="2668" spans="10:11">
      <c r="J2668">
        <f t="shared" si="82"/>
        <v>0</v>
      </c>
      <c r="K2668" t="str">
        <f t="shared" si="83"/>
        <v/>
      </c>
    </row>
    <row r="2669" spans="10:11">
      <c r="J2669">
        <f t="shared" si="82"/>
        <v>0</v>
      </c>
      <c r="K2669" t="str">
        <f t="shared" si="83"/>
        <v/>
      </c>
    </row>
    <row r="2670" spans="10:11">
      <c r="J2670">
        <f t="shared" si="82"/>
        <v>0</v>
      </c>
      <c r="K2670" t="str">
        <f t="shared" si="83"/>
        <v/>
      </c>
    </row>
    <row r="2671" spans="10:11">
      <c r="J2671">
        <f t="shared" si="82"/>
        <v>0</v>
      </c>
      <c r="K2671" t="str">
        <f t="shared" si="83"/>
        <v/>
      </c>
    </row>
    <row r="2672" spans="10:11">
      <c r="J2672">
        <f t="shared" si="82"/>
        <v>0</v>
      </c>
      <c r="K2672" t="str">
        <f t="shared" si="83"/>
        <v/>
      </c>
    </row>
    <row r="2673" spans="10:11">
      <c r="J2673">
        <f t="shared" si="82"/>
        <v>0</v>
      </c>
      <c r="K2673" t="str">
        <f t="shared" si="83"/>
        <v/>
      </c>
    </row>
    <row r="2674" spans="10:11">
      <c r="J2674">
        <f t="shared" si="82"/>
        <v>0</v>
      </c>
      <c r="K2674" t="str">
        <f t="shared" si="83"/>
        <v/>
      </c>
    </row>
    <row r="2675" spans="10:11">
      <c r="J2675">
        <f t="shared" si="82"/>
        <v>0</v>
      </c>
      <c r="K2675" t="str">
        <f t="shared" si="83"/>
        <v/>
      </c>
    </row>
    <row r="2676" spans="10:11">
      <c r="J2676">
        <f t="shared" si="82"/>
        <v>0</v>
      </c>
      <c r="K2676" t="str">
        <f t="shared" si="83"/>
        <v/>
      </c>
    </row>
    <row r="2677" spans="10:11">
      <c r="J2677">
        <f t="shared" si="82"/>
        <v>0</v>
      </c>
      <c r="K2677" t="str">
        <f t="shared" si="83"/>
        <v/>
      </c>
    </row>
    <row r="2678" spans="10:11">
      <c r="J2678">
        <f t="shared" si="82"/>
        <v>0</v>
      </c>
      <c r="K2678" t="str">
        <f t="shared" si="83"/>
        <v/>
      </c>
    </row>
    <row r="2679" spans="10:11">
      <c r="J2679">
        <f t="shared" si="82"/>
        <v>0</v>
      </c>
      <c r="K2679" t="str">
        <f t="shared" si="83"/>
        <v/>
      </c>
    </row>
    <row r="2680" spans="10:11">
      <c r="J2680">
        <f t="shared" si="82"/>
        <v>0</v>
      </c>
      <c r="K2680" t="str">
        <f t="shared" si="83"/>
        <v/>
      </c>
    </row>
    <row r="2681" spans="10:11">
      <c r="J2681">
        <f t="shared" si="82"/>
        <v>0</v>
      </c>
      <c r="K2681" t="str">
        <f t="shared" si="83"/>
        <v/>
      </c>
    </row>
    <row r="2682" spans="10:11">
      <c r="J2682">
        <f t="shared" si="82"/>
        <v>0</v>
      </c>
      <c r="K2682" t="str">
        <f t="shared" si="83"/>
        <v/>
      </c>
    </row>
    <row r="2683" spans="10:11">
      <c r="J2683">
        <f t="shared" si="82"/>
        <v>0</v>
      </c>
      <c r="K2683" t="str">
        <f t="shared" si="83"/>
        <v/>
      </c>
    </row>
    <row r="2684" spans="10:11">
      <c r="J2684">
        <f t="shared" si="82"/>
        <v>0</v>
      </c>
      <c r="K2684" t="str">
        <f t="shared" si="83"/>
        <v/>
      </c>
    </row>
    <row r="2685" spans="10:11">
      <c r="J2685">
        <f t="shared" si="82"/>
        <v>0</v>
      </c>
      <c r="K2685" t="str">
        <f t="shared" si="83"/>
        <v/>
      </c>
    </row>
    <row r="2686" spans="10:11">
      <c r="J2686">
        <f t="shared" si="82"/>
        <v>0</v>
      </c>
      <c r="K2686" t="str">
        <f t="shared" si="83"/>
        <v/>
      </c>
    </row>
    <row r="2687" spans="10:11">
      <c r="J2687">
        <f t="shared" si="82"/>
        <v>0</v>
      </c>
      <c r="K2687" t="str">
        <f t="shared" si="83"/>
        <v/>
      </c>
    </row>
    <row r="2688" spans="10:11">
      <c r="J2688">
        <f t="shared" si="82"/>
        <v>0</v>
      </c>
      <c r="K2688" t="str">
        <f t="shared" si="83"/>
        <v/>
      </c>
    </row>
    <row r="2689" spans="10:11">
      <c r="J2689">
        <f t="shared" si="82"/>
        <v>0</v>
      </c>
      <c r="K2689" t="str">
        <f t="shared" si="83"/>
        <v/>
      </c>
    </row>
    <row r="2690" spans="10:11">
      <c r="J2690">
        <f t="shared" si="82"/>
        <v>0</v>
      </c>
      <c r="K2690" t="str">
        <f t="shared" si="83"/>
        <v/>
      </c>
    </row>
    <row r="2691" spans="10:11">
      <c r="J2691">
        <f t="shared" si="82"/>
        <v>0</v>
      </c>
      <c r="K2691" t="str">
        <f t="shared" si="83"/>
        <v/>
      </c>
    </row>
    <row r="2692" spans="10:11">
      <c r="J2692">
        <f t="shared" si="82"/>
        <v>0</v>
      </c>
      <c r="K2692" t="str">
        <f t="shared" si="83"/>
        <v/>
      </c>
    </row>
    <row r="2693" spans="10:11">
      <c r="J2693">
        <f t="shared" ref="J2693:J2756" si="84">+IF(G2693="AUTORIZADO",F2693,0)</f>
        <v>0</v>
      </c>
      <c r="K2693" t="str">
        <f t="shared" ref="K2693:K2756" si="85">MID(D2693,2,18)</f>
        <v/>
      </c>
    </row>
    <row r="2694" spans="10:11">
      <c r="J2694">
        <f t="shared" si="84"/>
        <v>0</v>
      </c>
      <c r="K2694" t="str">
        <f t="shared" si="85"/>
        <v/>
      </c>
    </row>
    <row r="2695" spans="10:11">
      <c r="J2695">
        <f t="shared" si="84"/>
        <v>0</v>
      </c>
      <c r="K2695" t="str">
        <f t="shared" si="85"/>
        <v/>
      </c>
    </row>
    <row r="2696" spans="10:11">
      <c r="J2696">
        <f t="shared" si="84"/>
        <v>0</v>
      </c>
      <c r="K2696" t="str">
        <f t="shared" si="85"/>
        <v/>
      </c>
    </row>
    <row r="2697" spans="10:11">
      <c r="J2697">
        <f t="shared" si="84"/>
        <v>0</v>
      </c>
      <c r="K2697" t="str">
        <f t="shared" si="85"/>
        <v/>
      </c>
    </row>
    <row r="2698" spans="10:11">
      <c r="J2698">
        <f t="shared" si="84"/>
        <v>0</v>
      </c>
      <c r="K2698" t="str">
        <f t="shared" si="85"/>
        <v/>
      </c>
    </row>
    <row r="2699" spans="10:11">
      <c r="J2699">
        <f t="shared" si="84"/>
        <v>0</v>
      </c>
      <c r="K2699" t="str">
        <f t="shared" si="85"/>
        <v/>
      </c>
    </row>
    <row r="2700" spans="10:11">
      <c r="J2700">
        <f t="shared" si="84"/>
        <v>0</v>
      </c>
      <c r="K2700" t="str">
        <f t="shared" si="85"/>
        <v/>
      </c>
    </row>
    <row r="2701" spans="10:11">
      <c r="J2701">
        <f t="shared" si="84"/>
        <v>0</v>
      </c>
      <c r="K2701" t="str">
        <f t="shared" si="85"/>
        <v/>
      </c>
    </row>
    <row r="2702" spans="10:11">
      <c r="J2702">
        <f t="shared" si="84"/>
        <v>0</v>
      </c>
      <c r="K2702" t="str">
        <f t="shared" si="85"/>
        <v/>
      </c>
    </row>
    <row r="2703" spans="10:11">
      <c r="J2703">
        <f t="shared" si="84"/>
        <v>0</v>
      </c>
      <c r="K2703" t="str">
        <f t="shared" si="85"/>
        <v/>
      </c>
    </row>
    <row r="2704" spans="10:11">
      <c r="J2704">
        <f t="shared" si="84"/>
        <v>0</v>
      </c>
      <c r="K2704" t="str">
        <f t="shared" si="85"/>
        <v/>
      </c>
    </row>
    <row r="2705" spans="10:11">
      <c r="J2705">
        <f t="shared" si="84"/>
        <v>0</v>
      </c>
      <c r="K2705" t="str">
        <f t="shared" si="85"/>
        <v/>
      </c>
    </row>
    <row r="2706" spans="10:11">
      <c r="J2706">
        <f t="shared" si="84"/>
        <v>0</v>
      </c>
      <c r="K2706" t="str">
        <f t="shared" si="85"/>
        <v/>
      </c>
    </row>
    <row r="2707" spans="10:11">
      <c r="J2707">
        <f t="shared" si="84"/>
        <v>0</v>
      </c>
      <c r="K2707" t="str">
        <f t="shared" si="85"/>
        <v/>
      </c>
    </row>
    <row r="2708" spans="10:11">
      <c r="J2708">
        <f t="shared" si="84"/>
        <v>0</v>
      </c>
      <c r="K2708" t="str">
        <f t="shared" si="85"/>
        <v/>
      </c>
    </row>
    <row r="2709" spans="10:11">
      <c r="J2709">
        <f t="shared" si="84"/>
        <v>0</v>
      </c>
      <c r="K2709" t="str">
        <f t="shared" si="85"/>
        <v/>
      </c>
    </row>
    <row r="2710" spans="10:11">
      <c r="J2710">
        <f t="shared" si="84"/>
        <v>0</v>
      </c>
      <c r="K2710" t="str">
        <f t="shared" si="85"/>
        <v/>
      </c>
    </row>
    <row r="2711" spans="10:11">
      <c r="J2711">
        <f t="shared" si="84"/>
        <v>0</v>
      </c>
      <c r="K2711" t="str">
        <f t="shared" si="85"/>
        <v/>
      </c>
    </row>
    <row r="2712" spans="10:11">
      <c r="J2712">
        <f t="shared" si="84"/>
        <v>0</v>
      </c>
      <c r="K2712" t="str">
        <f t="shared" si="85"/>
        <v/>
      </c>
    </row>
    <row r="2713" spans="10:11">
      <c r="J2713">
        <f t="shared" si="84"/>
        <v>0</v>
      </c>
      <c r="K2713" t="str">
        <f t="shared" si="85"/>
        <v/>
      </c>
    </row>
    <row r="2714" spans="10:11">
      <c r="J2714">
        <f t="shared" si="84"/>
        <v>0</v>
      </c>
      <c r="K2714" t="str">
        <f t="shared" si="85"/>
        <v/>
      </c>
    </row>
    <row r="2715" spans="10:11">
      <c r="J2715">
        <f t="shared" si="84"/>
        <v>0</v>
      </c>
      <c r="K2715" t="str">
        <f t="shared" si="85"/>
        <v/>
      </c>
    </row>
    <row r="2716" spans="10:11">
      <c r="J2716">
        <f t="shared" si="84"/>
        <v>0</v>
      </c>
      <c r="K2716" t="str">
        <f t="shared" si="85"/>
        <v/>
      </c>
    </row>
    <row r="2717" spans="10:11">
      <c r="J2717">
        <f t="shared" si="84"/>
        <v>0</v>
      </c>
      <c r="K2717" t="str">
        <f t="shared" si="85"/>
        <v/>
      </c>
    </row>
    <row r="2718" spans="10:11">
      <c r="J2718">
        <f t="shared" si="84"/>
        <v>0</v>
      </c>
      <c r="K2718" t="str">
        <f t="shared" si="85"/>
        <v/>
      </c>
    </row>
    <row r="2719" spans="10:11">
      <c r="J2719">
        <f t="shared" si="84"/>
        <v>0</v>
      </c>
      <c r="K2719" t="str">
        <f t="shared" si="85"/>
        <v/>
      </c>
    </row>
    <row r="2720" spans="10:11">
      <c r="J2720">
        <f t="shared" si="84"/>
        <v>0</v>
      </c>
      <c r="K2720" t="str">
        <f t="shared" si="85"/>
        <v/>
      </c>
    </row>
    <row r="2721" spans="10:11">
      <c r="J2721">
        <f t="shared" si="84"/>
        <v>0</v>
      </c>
      <c r="K2721" t="str">
        <f t="shared" si="85"/>
        <v/>
      </c>
    </row>
    <row r="2722" spans="10:11">
      <c r="J2722">
        <f t="shared" si="84"/>
        <v>0</v>
      </c>
      <c r="K2722" t="str">
        <f t="shared" si="85"/>
        <v/>
      </c>
    </row>
    <row r="2723" spans="10:11">
      <c r="J2723">
        <f t="shared" si="84"/>
        <v>0</v>
      </c>
      <c r="K2723" t="str">
        <f t="shared" si="85"/>
        <v/>
      </c>
    </row>
    <row r="2724" spans="10:11">
      <c r="J2724">
        <f t="shared" si="84"/>
        <v>0</v>
      </c>
      <c r="K2724" t="str">
        <f t="shared" si="85"/>
        <v/>
      </c>
    </row>
    <row r="2725" spans="10:11">
      <c r="J2725">
        <f t="shared" si="84"/>
        <v>0</v>
      </c>
      <c r="K2725" t="str">
        <f t="shared" si="85"/>
        <v/>
      </c>
    </row>
    <row r="2726" spans="10:11">
      <c r="J2726">
        <f t="shared" si="84"/>
        <v>0</v>
      </c>
      <c r="K2726" t="str">
        <f t="shared" si="85"/>
        <v/>
      </c>
    </row>
    <row r="2727" spans="10:11">
      <c r="J2727">
        <f t="shared" si="84"/>
        <v>0</v>
      </c>
      <c r="K2727" t="str">
        <f t="shared" si="85"/>
        <v/>
      </c>
    </row>
    <row r="2728" spans="10:11">
      <c r="J2728">
        <f t="shared" si="84"/>
        <v>0</v>
      </c>
      <c r="K2728" t="str">
        <f t="shared" si="85"/>
        <v/>
      </c>
    </row>
    <row r="2729" spans="10:11">
      <c r="J2729">
        <f t="shared" si="84"/>
        <v>0</v>
      </c>
      <c r="K2729" t="str">
        <f t="shared" si="85"/>
        <v/>
      </c>
    </row>
    <row r="2730" spans="10:11">
      <c r="J2730">
        <f t="shared" si="84"/>
        <v>0</v>
      </c>
      <c r="K2730" t="str">
        <f t="shared" si="85"/>
        <v/>
      </c>
    </row>
    <row r="2731" spans="10:11">
      <c r="J2731">
        <f t="shared" si="84"/>
        <v>0</v>
      </c>
      <c r="K2731" t="str">
        <f t="shared" si="85"/>
        <v/>
      </c>
    </row>
    <row r="2732" spans="10:11">
      <c r="J2732">
        <f t="shared" si="84"/>
        <v>0</v>
      </c>
      <c r="K2732" t="str">
        <f t="shared" si="85"/>
        <v/>
      </c>
    </row>
    <row r="2733" spans="10:11">
      <c r="J2733">
        <f t="shared" si="84"/>
        <v>0</v>
      </c>
      <c r="K2733" t="str">
        <f t="shared" si="85"/>
        <v/>
      </c>
    </row>
    <row r="2734" spans="10:11">
      <c r="J2734">
        <f t="shared" si="84"/>
        <v>0</v>
      </c>
      <c r="K2734" t="str">
        <f t="shared" si="85"/>
        <v/>
      </c>
    </row>
    <row r="2735" spans="10:11">
      <c r="J2735">
        <f t="shared" si="84"/>
        <v>0</v>
      </c>
      <c r="K2735" t="str">
        <f t="shared" si="85"/>
        <v/>
      </c>
    </row>
    <row r="2736" spans="10:11">
      <c r="J2736">
        <f t="shared" si="84"/>
        <v>0</v>
      </c>
      <c r="K2736" t="str">
        <f t="shared" si="85"/>
        <v/>
      </c>
    </row>
    <row r="2737" spans="10:11">
      <c r="J2737">
        <f t="shared" si="84"/>
        <v>0</v>
      </c>
      <c r="K2737" t="str">
        <f t="shared" si="85"/>
        <v/>
      </c>
    </row>
    <row r="2738" spans="10:11">
      <c r="J2738">
        <f t="shared" si="84"/>
        <v>0</v>
      </c>
      <c r="K2738" t="str">
        <f t="shared" si="85"/>
        <v/>
      </c>
    </row>
    <row r="2739" spans="10:11">
      <c r="J2739">
        <f t="shared" si="84"/>
        <v>0</v>
      </c>
      <c r="K2739" t="str">
        <f t="shared" si="85"/>
        <v/>
      </c>
    </row>
    <row r="2740" spans="10:11">
      <c r="J2740">
        <f t="shared" si="84"/>
        <v>0</v>
      </c>
      <c r="K2740" t="str">
        <f t="shared" si="85"/>
        <v/>
      </c>
    </row>
    <row r="2741" spans="10:11">
      <c r="J2741">
        <f t="shared" si="84"/>
        <v>0</v>
      </c>
      <c r="K2741" t="str">
        <f t="shared" si="85"/>
        <v/>
      </c>
    </row>
    <row r="2742" spans="10:11">
      <c r="J2742">
        <f t="shared" si="84"/>
        <v>0</v>
      </c>
      <c r="K2742" t="str">
        <f t="shared" si="85"/>
        <v/>
      </c>
    </row>
    <row r="2743" spans="10:11">
      <c r="J2743">
        <f t="shared" si="84"/>
        <v>0</v>
      </c>
      <c r="K2743" t="str">
        <f t="shared" si="85"/>
        <v/>
      </c>
    </row>
    <row r="2744" spans="10:11">
      <c r="J2744">
        <f t="shared" si="84"/>
        <v>0</v>
      </c>
      <c r="K2744" t="str">
        <f t="shared" si="85"/>
        <v/>
      </c>
    </row>
    <row r="2745" spans="10:11">
      <c r="J2745">
        <f t="shared" si="84"/>
        <v>0</v>
      </c>
      <c r="K2745" t="str">
        <f t="shared" si="85"/>
        <v/>
      </c>
    </row>
    <row r="2746" spans="10:11">
      <c r="J2746">
        <f t="shared" si="84"/>
        <v>0</v>
      </c>
      <c r="K2746" t="str">
        <f t="shared" si="85"/>
        <v/>
      </c>
    </row>
    <row r="2747" spans="10:11">
      <c r="J2747">
        <f t="shared" si="84"/>
        <v>0</v>
      </c>
      <c r="K2747" t="str">
        <f t="shared" si="85"/>
        <v/>
      </c>
    </row>
    <row r="2748" spans="10:11">
      <c r="J2748">
        <f t="shared" si="84"/>
        <v>0</v>
      </c>
      <c r="K2748" t="str">
        <f t="shared" si="85"/>
        <v/>
      </c>
    </row>
    <row r="2749" spans="10:11">
      <c r="J2749">
        <f t="shared" si="84"/>
        <v>0</v>
      </c>
      <c r="K2749" t="str">
        <f t="shared" si="85"/>
        <v/>
      </c>
    </row>
    <row r="2750" spans="10:11">
      <c r="J2750">
        <f t="shared" si="84"/>
        <v>0</v>
      </c>
      <c r="K2750" t="str">
        <f t="shared" si="85"/>
        <v/>
      </c>
    </row>
    <row r="2751" spans="10:11">
      <c r="J2751">
        <f t="shared" si="84"/>
        <v>0</v>
      </c>
      <c r="K2751" t="str">
        <f t="shared" si="85"/>
        <v/>
      </c>
    </row>
    <row r="2752" spans="10:11">
      <c r="J2752">
        <f t="shared" si="84"/>
        <v>0</v>
      </c>
      <c r="K2752" t="str">
        <f t="shared" si="85"/>
        <v/>
      </c>
    </row>
    <row r="2753" spans="10:11">
      <c r="J2753">
        <f t="shared" si="84"/>
        <v>0</v>
      </c>
      <c r="K2753" t="str">
        <f t="shared" si="85"/>
        <v/>
      </c>
    </row>
    <row r="2754" spans="10:11">
      <c r="J2754">
        <f t="shared" si="84"/>
        <v>0</v>
      </c>
      <c r="K2754" t="str">
        <f t="shared" si="85"/>
        <v/>
      </c>
    </row>
    <row r="2755" spans="10:11">
      <c r="J2755">
        <f t="shared" si="84"/>
        <v>0</v>
      </c>
      <c r="K2755" t="str">
        <f t="shared" si="85"/>
        <v/>
      </c>
    </row>
    <row r="2756" spans="10:11">
      <c r="J2756">
        <f t="shared" si="84"/>
        <v>0</v>
      </c>
      <c r="K2756" t="str">
        <f t="shared" si="85"/>
        <v/>
      </c>
    </row>
    <row r="2757" spans="10:11">
      <c r="J2757">
        <f t="shared" ref="J2757:J2820" si="86">+IF(G2757="AUTORIZADO",F2757,0)</f>
        <v>0</v>
      </c>
      <c r="K2757" t="str">
        <f t="shared" ref="K2757:K2820" si="87">MID(D2757,2,18)</f>
        <v/>
      </c>
    </row>
    <row r="2758" spans="10:11">
      <c r="J2758">
        <f t="shared" si="86"/>
        <v>0</v>
      </c>
      <c r="K2758" t="str">
        <f t="shared" si="87"/>
        <v/>
      </c>
    </row>
    <row r="2759" spans="10:11">
      <c r="J2759">
        <f t="shared" si="86"/>
        <v>0</v>
      </c>
      <c r="K2759" t="str">
        <f t="shared" si="87"/>
        <v/>
      </c>
    </row>
    <row r="2760" spans="10:11">
      <c r="J2760">
        <f t="shared" si="86"/>
        <v>0</v>
      </c>
      <c r="K2760" t="str">
        <f t="shared" si="87"/>
        <v/>
      </c>
    </row>
    <row r="2761" spans="10:11">
      <c r="J2761">
        <f t="shared" si="86"/>
        <v>0</v>
      </c>
      <c r="K2761" t="str">
        <f t="shared" si="87"/>
        <v/>
      </c>
    </row>
    <row r="2762" spans="10:11">
      <c r="J2762">
        <f t="shared" si="86"/>
        <v>0</v>
      </c>
      <c r="K2762" t="str">
        <f t="shared" si="87"/>
        <v/>
      </c>
    </row>
    <row r="2763" spans="10:11">
      <c r="J2763">
        <f t="shared" si="86"/>
        <v>0</v>
      </c>
      <c r="K2763" t="str">
        <f t="shared" si="87"/>
        <v/>
      </c>
    </row>
    <row r="2764" spans="10:11">
      <c r="J2764">
        <f t="shared" si="86"/>
        <v>0</v>
      </c>
      <c r="K2764" t="str">
        <f t="shared" si="87"/>
        <v/>
      </c>
    </row>
    <row r="2765" spans="10:11">
      <c r="J2765">
        <f t="shared" si="86"/>
        <v>0</v>
      </c>
      <c r="K2765" t="str">
        <f t="shared" si="87"/>
        <v/>
      </c>
    </row>
    <row r="2766" spans="10:11">
      <c r="J2766">
        <f t="shared" si="86"/>
        <v>0</v>
      </c>
      <c r="K2766" t="str">
        <f t="shared" si="87"/>
        <v/>
      </c>
    </row>
    <row r="2767" spans="10:11">
      <c r="J2767">
        <f t="shared" si="86"/>
        <v>0</v>
      </c>
      <c r="K2767" t="str">
        <f t="shared" si="87"/>
        <v/>
      </c>
    </row>
    <row r="2768" spans="10:11">
      <c r="J2768">
        <f t="shared" si="86"/>
        <v>0</v>
      </c>
      <c r="K2768" t="str">
        <f t="shared" si="87"/>
        <v/>
      </c>
    </row>
    <row r="2769" spans="10:11">
      <c r="J2769">
        <f t="shared" si="86"/>
        <v>0</v>
      </c>
      <c r="K2769" t="str">
        <f t="shared" si="87"/>
        <v/>
      </c>
    </row>
    <row r="2770" spans="10:11">
      <c r="J2770">
        <f t="shared" si="86"/>
        <v>0</v>
      </c>
      <c r="K2770" t="str">
        <f t="shared" si="87"/>
        <v/>
      </c>
    </row>
    <row r="2771" spans="10:11">
      <c r="J2771">
        <f t="shared" si="86"/>
        <v>0</v>
      </c>
      <c r="K2771" t="str">
        <f t="shared" si="87"/>
        <v/>
      </c>
    </row>
    <row r="2772" spans="10:11">
      <c r="J2772">
        <f t="shared" si="86"/>
        <v>0</v>
      </c>
      <c r="K2772" t="str">
        <f t="shared" si="87"/>
        <v/>
      </c>
    </row>
    <row r="2773" spans="10:11">
      <c r="J2773">
        <f t="shared" si="86"/>
        <v>0</v>
      </c>
      <c r="K2773" t="str">
        <f t="shared" si="87"/>
        <v/>
      </c>
    </row>
    <row r="2774" spans="10:11">
      <c r="J2774">
        <f t="shared" si="86"/>
        <v>0</v>
      </c>
      <c r="K2774" t="str">
        <f t="shared" si="87"/>
        <v/>
      </c>
    </row>
    <row r="2775" spans="10:11">
      <c r="J2775">
        <f t="shared" si="86"/>
        <v>0</v>
      </c>
      <c r="K2775" t="str">
        <f t="shared" si="87"/>
        <v/>
      </c>
    </row>
    <row r="2776" spans="10:11">
      <c r="J2776">
        <f t="shared" si="86"/>
        <v>0</v>
      </c>
      <c r="K2776" t="str">
        <f t="shared" si="87"/>
        <v/>
      </c>
    </row>
    <row r="2777" spans="10:11">
      <c r="J2777">
        <f t="shared" si="86"/>
        <v>0</v>
      </c>
      <c r="K2777" t="str">
        <f t="shared" si="87"/>
        <v/>
      </c>
    </row>
    <row r="2778" spans="10:11">
      <c r="J2778">
        <f t="shared" si="86"/>
        <v>0</v>
      </c>
      <c r="K2778" t="str">
        <f t="shared" si="87"/>
        <v/>
      </c>
    </row>
    <row r="2779" spans="10:11">
      <c r="J2779">
        <f t="shared" si="86"/>
        <v>0</v>
      </c>
      <c r="K2779" t="str">
        <f t="shared" si="87"/>
        <v/>
      </c>
    </row>
    <row r="2780" spans="10:11">
      <c r="J2780">
        <f t="shared" si="86"/>
        <v>0</v>
      </c>
      <c r="K2780" t="str">
        <f t="shared" si="87"/>
        <v/>
      </c>
    </row>
    <row r="2781" spans="10:11">
      <c r="J2781">
        <f t="shared" si="86"/>
        <v>0</v>
      </c>
      <c r="K2781" t="str">
        <f t="shared" si="87"/>
        <v/>
      </c>
    </row>
    <row r="2782" spans="10:11">
      <c r="J2782">
        <f t="shared" si="86"/>
        <v>0</v>
      </c>
      <c r="K2782" t="str">
        <f t="shared" si="87"/>
        <v/>
      </c>
    </row>
    <row r="2783" spans="10:11">
      <c r="J2783">
        <f t="shared" si="86"/>
        <v>0</v>
      </c>
      <c r="K2783" t="str">
        <f t="shared" si="87"/>
        <v/>
      </c>
    </row>
    <row r="2784" spans="10:11">
      <c r="J2784">
        <f t="shared" si="86"/>
        <v>0</v>
      </c>
      <c r="K2784" t="str">
        <f t="shared" si="87"/>
        <v/>
      </c>
    </row>
    <row r="2785" spans="10:11">
      <c r="J2785">
        <f t="shared" si="86"/>
        <v>0</v>
      </c>
      <c r="K2785" t="str">
        <f t="shared" si="87"/>
        <v/>
      </c>
    </row>
    <row r="2786" spans="10:11">
      <c r="J2786">
        <f t="shared" si="86"/>
        <v>0</v>
      </c>
      <c r="K2786" t="str">
        <f t="shared" si="87"/>
        <v/>
      </c>
    </row>
    <row r="2787" spans="10:11">
      <c r="J2787">
        <f t="shared" si="86"/>
        <v>0</v>
      </c>
      <c r="K2787" t="str">
        <f t="shared" si="87"/>
        <v/>
      </c>
    </row>
    <row r="2788" spans="10:11">
      <c r="J2788">
        <f t="shared" si="86"/>
        <v>0</v>
      </c>
      <c r="K2788" t="str">
        <f t="shared" si="87"/>
        <v/>
      </c>
    </row>
    <row r="2789" spans="10:11">
      <c r="J2789">
        <f t="shared" si="86"/>
        <v>0</v>
      </c>
      <c r="K2789" t="str">
        <f t="shared" si="87"/>
        <v/>
      </c>
    </row>
    <row r="2790" spans="10:11">
      <c r="J2790">
        <f t="shared" si="86"/>
        <v>0</v>
      </c>
      <c r="K2790" t="str">
        <f t="shared" si="87"/>
        <v/>
      </c>
    </row>
    <row r="2791" spans="10:11">
      <c r="J2791">
        <f t="shared" si="86"/>
        <v>0</v>
      </c>
      <c r="K2791" t="str">
        <f t="shared" si="87"/>
        <v/>
      </c>
    </row>
    <row r="2792" spans="10:11">
      <c r="J2792">
        <f t="shared" si="86"/>
        <v>0</v>
      </c>
      <c r="K2792" t="str">
        <f t="shared" si="87"/>
        <v/>
      </c>
    </row>
    <row r="2793" spans="10:11">
      <c r="J2793">
        <f t="shared" si="86"/>
        <v>0</v>
      </c>
      <c r="K2793" t="str">
        <f t="shared" si="87"/>
        <v/>
      </c>
    </row>
    <row r="2794" spans="10:11">
      <c r="J2794">
        <f t="shared" si="86"/>
        <v>0</v>
      </c>
      <c r="K2794" t="str">
        <f t="shared" si="87"/>
        <v/>
      </c>
    </row>
    <row r="2795" spans="10:11">
      <c r="J2795">
        <f t="shared" si="86"/>
        <v>0</v>
      </c>
      <c r="K2795" t="str">
        <f t="shared" si="87"/>
        <v/>
      </c>
    </row>
    <row r="2796" spans="10:11">
      <c r="J2796">
        <f t="shared" si="86"/>
        <v>0</v>
      </c>
      <c r="K2796" t="str">
        <f t="shared" si="87"/>
        <v/>
      </c>
    </row>
    <row r="2797" spans="10:11">
      <c r="J2797">
        <f t="shared" si="86"/>
        <v>0</v>
      </c>
      <c r="K2797" t="str">
        <f t="shared" si="87"/>
        <v/>
      </c>
    </row>
    <row r="2798" spans="10:11">
      <c r="J2798">
        <f t="shared" si="86"/>
        <v>0</v>
      </c>
      <c r="K2798" t="str">
        <f t="shared" si="87"/>
        <v/>
      </c>
    </row>
    <row r="2799" spans="10:11">
      <c r="J2799">
        <f t="shared" si="86"/>
        <v>0</v>
      </c>
      <c r="K2799" t="str">
        <f t="shared" si="87"/>
        <v/>
      </c>
    </row>
    <row r="2800" spans="10:11">
      <c r="J2800">
        <f t="shared" si="86"/>
        <v>0</v>
      </c>
      <c r="K2800" t="str">
        <f t="shared" si="87"/>
        <v/>
      </c>
    </row>
    <row r="2801" spans="10:11">
      <c r="J2801">
        <f t="shared" si="86"/>
        <v>0</v>
      </c>
      <c r="K2801" t="str">
        <f t="shared" si="87"/>
        <v/>
      </c>
    </row>
    <row r="2802" spans="10:11">
      <c r="J2802">
        <f t="shared" si="86"/>
        <v>0</v>
      </c>
      <c r="K2802" t="str">
        <f t="shared" si="87"/>
        <v/>
      </c>
    </row>
    <row r="2803" spans="10:11">
      <c r="J2803">
        <f t="shared" si="86"/>
        <v>0</v>
      </c>
      <c r="K2803" t="str">
        <f t="shared" si="87"/>
        <v/>
      </c>
    </row>
    <row r="2804" spans="10:11">
      <c r="J2804">
        <f t="shared" si="86"/>
        <v>0</v>
      </c>
      <c r="K2804" t="str">
        <f t="shared" si="87"/>
        <v/>
      </c>
    </row>
    <row r="2805" spans="10:11">
      <c r="J2805">
        <f t="shared" si="86"/>
        <v>0</v>
      </c>
      <c r="K2805" t="str">
        <f t="shared" si="87"/>
        <v/>
      </c>
    </row>
    <row r="2806" spans="10:11">
      <c r="J2806">
        <f t="shared" si="86"/>
        <v>0</v>
      </c>
      <c r="K2806" t="str">
        <f t="shared" si="87"/>
        <v/>
      </c>
    </row>
    <row r="2807" spans="10:11">
      <c r="J2807">
        <f t="shared" si="86"/>
        <v>0</v>
      </c>
      <c r="K2807" t="str">
        <f t="shared" si="87"/>
        <v/>
      </c>
    </row>
    <row r="2808" spans="10:11">
      <c r="J2808">
        <f t="shared" si="86"/>
        <v>0</v>
      </c>
      <c r="K2808" t="str">
        <f t="shared" si="87"/>
        <v/>
      </c>
    </row>
    <row r="2809" spans="10:11">
      <c r="J2809">
        <f t="shared" si="86"/>
        <v>0</v>
      </c>
      <c r="K2809" t="str">
        <f t="shared" si="87"/>
        <v/>
      </c>
    </row>
    <row r="2810" spans="10:11">
      <c r="J2810">
        <f t="shared" si="86"/>
        <v>0</v>
      </c>
      <c r="K2810" t="str">
        <f t="shared" si="87"/>
        <v/>
      </c>
    </row>
    <row r="2811" spans="10:11">
      <c r="J2811">
        <f t="shared" si="86"/>
        <v>0</v>
      </c>
      <c r="K2811" t="str">
        <f t="shared" si="87"/>
        <v/>
      </c>
    </row>
    <row r="2812" spans="10:11">
      <c r="J2812">
        <f t="shared" si="86"/>
        <v>0</v>
      </c>
      <c r="K2812" t="str">
        <f t="shared" si="87"/>
        <v/>
      </c>
    </row>
    <row r="2813" spans="10:11">
      <c r="J2813">
        <f t="shared" si="86"/>
        <v>0</v>
      </c>
      <c r="K2813" t="str">
        <f t="shared" si="87"/>
        <v/>
      </c>
    </row>
    <row r="2814" spans="10:11">
      <c r="J2814">
        <f t="shared" si="86"/>
        <v>0</v>
      </c>
      <c r="K2814" t="str">
        <f t="shared" si="87"/>
        <v/>
      </c>
    </row>
    <row r="2815" spans="10:11">
      <c r="J2815">
        <f t="shared" si="86"/>
        <v>0</v>
      </c>
      <c r="K2815" t="str">
        <f t="shared" si="87"/>
        <v/>
      </c>
    </row>
    <row r="2816" spans="10:11">
      <c r="J2816">
        <f t="shared" si="86"/>
        <v>0</v>
      </c>
      <c r="K2816" t="str">
        <f t="shared" si="87"/>
        <v/>
      </c>
    </row>
    <row r="2817" spans="10:11">
      <c r="J2817">
        <f t="shared" si="86"/>
        <v>0</v>
      </c>
      <c r="K2817" t="str">
        <f t="shared" si="87"/>
        <v/>
      </c>
    </row>
    <row r="2818" spans="10:11">
      <c r="J2818">
        <f t="shared" si="86"/>
        <v>0</v>
      </c>
      <c r="K2818" t="str">
        <f t="shared" si="87"/>
        <v/>
      </c>
    </row>
    <row r="2819" spans="10:11">
      <c r="J2819">
        <f t="shared" si="86"/>
        <v>0</v>
      </c>
      <c r="K2819" t="str">
        <f t="shared" si="87"/>
        <v/>
      </c>
    </row>
    <row r="2820" spans="10:11">
      <c r="J2820">
        <f t="shared" si="86"/>
        <v>0</v>
      </c>
      <c r="K2820" t="str">
        <f t="shared" si="87"/>
        <v/>
      </c>
    </row>
    <row r="2821" spans="10:11">
      <c r="J2821">
        <f t="shared" ref="J2821:J2884" si="88">+IF(G2821="AUTORIZADO",F2821,0)</f>
        <v>0</v>
      </c>
      <c r="K2821" t="str">
        <f t="shared" ref="K2821:K2884" si="89">MID(D2821,2,18)</f>
        <v/>
      </c>
    </row>
    <row r="2822" spans="10:11">
      <c r="J2822">
        <f t="shared" si="88"/>
        <v>0</v>
      </c>
      <c r="K2822" t="str">
        <f t="shared" si="89"/>
        <v/>
      </c>
    </row>
    <row r="2823" spans="10:11">
      <c r="J2823">
        <f t="shared" si="88"/>
        <v>0</v>
      </c>
      <c r="K2823" t="str">
        <f t="shared" si="89"/>
        <v/>
      </c>
    </row>
    <row r="2824" spans="10:11">
      <c r="J2824">
        <f t="shared" si="88"/>
        <v>0</v>
      </c>
      <c r="K2824" t="str">
        <f t="shared" si="89"/>
        <v/>
      </c>
    </row>
    <row r="2825" spans="10:11">
      <c r="J2825">
        <f t="shared" si="88"/>
        <v>0</v>
      </c>
      <c r="K2825" t="str">
        <f t="shared" si="89"/>
        <v/>
      </c>
    </row>
    <row r="2826" spans="10:11">
      <c r="J2826">
        <f t="shared" si="88"/>
        <v>0</v>
      </c>
      <c r="K2826" t="str">
        <f t="shared" si="89"/>
        <v/>
      </c>
    </row>
    <row r="2827" spans="10:11">
      <c r="J2827">
        <f t="shared" si="88"/>
        <v>0</v>
      </c>
      <c r="K2827" t="str">
        <f t="shared" si="89"/>
        <v/>
      </c>
    </row>
    <row r="2828" spans="10:11">
      <c r="J2828">
        <f t="shared" si="88"/>
        <v>0</v>
      </c>
      <c r="K2828" t="str">
        <f t="shared" si="89"/>
        <v/>
      </c>
    </row>
    <row r="2829" spans="10:11">
      <c r="J2829">
        <f t="shared" si="88"/>
        <v>0</v>
      </c>
      <c r="K2829" t="str">
        <f t="shared" si="89"/>
        <v/>
      </c>
    </row>
    <row r="2830" spans="10:11">
      <c r="J2830">
        <f t="shared" si="88"/>
        <v>0</v>
      </c>
      <c r="K2830" t="str">
        <f t="shared" si="89"/>
        <v/>
      </c>
    </row>
    <row r="2831" spans="10:11">
      <c r="J2831">
        <f t="shared" si="88"/>
        <v>0</v>
      </c>
      <c r="K2831" t="str">
        <f t="shared" si="89"/>
        <v/>
      </c>
    </row>
    <row r="2832" spans="10:11">
      <c r="J2832">
        <f t="shared" si="88"/>
        <v>0</v>
      </c>
      <c r="K2832" t="str">
        <f t="shared" si="89"/>
        <v/>
      </c>
    </row>
    <row r="2833" spans="10:11">
      <c r="J2833">
        <f t="shared" si="88"/>
        <v>0</v>
      </c>
      <c r="K2833" t="str">
        <f t="shared" si="89"/>
        <v/>
      </c>
    </row>
    <row r="2834" spans="10:11">
      <c r="J2834">
        <f t="shared" si="88"/>
        <v>0</v>
      </c>
      <c r="K2834" t="str">
        <f t="shared" si="89"/>
        <v/>
      </c>
    </row>
    <row r="2835" spans="10:11">
      <c r="J2835">
        <f t="shared" si="88"/>
        <v>0</v>
      </c>
      <c r="K2835" t="str">
        <f t="shared" si="89"/>
        <v/>
      </c>
    </row>
    <row r="2836" spans="10:11">
      <c r="J2836">
        <f t="shared" si="88"/>
        <v>0</v>
      </c>
      <c r="K2836" t="str">
        <f t="shared" si="89"/>
        <v/>
      </c>
    </row>
    <row r="2837" spans="10:11">
      <c r="J2837">
        <f t="shared" si="88"/>
        <v>0</v>
      </c>
      <c r="K2837" t="str">
        <f t="shared" si="89"/>
        <v/>
      </c>
    </row>
    <row r="2838" spans="10:11">
      <c r="J2838">
        <f t="shared" si="88"/>
        <v>0</v>
      </c>
      <c r="K2838" t="str">
        <f t="shared" si="89"/>
        <v/>
      </c>
    </row>
    <row r="2839" spans="10:11">
      <c r="J2839">
        <f t="shared" si="88"/>
        <v>0</v>
      </c>
      <c r="K2839" t="str">
        <f t="shared" si="89"/>
        <v/>
      </c>
    </row>
    <row r="2840" spans="10:11">
      <c r="J2840">
        <f t="shared" si="88"/>
        <v>0</v>
      </c>
      <c r="K2840" t="str">
        <f t="shared" si="89"/>
        <v/>
      </c>
    </row>
    <row r="2841" spans="10:11">
      <c r="J2841">
        <f t="shared" si="88"/>
        <v>0</v>
      </c>
      <c r="K2841" t="str">
        <f t="shared" si="89"/>
        <v/>
      </c>
    </row>
    <row r="2842" spans="10:11">
      <c r="J2842">
        <f t="shared" si="88"/>
        <v>0</v>
      </c>
      <c r="K2842" t="str">
        <f t="shared" si="89"/>
        <v/>
      </c>
    </row>
    <row r="2843" spans="10:11">
      <c r="J2843">
        <f t="shared" si="88"/>
        <v>0</v>
      </c>
      <c r="K2843" t="str">
        <f t="shared" si="89"/>
        <v/>
      </c>
    </row>
    <row r="2844" spans="10:11">
      <c r="J2844">
        <f t="shared" si="88"/>
        <v>0</v>
      </c>
      <c r="K2844" t="str">
        <f t="shared" si="89"/>
        <v/>
      </c>
    </row>
    <row r="2845" spans="10:11">
      <c r="J2845">
        <f t="shared" si="88"/>
        <v>0</v>
      </c>
      <c r="K2845" t="str">
        <f t="shared" si="89"/>
        <v/>
      </c>
    </row>
    <row r="2846" spans="10:11">
      <c r="J2846">
        <f t="shared" si="88"/>
        <v>0</v>
      </c>
      <c r="K2846" t="str">
        <f t="shared" si="89"/>
        <v/>
      </c>
    </row>
    <row r="2847" spans="10:11">
      <c r="J2847">
        <f t="shared" si="88"/>
        <v>0</v>
      </c>
      <c r="K2847" t="str">
        <f t="shared" si="89"/>
        <v/>
      </c>
    </row>
    <row r="2848" spans="10:11">
      <c r="J2848">
        <f t="shared" si="88"/>
        <v>0</v>
      </c>
      <c r="K2848" t="str">
        <f t="shared" si="89"/>
        <v/>
      </c>
    </row>
    <row r="2849" spans="10:11">
      <c r="J2849">
        <f t="shared" si="88"/>
        <v>0</v>
      </c>
      <c r="K2849" t="str">
        <f t="shared" si="89"/>
        <v/>
      </c>
    </row>
    <row r="2850" spans="10:11">
      <c r="J2850">
        <f t="shared" si="88"/>
        <v>0</v>
      </c>
      <c r="K2850" t="str">
        <f t="shared" si="89"/>
        <v/>
      </c>
    </row>
    <row r="2851" spans="10:11">
      <c r="J2851">
        <f t="shared" si="88"/>
        <v>0</v>
      </c>
      <c r="K2851" t="str">
        <f t="shared" si="89"/>
        <v/>
      </c>
    </row>
    <row r="2852" spans="10:11">
      <c r="J2852">
        <f t="shared" si="88"/>
        <v>0</v>
      </c>
      <c r="K2852" t="str">
        <f t="shared" si="89"/>
        <v/>
      </c>
    </row>
    <row r="2853" spans="10:11">
      <c r="J2853">
        <f t="shared" si="88"/>
        <v>0</v>
      </c>
      <c r="K2853" t="str">
        <f t="shared" si="89"/>
        <v/>
      </c>
    </row>
    <row r="2854" spans="10:11">
      <c r="J2854">
        <f t="shared" si="88"/>
        <v>0</v>
      </c>
      <c r="K2854" t="str">
        <f t="shared" si="89"/>
        <v/>
      </c>
    </row>
    <row r="2855" spans="10:11">
      <c r="J2855">
        <f t="shared" si="88"/>
        <v>0</v>
      </c>
      <c r="K2855" t="str">
        <f t="shared" si="89"/>
        <v/>
      </c>
    </row>
    <row r="2856" spans="10:11">
      <c r="J2856">
        <f t="shared" si="88"/>
        <v>0</v>
      </c>
      <c r="K2856" t="str">
        <f t="shared" si="89"/>
        <v/>
      </c>
    </row>
    <row r="2857" spans="10:11">
      <c r="J2857">
        <f t="shared" si="88"/>
        <v>0</v>
      </c>
      <c r="K2857" t="str">
        <f t="shared" si="89"/>
        <v/>
      </c>
    </row>
    <row r="2858" spans="10:11">
      <c r="J2858">
        <f t="shared" si="88"/>
        <v>0</v>
      </c>
      <c r="K2858" t="str">
        <f t="shared" si="89"/>
        <v/>
      </c>
    </row>
    <row r="2859" spans="10:11">
      <c r="J2859">
        <f t="shared" si="88"/>
        <v>0</v>
      </c>
      <c r="K2859" t="str">
        <f t="shared" si="89"/>
        <v/>
      </c>
    </row>
    <row r="2860" spans="10:11">
      <c r="J2860">
        <f t="shared" si="88"/>
        <v>0</v>
      </c>
      <c r="K2860" t="str">
        <f t="shared" si="89"/>
        <v/>
      </c>
    </row>
    <row r="2861" spans="10:11">
      <c r="J2861">
        <f t="shared" si="88"/>
        <v>0</v>
      </c>
      <c r="K2861" t="str">
        <f t="shared" si="89"/>
        <v/>
      </c>
    </row>
    <row r="2862" spans="10:11">
      <c r="J2862">
        <f t="shared" si="88"/>
        <v>0</v>
      </c>
      <c r="K2862" t="str">
        <f t="shared" si="89"/>
        <v/>
      </c>
    </row>
    <row r="2863" spans="10:11">
      <c r="J2863">
        <f t="shared" si="88"/>
        <v>0</v>
      </c>
      <c r="K2863" t="str">
        <f t="shared" si="89"/>
        <v/>
      </c>
    </row>
    <row r="2864" spans="10:11">
      <c r="J2864">
        <f t="shared" si="88"/>
        <v>0</v>
      </c>
      <c r="K2864" t="str">
        <f t="shared" si="89"/>
        <v/>
      </c>
    </row>
    <row r="2865" spans="10:11">
      <c r="J2865">
        <f t="shared" si="88"/>
        <v>0</v>
      </c>
      <c r="K2865" t="str">
        <f t="shared" si="89"/>
        <v/>
      </c>
    </row>
    <row r="2866" spans="10:11">
      <c r="J2866">
        <f t="shared" si="88"/>
        <v>0</v>
      </c>
      <c r="K2866" t="str">
        <f t="shared" si="89"/>
        <v/>
      </c>
    </row>
    <row r="2867" spans="10:11">
      <c r="J2867">
        <f t="shared" si="88"/>
        <v>0</v>
      </c>
      <c r="K2867" t="str">
        <f t="shared" si="89"/>
        <v/>
      </c>
    </row>
    <row r="2868" spans="10:11">
      <c r="J2868">
        <f t="shared" si="88"/>
        <v>0</v>
      </c>
      <c r="K2868" t="str">
        <f t="shared" si="89"/>
        <v/>
      </c>
    </row>
    <row r="2869" spans="10:11">
      <c r="J2869">
        <f t="shared" si="88"/>
        <v>0</v>
      </c>
      <c r="K2869" t="str">
        <f t="shared" si="89"/>
        <v/>
      </c>
    </row>
    <row r="2870" spans="10:11">
      <c r="J2870">
        <f t="shared" si="88"/>
        <v>0</v>
      </c>
      <c r="K2870" t="str">
        <f t="shared" si="89"/>
        <v/>
      </c>
    </row>
    <row r="2871" spans="10:11">
      <c r="J2871">
        <f t="shared" si="88"/>
        <v>0</v>
      </c>
      <c r="K2871" t="str">
        <f t="shared" si="89"/>
        <v/>
      </c>
    </row>
    <row r="2872" spans="10:11">
      <c r="J2872">
        <f t="shared" si="88"/>
        <v>0</v>
      </c>
      <c r="K2872" t="str">
        <f t="shared" si="89"/>
        <v/>
      </c>
    </row>
    <row r="2873" spans="10:11">
      <c r="J2873">
        <f t="shared" si="88"/>
        <v>0</v>
      </c>
      <c r="K2873" t="str">
        <f t="shared" si="89"/>
        <v/>
      </c>
    </row>
    <row r="2874" spans="10:11">
      <c r="J2874">
        <f t="shared" si="88"/>
        <v>0</v>
      </c>
      <c r="K2874" t="str">
        <f t="shared" si="89"/>
        <v/>
      </c>
    </row>
    <row r="2875" spans="10:11">
      <c r="J2875">
        <f t="shared" si="88"/>
        <v>0</v>
      </c>
      <c r="K2875" t="str">
        <f t="shared" si="89"/>
        <v/>
      </c>
    </row>
    <row r="2876" spans="10:11">
      <c r="J2876">
        <f t="shared" si="88"/>
        <v>0</v>
      </c>
      <c r="K2876" t="str">
        <f t="shared" si="89"/>
        <v/>
      </c>
    </row>
    <row r="2877" spans="10:11">
      <c r="J2877">
        <f t="shared" si="88"/>
        <v>0</v>
      </c>
      <c r="K2877" t="str">
        <f t="shared" si="89"/>
        <v/>
      </c>
    </row>
    <row r="2878" spans="10:11">
      <c r="J2878">
        <f t="shared" si="88"/>
        <v>0</v>
      </c>
      <c r="K2878" t="str">
        <f t="shared" si="89"/>
        <v/>
      </c>
    </row>
    <row r="2879" spans="10:11">
      <c r="J2879">
        <f t="shared" si="88"/>
        <v>0</v>
      </c>
      <c r="K2879" t="str">
        <f t="shared" si="89"/>
        <v/>
      </c>
    </row>
    <row r="2880" spans="10:11">
      <c r="J2880">
        <f t="shared" si="88"/>
        <v>0</v>
      </c>
      <c r="K2880" t="str">
        <f t="shared" si="89"/>
        <v/>
      </c>
    </row>
    <row r="2881" spans="10:11">
      <c r="J2881">
        <f t="shared" si="88"/>
        <v>0</v>
      </c>
      <c r="K2881" t="str">
        <f t="shared" si="89"/>
        <v/>
      </c>
    </row>
    <row r="2882" spans="10:11">
      <c r="J2882">
        <f t="shared" si="88"/>
        <v>0</v>
      </c>
      <c r="K2882" t="str">
        <f t="shared" si="89"/>
        <v/>
      </c>
    </row>
    <row r="2883" spans="10:11">
      <c r="J2883">
        <f t="shared" si="88"/>
        <v>0</v>
      </c>
      <c r="K2883" t="str">
        <f t="shared" si="89"/>
        <v/>
      </c>
    </row>
    <row r="2884" spans="10:11">
      <c r="J2884">
        <f t="shared" si="88"/>
        <v>0</v>
      </c>
      <c r="K2884" t="str">
        <f t="shared" si="89"/>
        <v/>
      </c>
    </row>
    <row r="2885" spans="10:11">
      <c r="J2885">
        <f t="shared" ref="J2885:J2948" si="90">+IF(G2885="AUTORIZADO",F2885,0)</f>
        <v>0</v>
      </c>
      <c r="K2885" t="str">
        <f t="shared" ref="K2885:K2948" si="91">MID(D2885,2,18)</f>
        <v/>
      </c>
    </row>
    <row r="2886" spans="10:11">
      <c r="J2886">
        <f t="shared" si="90"/>
        <v>0</v>
      </c>
      <c r="K2886" t="str">
        <f t="shared" si="91"/>
        <v/>
      </c>
    </row>
    <row r="2887" spans="10:11">
      <c r="J2887">
        <f t="shared" si="90"/>
        <v>0</v>
      </c>
      <c r="K2887" t="str">
        <f t="shared" si="91"/>
        <v/>
      </c>
    </row>
    <row r="2888" spans="10:11">
      <c r="J2888">
        <f t="shared" si="90"/>
        <v>0</v>
      </c>
      <c r="K2888" t="str">
        <f t="shared" si="91"/>
        <v/>
      </c>
    </row>
    <row r="2889" spans="10:11">
      <c r="J2889">
        <f t="shared" si="90"/>
        <v>0</v>
      </c>
      <c r="K2889" t="str">
        <f t="shared" si="91"/>
        <v/>
      </c>
    </row>
    <row r="2890" spans="10:11">
      <c r="J2890">
        <f t="shared" si="90"/>
        <v>0</v>
      </c>
      <c r="K2890" t="str">
        <f t="shared" si="91"/>
        <v/>
      </c>
    </row>
    <row r="2891" spans="10:11">
      <c r="J2891">
        <f t="shared" si="90"/>
        <v>0</v>
      </c>
      <c r="K2891" t="str">
        <f t="shared" si="91"/>
        <v/>
      </c>
    </row>
    <row r="2892" spans="10:11">
      <c r="J2892">
        <f t="shared" si="90"/>
        <v>0</v>
      </c>
      <c r="K2892" t="str">
        <f t="shared" si="91"/>
        <v/>
      </c>
    </row>
    <row r="2893" spans="10:11">
      <c r="J2893">
        <f t="shared" si="90"/>
        <v>0</v>
      </c>
      <c r="K2893" t="str">
        <f t="shared" si="91"/>
        <v/>
      </c>
    </row>
    <row r="2894" spans="10:11">
      <c r="J2894">
        <f t="shared" si="90"/>
        <v>0</v>
      </c>
      <c r="K2894" t="str">
        <f t="shared" si="91"/>
        <v/>
      </c>
    </row>
    <row r="2895" spans="10:11">
      <c r="J2895">
        <f t="shared" si="90"/>
        <v>0</v>
      </c>
      <c r="K2895" t="str">
        <f t="shared" si="91"/>
        <v/>
      </c>
    </row>
    <row r="2896" spans="10:11">
      <c r="J2896">
        <f t="shared" si="90"/>
        <v>0</v>
      </c>
      <c r="K2896" t="str">
        <f t="shared" si="91"/>
        <v/>
      </c>
    </row>
    <row r="2897" spans="10:11">
      <c r="J2897">
        <f t="shared" si="90"/>
        <v>0</v>
      </c>
      <c r="K2897" t="str">
        <f t="shared" si="91"/>
        <v/>
      </c>
    </row>
    <row r="2898" spans="10:11">
      <c r="J2898">
        <f t="shared" si="90"/>
        <v>0</v>
      </c>
      <c r="K2898" t="str">
        <f t="shared" si="91"/>
        <v/>
      </c>
    </row>
    <row r="2899" spans="10:11">
      <c r="J2899">
        <f t="shared" si="90"/>
        <v>0</v>
      </c>
      <c r="K2899" t="str">
        <f t="shared" si="91"/>
        <v/>
      </c>
    </row>
    <row r="2900" spans="10:11">
      <c r="J2900">
        <f t="shared" si="90"/>
        <v>0</v>
      </c>
      <c r="K2900" t="str">
        <f t="shared" si="91"/>
        <v/>
      </c>
    </row>
    <row r="2901" spans="10:11">
      <c r="J2901">
        <f t="shared" si="90"/>
        <v>0</v>
      </c>
      <c r="K2901" t="str">
        <f t="shared" si="91"/>
        <v/>
      </c>
    </row>
    <row r="2902" spans="10:11">
      <c r="J2902">
        <f t="shared" si="90"/>
        <v>0</v>
      </c>
      <c r="K2902" t="str">
        <f t="shared" si="91"/>
        <v/>
      </c>
    </row>
    <row r="2903" spans="10:11">
      <c r="J2903">
        <f t="shared" si="90"/>
        <v>0</v>
      </c>
      <c r="K2903" t="str">
        <f t="shared" si="91"/>
        <v/>
      </c>
    </row>
    <row r="2904" spans="10:11">
      <c r="J2904">
        <f t="shared" si="90"/>
        <v>0</v>
      </c>
      <c r="K2904" t="str">
        <f t="shared" si="91"/>
        <v/>
      </c>
    </row>
    <row r="2905" spans="10:11">
      <c r="J2905">
        <f t="shared" si="90"/>
        <v>0</v>
      </c>
      <c r="K2905" t="str">
        <f t="shared" si="91"/>
        <v/>
      </c>
    </row>
    <row r="2906" spans="10:11">
      <c r="J2906">
        <f t="shared" si="90"/>
        <v>0</v>
      </c>
      <c r="K2906" t="str">
        <f t="shared" si="91"/>
        <v/>
      </c>
    </row>
    <row r="2907" spans="10:11">
      <c r="J2907">
        <f t="shared" si="90"/>
        <v>0</v>
      </c>
      <c r="K2907" t="str">
        <f t="shared" si="91"/>
        <v/>
      </c>
    </row>
    <row r="2908" spans="10:11">
      <c r="J2908">
        <f t="shared" si="90"/>
        <v>0</v>
      </c>
      <c r="K2908" t="str">
        <f t="shared" si="91"/>
        <v/>
      </c>
    </row>
    <row r="2909" spans="10:11">
      <c r="J2909">
        <f t="shared" si="90"/>
        <v>0</v>
      </c>
      <c r="K2909" t="str">
        <f t="shared" si="91"/>
        <v/>
      </c>
    </row>
    <row r="2910" spans="10:11">
      <c r="J2910">
        <f t="shared" si="90"/>
        <v>0</v>
      </c>
      <c r="K2910" t="str">
        <f t="shared" si="91"/>
        <v/>
      </c>
    </row>
    <row r="2911" spans="10:11">
      <c r="J2911">
        <f t="shared" si="90"/>
        <v>0</v>
      </c>
      <c r="K2911" t="str">
        <f t="shared" si="91"/>
        <v/>
      </c>
    </row>
    <row r="2912" spans="10:11">
      <c r="J2912">
        <f t="shared" si="90"/>
        <v>0</v>
      </c>
      <c r="K2912" t="str">
        <f t="shared" si="91"/>
        <v/>
      </c>
    </row>
    <row r="2913" spans="10:11">
      <c r="J2913">
        <f t="shared" si="90"/>
        <v>0</v>
      </c>
      <c r="K2913" t="str">
        <f t="shared" si="91"/>
        <v/>
      </c>
    </row>
    <row r="2914" spans="10:11">
      <c r="J2914">
        <f t="shared" si="90"/>
        <v>0</v>
      </c>
      <c r="K2914" t="str">
        <f t="shared" si="91"/>
        <v/>
      </c>
    </row>
    <row r="2915" spans="10:11">
      <c r="J2915">
        <f t="shared" si="90"/>
        <v>0</v>
      </c>
      <c r="K2915" t="str">
        <f t="shared" si="91"/>
        <v/>
      </c>
    </row>
    <row r="2916" spans="10:11">
      <c r="J2916">
        <f t="shared" si="90"/>
        <v>0</v>
      </c>
      <c r="K2916" t="str">
        <f t="shared" si="91"/>
        <v/>
      </c>
    </row>
    <row r="2917" spans="10:11">
      <c r="J2917">
        <f t="shared" si="90"/>
        <v>0</v>
      </c>
      <c r="K2917" t="str">
        <f t="shared" si="91"/>
        <v/>
      </c>
    </row>
    <row r="2918" spans="10:11">
      <c r="J2918">
        <f t="shared" si="90"/>
        <v>0</v>
      </c>
      <c r="K2918" t="str">
        <f t="shared" si="91"/>
        <v/>
      </c>
    </row>
    <row r="2919" spans="10:11">
      <c r="J2919">
        <f t="shared" si="90"/>
        <v>0</v>
      </c>
      <c r="K2919" t="str">
        <f t="shared" si="91"/>
        <v/>
      </c>
    </row>
    <row r="2920" spans="10:11">
      <c r="J2920">
        <f t="shared" si="90"/>
        <v>0</v>
      </c>
      <c r="K2920" t="str">
        <f t="shared" si="91"/>
        <v/>
      </c>
    </row>
    <row r="2921" spans="10:11">
      <c r="J2921">
        <f t="shared" si="90"/>
        <v>0</v>
      </c>
      <c r="K2921" t="str">
        <f t="shared" si="91"/>
        <v/>
      </c>
    </row>
    <row r="2922" spans="10:11">
      <c r="J2922">
        <f t="shared" si="90"/>
        <v>0</v>
      </c>
      <c r="K2922" t="str">
        <f t="shared" si="91"/>
        <v/>
      </c>
    </row>
    <row r="2923" spans="10:11">
      <c r="J2923">
        <f t="shared" si="90"/>
        <v>0</v>
      </c>
      <c r="K2923" t="str">
        <f t="shared" si="91"/>
        <v/>
      </c>
    </row>
    <row r="2924" spans="10:11">
      <c r="J2924">
        <f t="shared" si="90"/>
        <v>0</v>
      </c>
      <c r="K2924" t="str">
        <f t="shared" si="91"/>
        <v/>
      </c>
    </row>
    <row r="2925" spans="10:11">
      <c r="J2925">
        <f t="shared" si="90"/>
        <v>0</v>
      </c>
      <c r="K2925" t="str">
        <f t="shared" si="91"/>
        <v/>
      </c>
    </row>
    <row r="2926" spans="10:11">
      <c r="J2926">
        <f t="shared" si="90"/>
        <v>0</v>
      </c>
      <c r="K2926" t="str">
        <f t="shared" si="91"/>
        <v/>
      </c>
    </row>
    <row r="2927" spans="10:11">
      <c r="J2927">
        <f t="shared" si="90"/>
        <v>0</v>
      </c>
      <c r="K2927" t="str">
        <f t="shared" si="91"/>
        <v/>
      </c>
    </row>
    <row r="2928" spans="10:11">
      <c r="J2928">
        <f t="shared" si="90"/>
        <v>0</v>
      </c>
      <c r="K2928" t="str">
        <f t="shared" si="91"/>
        <v/>
      </c>
    </row>
    <row r="2929" spans="10:11">
      <c r="J2929">
        <f t="shared" si="90"/>
        <v>0</v>
      </c>
      <c r="K2929" t="str">
        <f t="shared" si="91"/>
        <v/>
      </c>
    </row>
    <row r="2930" spans="10:11">
      <c r="J2930">
        <f t="shared" si="90"/>
        <v>0</v>
      </c>
      <c r="K2930" t="str">
        <f t="shared" si="91"/>
        <v/>
      </c>
    </row>
    <row r="2931" spans="10:11">
      <c r="J2931">
        <f t="shared" si="90"/>
        <v>0</v>
      </c>
      <c r="K2931" t="str">
        <f t="shared" si="91"/>
        <v/>
      </c>
    </row>
    <row r="2932" spans="10:11">
      <c r="J2932">
        <f t="shared" si="90"/>
        <v>0</v>
      </c>
      <c r="K2932" t="str">
        <f t="shared" si="91"/>
        <v/>
      </c>
    </row>
    <row r="2933" spans="10:11">
      <c r="J2933">
        <f t="shared" si="90"/>
        <v>0</v>
      </c>
      <c r="K2933" t="str">
        <f t="shared" si="91"/>
        <v/>
      </c>
    </row>
    <row r="2934" spans="10:11">
      <c r="J2934">
        <f t="shared" si="90"/>
        <v>0</v>
      </c>
      <c r="K2934" t="str">
        <f t="shared" si="91"/>
        <v/>
      </c>
    </row>
    <row r="2935" spans="10:11">
      <c r="J2935">
        <f t="shared" si="90"/>
        <v>0</v>
      </c>
      <c r="K2935" t="str">
        <f t="shared" si="91"/>
        <v/>
      </c>
    </row>
    <row r="2936" spans="10:11">
      <c r="J2936">
        <f t="shared" si="90"/>
        <v>0</v>
      </c>
      <c r="K2936" t="str">
        <f t="shared" si="91"/>
        <v/>
      </c>
    </row>
    <row r="2937" spans="10:11">
      <c r="J2937">
        <f t="shared" si="90"/>
        <v>0</v>
      </c>
      <c r="K2937" t="str">
        <f t="shared" si="91"/>
        <v/>
      </c>
    </row>
    <row r="2938" spans="10:11">
      <c r="J2938">
        <f t="shared" si="90"/>
        <v>0</v>
      </c>
      <c r="K2938" t="str">
        <f t="shared" si="91"/>
        <v/>
      </c>
    </row>
    <row r="2939" spans="10:11">
      <c r="J2939">
        <f t="shared" si="90"/>
        <v>0</v>
      </c>
      <c r="K2939" t="str">
        <f t="shared" si="91"/>
        <v/>
      </c>
    </row>
    <row r="2940" spans="10:11">
      <c r="J2940">
        <f t="shared" si="90"/>
        <v>0</v>
      </c>
      <c r="K2940" t="str">
        <f t="shared" si="91"/>
        <v/>
      </c>
    </row>
    <row r="2941" spans="10:11">
      <c r="J2941">
        <f t="shared" si="90"/>
        <v>0</v>
      </c>
      <c r="K2941" t="str">
        <f t="shared" si="91"/>
        <v/>
      </c>
    </row>
    <row r="2942" spans="10:11">
      <c r="J2942">
        <f t="shared" si="90"/>
        <v>0</v>
      </c>
      <c r="K2942" t="str">
        <f t="shared" si="91"/>
        <v/>
      </c>
    </row>
    <row r="2943" spans="10:11">
      <c r="J2943">
        <f t="shared" si="90"/>
        <v>0</v>
      </c>
      <c r="K2943" t="str">
        <f t="shared" si="91"/>
        <v/>
      </c>
    </row>
    <row r="2944" spans="10:11">
      <c r="J2944">
        <f t="shared" si="90"/>
        <v>0</v>
      </c>
      <c r="K2944" t="str">
        <f t="shared" si="91"/>
        <v/>
      </c>
    </row>
    <row r="2945" spans="10:11">
      <c r="J2945">
        <f t="shared" si="90"/>
        <v>0</v>
      </c>
      <c r="K2945" t="str">
        <f t="shared" si="91"/>
        <v/>
      </c>
    </row>
    <row r="2946" spans="10:11">
      <c r="J2946">
        <f t="shared" si="90"/>
        <v>0</v>
      </c>
      <c r="K2946" t="str">
        <f t="shared" si="91"/>
        <v/>
      </c>
    </row>
    <row r="2947" spans="10:11">
      <c r="J2947">
        <f t="shared" si="90"/>
        <v>0</v>
      </c>
      <c r="K2947" t="str">
        <f t="shared" si="91"/>
        <v/>
      </c>
    </row>
    <row r="2948" spans="10:11">
      <c r="J2948">
        <f t="shared" si="90"/>
        <v>0</v>
      </c>
      <c r="K2948" t="str">
        <f t="shared" si="91"/>
        <v/>
      </c>
    </row>
    <row r="2949" spans="10:11">
      <c r="J2949">
        <f t="shared" ref="J2949:J3012" si="92">+IF(G2949="AUTORIZADO",F2949,0)</f>
        <v>0</v>
      </c>
      <c r="K2949" t="str">
        <f t="shared" ref="K2949:K3012" si="93">MID(D2949,2,18)</f>
        <v/>
      </c>
    </row>
    <row r="2950" spans="10:11">
      <c r="J2950">
        <f t="shared" si="92"/>
        <v>0</v>
      </c>
      <c r="K2950" t="str">
        <f t="shared" si="93"/>
        <v/>
      </c>
    </row>
    <row r="2951" spans="10:11">
      <c r="J2951">
        <f t="shared" si="92"/>
        <v>0</v>
      </c>
      <c r="K2951" t="str">
        <f t="shared" si="93"/>
        <v/>
      </c>
    </row>
    <row r="2952" spans="10:11">
      <c r="J2952">
        <f t="shared" si="92"/>
        <v>0</v>
      </c>
      <c r="K2952" t="str">
        <f t="shared" si="93"/>
        <v/>
      </c>
    </row>
    <row r="2953" spans="10:11">
      <c r="J2953">
        <f t="shared" si="92"/>
        <v>0</v>
      </c>
      <c r="K2953" t="str">
        <f t="shared" si="93"/>
        <v/>
      </c>
    </row>
    <row r="2954" spans="10:11">
      <c r="J2954">
        <f t="shared" si="92"/>
        <v>0</v>
      </c>
      <c r="K2954" t="str">
        <f t="shared" si="93"/>
        <v/>
      </c>
    </row>
    <row r="2955" spans="10:11">
      <c r="J2955">
        <f t="shared" si="92"/>
        <v>0</v>
      </c>
      <c r="K2955" t="str">
        <f t="shared" si="93"/>
        <v/>
      </c>
    </row>
    <row r="2956" spans="10:11">
      <c r="J2956">
        <f t="shared" si="92"/>
        <v>0</v>
      </c>
      <c r="K2956" t="str">
        <f t="shared" si="93"/>
        <v/>
      </c>
    </row>
    <row r="2957" spans="10:11">
      <c r="J2957">
        <f t="shared" si="92"/>
        <v>0</v>
      </c>
      <c r="K2957" t="str">
        <f t="shared" si="93"/>
        <v/>
      </c>
    </row>
    <row r="2958" spans="10:11">
      <c r="J2958">
        <f t="shared" si="92"/>
        <v>0</v>
      </c>
      <c r="K2958" t="str">
        <f t="shared" si="93"/>
        <v/>
      </c>
    </row>
    <row r="2959" spans="10:11">
      <c r="J2959">
        <f t="shared" si="92"/>
        <v>0</v>
      </c>
      <c r="K2959" t="str">
        <f t="shared" si="93"/>
        <v/>
      </c>
    </row>
    <row r="2960" spans="10:11">
      <c r="J2960">
        <f t="shared" si="92"/>
        <v>0</v>
      </c>
      <c r="K2960" t="str">
        <f t="shared" si="93"/>
        <v/>
      </c>
    </row>
    <row r="2961" spans="10:11">
      <c r="J2961">
        <f t="shared" si="92"/>
        <v>0</v>
      </c>
      <c r="K2961" t="str">
        <f t="shared" si="93"/>
        <v/>
      </c>
    </row>
    <row r="2962" spans="10:11">
      <c r="J2962">
        <f t="shared" si="92"/>
        <v>0</v>
      </c>
      <c r="K2962" t="str">
        <f t="shared" si="93"/>
        <v/>
      </c>
    </row>
    <row r="2963" spans="10:11">
      <c r="J2963">
        <f t="shared" si="92"/>
        <v>0</v>
      </c>
      <c r="K2963" t="str">
        <f t="shared" si="93"/>
        <v/>
      </c>
    </row>
    <row r="2964" spans="10:11">
      <c r="J2964">
        <f t="shared" si="92"/>
        <v>0</v>
      </c>
      <c r="K2964" t="str">
        <f t="shared" si="93"/>
        <v/>
      </c>
    </row>
    <row r="2965" spans="10:11">
      <c r="J2965">
        <f t="shared" si="92"/>
        <v>0</v>
      </c>
      <c r="K2965" t="str">
        <f t="shared" si="93"/>
        <v/>
      </c>
    </row>
    <row r="2966" spans="10:11">
      <c r="J2966">
        <f t="shared" si="92"/>
        <v>0</v>
      </c>
      <c r="K2966" t="str">
        <f t="shared" si="93"/>
        <v/>
      </c>
    </row>
    <row r="2967" spans="10:11">
      <c r="J2967">
        <f t="shared" si="92"/>
        <v>0</v>
      </c>
      <c r="K2967" t="str">
        <f t="shared" si="93"/>
        <v/>
      </c>
    </row>
    <row r="2968" spans="10:11">
      <c r="J2968">
        <f t="shared" si="92"/>
        <v>0</v>
      </c>
      <c r="K2968" t="str">
        <f t="shared" si="93"/>
        <v/>
      </c>
    </row>
    <row r="2969" spans="10:11">
      <c r="J2969">
        <f t="shared" si="92"/>
        <v>0</v>
      </c>
      <c r="K2969" t="str">
        <f t="shared" si="93"/>
        <v/>
      </c>
    </row>
    <row r="2970" spans="10:11">
      <c r="J2970">
        <f t="shared" si="92"/>
        <v>0</v>
      </c>
      <c r="K2970" t="str">
        <f t="shared" si="93"/>
        <v/>
      </c>
    </row>
    <row r="2971" spans="10:11">
      <c r="J2971">
        <f t="shared" si="92"/>
        <v>0</v>
      </c>
      <c r="K2971" t="str">
        <f t="shared" si="93"/>
        <v/>
      </c>
    </row>
    <row r="2972" spans="10:11">
      <c r="J2972">
        <f t="shared" si="92"/>
        <v>0</v>
      </c>
      <c r="K2972" t="str">
        <f t="shared" si="93"/>
        <v/>
      </c>
    </row>
    <row r="2973" spans="10:11">
      <c r="J2973">
        <f t="shared" si="92"/>
        <v>0</v>
      </c>
      <c r="K2973" t="str">
        <f t="shared" si="93"/>
        <v/>
      </c>
    </row>
    <row r="2974" spans="10:11">
      <c r="J2974">
        <f t="shared" si="92"/>
        <v>0</v>
      </c>
      <c r="K2974" t="str">
        <f t="shared" si="93"/>
        <v/>
      </c>
    </row>
    <row r="2975" spans="10:11">
      <c r="J2975">
        <f t="shared" si="92"/>
        <v>0</v>
      </c>
      <c r="K2975" t="str">
        <f t="shared" si="93"/>
        <v/>
      </c>
    </row>
    <row r="2976" spans="10:11">
      <c r="J2976">
        <f t="shared" si="92"/>
        <v>0</v>
      </c>
      <c r="K2976" t="str">
        <f t="shared" si="93"/>
        <v/>
      </c>
    </row>
    <row r="2977" spans="10:11">
      <c r="J2977">
        <f t="shared" si="92"/>
        <v>0</v>
      </c>
      <c r="K2977" t="str">
        <f t="shared" si="93"/>
        <v/>
      </c>
    </row>
    <row r="2978" spans="10:11">
      <c r="J2978">
        <f t="shared" si="92"/>
        <v>0</v>
      </c>
      <c r="K2978" t="str">
        <f t="shared" si="93"/>
        <v/>
      </c>
    </row>
    <row r="2979" spans="10:11">
      <c r="J2979">
        <f t="shared" si="92"/>
        <v>0</v>
      </c>
      <c r="K2979" t="str">
        <f t="shared" si="93"/>
        <v/>
      </c>
    </row>
    <row r="2980" spans="10:11">
      <c r="J2980">
        <f t="shared" si="92"/>
        <v>0</v>
      </c>
      <c r="K2980" t="str">
        <f t="shared" si="93"/>
        <v/>
      </c>
    </row>
    <row r="2981" spans="10:11">
      <c r="J2981">
        <f t="shared" si="92"/>
        <v>0</v>
      </c>
      <c r="K2981" t="str">
        <f t="shared" si="93"/>
        <v/>
      </c>
    </row>
    <row r="2982" spans="10:11">
      <c r="J2982">
        <f t="shared" si="92"/>
        <v>0</v>
      </c>
      <c r="K2982" t="str">
        <f t="shared" si="93"/>
        <v/>
      </c>
    </row>
    <row r="2983" spans="10:11">
      <c r="J2983">
        <f t="shared" si="92"/>
        <v>0</v>
      </c>
      <c r="K2983" t="str">
        <f t="shared" si="93"/>
        <v/>
      </c>
    </row>
    <row r="2984" spans="10:11">
      <c r="J2984">
        <f t="shared" si="92"/>
        <v>0</v>
      </c>
      <c r="K2984" t="str">
        <f t="shared" si="93"/>
        <v/>
      </c>
    </row>
    <row r="2985" spans="10:11">
      <c r="J2985">
        <f t="shared" si="92"/>
        <v>0</v>
      </c>
      <c r="K2985" t="str">
        <f t="shared" si="93"/>
        <v/>
      </c>
    </row>
    <row r="2986" spans="10:11">
      <c r="J2986">
        <f t="shared" si="92"/>
        <v>0</v>
      </c>
      <c r="K2986" t="str">
        <f t="shared" si="93"/>
        <v/>
      </c>
    </row>
    <row r="2987" spans="10:11">
      <c r="J2987">
        <f t="shared" si="92"/>
        <v>0</v>
      </c>
      <c r="K2987" t="str">
        <f t="shared" si="93"/>
        <v/>
      </c>
    </row>
    <row r="2988" spans="10:11">
      <c r="J2988">
        <f t="shared" si="92"/>
        <v>0</v>
      </c>
      <c r="K2988" t="str">
        <f t="shared" si="93"/>
        <v/>
      </c>
    </row>
    <row r="2989" spans="10:11">
      <c r="J2989">
        <f t="shared" si="92"/>
        <v>0</v>
      </c>
      <c r="K2989" t="str">
        <f t="shared" si="93"/>
        <v/>
      </c>
    </row>
    <row r="2990" spans="10:11">
      <c r="J2990">
        <f t="shared" si="92"/>
        <v>0</v>
      </c>
      <c r="K2990" t="str">
        <f t="shared" si="93"/>
        <v/>
      </c>
    </row>
    <row r="2991" spans="10:11">
      <c r="J2991">
        <f t="shared" si="92"/>
        <v>0</v>
      </c>
      <c r="K2991" t="str">
        <f t="shared" si="93"/>
        <v/>
      </c>
    </row>
    <row r="2992" spans="10:11">
      <c r="J2992">
        <f t="shared" si="92"/>
        <v>0</v>
      </c>
      <c r="K2992" t="str">
        <f t="shared" si="93"/>
        <v/>
      </c>
    </row>
    <row r="2993" spans="10:11">
      <c r="J2993">
        <f t="shared" si="92"/>
        <v>0</v>
      </c>
      <c r="K2993" t="str">
        <f t="shared" si="93"/>
        <v/>
      </c>
    </row>
    <row r="2994" spans="10:11">
      <c r="J2994">
        <f t="shared" si="92"/>
        <v>0</v>
      </c>
      <c r="K2994" t="str">
        <f t="shared" si="93"/>
        <v/>
      </c>
    </row>
    <row r="2995" spans="10:11">
      <c r="J2995">
        <f t="shared" si="92"/>
        <v>0</v>
      </c>
      <c r="K2995" t="str">
        <f t="shared" si="93"/>
        <v/>
      </c>
    </row>
    <row r="2996" spans="10:11">
      <c r="J2996">
        <f t="shared" si="92"/>
        <v>0</v>
      </c>
      <c r="K2996" t="str">
        <f t="shared" si="93"/>
        <v/>
      </c>
    </row>
    <row r="2997" spans="10:11">
      <c r="J2997">
        <f t="shared" si="92"/>
        <v>0</v>
      </c>
      <c r="K2997" t="str">
        <f t="shared" si="93"/>
        <v/>
      </c>
    </row>
    <row r="2998" spans="10:11">
      <c r="J2998">
        <f t="shared" si="92"/>
        <v>0</v>
      </c>
      <c r="K2998" t="str">
        <f t="shared" si="93"/>
        <v/>
      </c>
    </row>
    <row r="2999" spans="10:11">
      <c r="J2999">
        <f t="shared" si="92"/>
        <v>0</v>
      </c>
      <c r="K2999" t="str">
        <f t="shared" si="93"/>
        <v/>
      </c>
    </row>
    <row r="3000" spans="10:11">
      <c r="J3000">
        <f t="shared" si="92"/>
        <v>0</v>
      </c>
      <c r="K3000" t="str">
        <f t="shared" si="93"/>
        <v/>
      </c>
    </row>
    <row r="3001" spans="10:11">
      <c r="J3001">
        <f t="shared" si="92"/>
        <v>0</v>
      </c>
      <c r="K3001" t="str">
        <f t="shared" si="93"/>
        <v/>
      </c>
    </row>
    <row r="3002" spans="10:11">
      <c r="J3002">
        <f t="shared" si="92"/>
        <v>0</v>
      </c>
      <c r="K3002" t="str">
        <f t="shared" si="93"/>
        <v/>
      </c>
    </row>
    <row r="3003" spans="10:11">
      <c r="J3003">
        <f t="shared" si="92"/>
        <v>0</v>
      </c>
      <c r="K3003" t="str">
        <f t="shared" si="93"/>
        <v/>
      </c>
    </row>
    <row r="3004" spans="10:11">
      <c r="J3004">
        <f t="shared" si="92"/>
        <v>0</v>
      </c>
      <c r="K3004" t="str">
        <f t="shared" si="93"/>
        <v/>
      </c>
    </row>
    <row r="3005" spans="10:11">
      <c r="J3005">
        <f t="shared" si="92"/>
        <v>0</v>
      </c>
      <c r="K3005" t="str">
        <f t="shared" si="93"/>
        <v/>
      </c>
    </row>
    <row r="3006" spans="10:11">
      <c r="J3006">
        <f t="shared" si="92"/>
        <v>0</v>
      </c>
      <c r="K3006" t="str">
        <f t="shared" si="93"/>
        <v/>
      </c>
    </row>
    <row r="3007" spans="10:11">
      <c r="J3007">
        <f t="shared" si="92"/>
        <v>0</v>
      </c>
      <c r="K3007" t="str">
        <f t="shared" si="93"/>
        <v/>
      </c>
    </row>
    <row r="3008" spans="10:11">
      <c r="J3008">
        <f t="shared" si="92"/>
        <v>0</v>
      </c>
      <c r="K3008" t="str">
        <f t="shared" si="93"/>
        <v/>
      </c>
    </row>
    <row r="3009" spans="10:11">
      <c r="J3009">
        <f t="shared" si="92"/>
        <v>0</v>
      </c>
      <c r="K3009" t="str">
        <f t="shared" si="93"/>
        <v/>
      </c>
    </row>
    <row r="3010" spans="10:11">
      <c r="J3010">
        <f t="shared" si="92"/>
        <v>0</v>
      </c>
      <c r="K3010" t="str">
        <f t="shared" si="93"/>
        <v/>
      </c>
    </row>
    <row r="3011" spans="10:11">
      <c r="J3011">
        <f t="shared" si="92"/>
        <v>0</v>
      </c>
      <c r="K3011" t="str">
        <f t="shared" si="93"/>
        <v/>
      </c>
    </row>
    <row r="3012" spans="10:11">
      <c r="J3012">
        <f t="shared" si="92"/>
        <v>0</v>
      </c>
      <c r="K3012" t="str">
        <f t="shared" si="93"/>
        <v/>
      </c>
    </row>
    <row r="3013" spans="10:11">
      <c r="J3013">
        <f t="shared" ref="J3013:J3076" si="94">+IF(G3013="AUTORIZADO",F3013,0)</f>
        <v>0</v>
      </c>
      <c r="K3013" t="str">
        <f t="shared" ref="K3013:K3076" si="95">MID(D3013,2,18)</f>
        <v/>
      </c>
    </row>
    <row r="3014" spans="10:11">
      <c r="J3014">
        <f t="shared" si="94"/>
        <v>0</v>
      </c>
      <c r="K3014" t="str">
        <f t="shared" si="95"/>
        <v/>
      </c>
    </row>
    <row r="3015" spans="10:11">
      <c r="J3015">
        <f t="shared" si="94"/>
        <v>0</v>
      </c>
      <c r="K3015" t="str">
        <f t="shared" si="95"/>
        <v/>
      </c>
    </row>
    <row r="3016" spans="10:11">
      <c r="J3016">
        <f t="shared" si="94"/>
        <v>0</v>
      </c>
      <c r="K3016" t="str">
        <f t="shared" si="95"/>
        <v/>
      </c>
    </row>
    <row r="3017" spans="10:11">
      <c r="J3017">
        <f t="shared" si="94"/>
        <v>0</v>
      </c>
      <c r="K3017" t="str">
        <f t="shared" si="95"/>
        <v/>
      </c>
    </row>
    <row r="3018" spans="10:11">
      <c r="J3018">
        <f t="shared" si="94"/>
        <v>0</v>
      </c>
      <c r="K3018" t="str">
        <f t="shared" si="95"/>
        <v/>
      </c>
    </row>
    <row r="3019" spans="10:11">
      <c r="J3019">
        <f t="shared" si="94"/>
        <v>0</v>
      </c>
      <c r="K3019" t="str">
        <f t="shared" si="95"/>
        <v/>
      </c>
    </row>
    <row r="3020" spans="10:11">
      <c r="J3020">
        <f t="shared" si="94"/>
        <v>0</v>
      </c>
      <c r="K3020" t="str">
        <f t="shared" si="95"/>
        <v/>
      </c>
    </row>
    <row r="3021" spans="10:11">
      <c r="J3021">
        <f t="shared" si="94"/>
        <v>0</v>
      </c>
      <c r="K3021" t="str">
        <f t="shared" si="95"/>
        <v/>
      </c>
    </row>
    <row r="3022" spans="10:11">
      <c r="J3022">
        <f t="shared" si="94"/>
        <v>0</v>
      </c>
      <c r="K3022" t="str">
        <f t="shared" si="95"/>
        <v/>
      </c>
    </row>
    <row r="3023" spans="10:11">
      <c r="J3023">
        <f t="shared" si="94"/>
        <v>0</v>
      </c>
      <c r="K3023" t="str">
        <f t="shared" si="95"/>
        <v/>
      </c>
    </row>
    <row r="3024" spans="10:11">
      <c r="J3024">
        <f t="shared" si="94"/>
        <v>0</v>
      </c>
      <c r="K3024" t="str">
        <f t="shared" si="95"/>
        <v/>
      </c>
    </row>
    <row r="3025" spans="10:11">
      <c r="J3025">
        <f t="shared" si="94"/>
        <v>0</v>
      </c>
      <c r="K3025" t="str">
        <f t="shared" si="95"/>
        <v/>
      </c>
    </row>
    <row r="3026" spans="10:11">
      <c r="J3026">
        <f t="shared" si="94"/>
        <v>0</v>
      </c>
      <c r="K3026" t="str">
        <f t="shared" si="95"/>
        <v/>
      </c>
    </row>
    <row r="3027" spans="10:11">
      <c r="J3027">
        <f t="shared" si="94"/>
        <v>0</v>
      </c>
      <c r="K3027" t="str">
        <f t="shared" si="95"/>
        <v/>
      </c>
    </row>
    <row r="3028" spans="10:11">
      <c r="J3028">
        <f t="shared" si="94"/>
        <v>0</v>
      </c>
      <c r="K3028" t="str">
        <f t="shared" si="95"/>
        <v/>
      </c>
    </row>
    <row r="3029" spans="10:11">
      <c r="J3029">
        <f t="shared" si="94"/>
        <v>0</v>
      </c>
      <c r="K3029" t="str">
        <f t="shared" si="95"/>
        <v/>
      </c>
    </row>
    <row r="3030" spans="10:11">
      <c r="J3030">
        <f t="shared" si="94"/>
        <v>0</v>
      </c>
      <c r="K3030" t="str">
        <f t="shared" si="95"/>
        <v/>
      </c>
    </row>
    <row r="3031" spans="10:11">
      <c r="J3031">
        <f t="shared" si="94"/>
        <v>0</v>
      </c>
      <c r="K3031" t="str">
        <f t="shared" si="95"/>
        <v/>
      </c>
    </row>
    <row r="3032" spans="10:11">
      <c r="J3032">
        <f t="shared" si="94"/>
        <v>0</v>
      </c>
      <c r="K3032" t="str">
        <f t="shared" si="95"/>
        <v/>
      </c>
    </row>
    <row r="3033" spans="10:11">
      <c r="J3033">
        <f t="shared" si="94"/>
        <v>0</v>
      </c>
      <c r="K3033" t="str">
        <f t="shared" si="95"/>
        <v/>
      </c>
    </row>
    <row r="3034" spans="10:11">
      <c r="J3034">
        <f t="shared" si="94"/>
        <v>0</v>
      </c>
      <c r="K3034" t="str">
        <f t="shared" si="95"/>
        <v/>
      </c>
    </row>
    <row r="3035" spans="10:11">
      <c r="J3035">
        <f t="shared" si="94"/>
        <v>0</v>
      </c>
      <c r="K3035" t="str">
        <f t="shared" si="95"/>
        <v/>
      </c>
    </row>
    <row r="3036" spans="10:11">
      <c r="J3036">
        <f t="shared" si="94"/>
        <v>0</v>
      </c>
      <c r="K3036" t="str">
        <f t="shared" si="95"/>
        <v/>
      </c>
    </row>
    <row r="3037" spans="10:11">
      <c r="J3037">
        <f t="shared" si="94"/>
        <v>0</v>
      </c>
      <c r="K3037" t="str">
        <f t="shared" si="95"/>
        <v/>
      </c>
    </row>
    <row r="3038" spans="10:11">
      <c r="J3038">
        <f t="shared" si="94"/>
        <v>0</v>
      </c>
      <c r="K3038" t="str">
        <f t="shared" si="95"/>
        <v/>
      </c>
    </row>
    <row r="3039" spans="10:11">
      <c r="J3039">
        <f t="shared" si="94"/>
        <v>0</v>
      </c>
      <c r="K3039" t="str">
        <f t="shared" si="95"/>
        <v/>
      </c>
    </row>
    <row r="3040" spans="10:11">
      <c r="J3040">
        <f t="shared" si="94"/>
        <v>0</v>
      </c>
      <c r="K3040" t="str">
        <f t="shared" si="95"/>
        <v/>
      </c>
    </row>
    <row r="3041" spans="10:11">
      <c r="J3041">
        <f t="shared" si="94"/>
        <v>0</v>
      </c>
      <c r="K3041" t="str">
        <f t="shared" si="95"/>
        <v/>
      </c>
    </row>
    <row r="3042" spans="10:11">
      <c r="J3042">
        <f t="shared" si="94"/>
        <v>0</v>
      </c>
      <c r="K3042" t="str">
        <f t="shared" si="95"/>
        <v/>
      </c>
    </row>
    <row r="3043" spans="10:11">
      <c r="J3043">
        <f t="shared" si="94"/>
        <v>0</v>
      </c>
      <c r="K3043" t="str">
        <f t="shared" si="95"/>
        <v/>
      </c>
    </row>
    <row r="3044" spans="10:11">
      <c r="J3044">
        <f t="shared" si="94"/>
        <v>0</v>
      </c>
      <c r="K3044" t="str">
        <f t="shared" si="95"/>
        <v/>
      </c>
    </row>
    <row r="3045" spans="10:11">
      <c r="J3045">
        <f t="shared" si="94"/>
        <v>0</v>
      </c>
      <c r="K3045" t="str">
        <f t="shared" si="95"/>
        <v/>
      </c>
    </row>
    <row r="3046" spans="10:11">
      <c r="J3046">
        <f t="shared" si="94"/>
        <v>0</v>
      </c>
      <c r="K3046" t="str">
        <f t="shared" si="95"/>
        <v/>
      </c>
    </row>
    <row r="3047" spans="10:11">
      <c r="J3047">
        <f t="shared" si="94"/>
        <v>0</v>
      </c>
      <c r="K3047" t="str">
        <f t="shared" si="95"/>
        <v/>
      </c>
    </row>
    <row r="3048" spans="10:11">
      <c r="J3048">
        <f t="shared" si="94"/>
        <v>0</v>
      </c>
      <c r="K3048" t="str">
        <f t="shared" si="95"/>
        <v/>
      </c>
    </row>
    <row r="3049" spans="10:11">
      <c r="J3049">
        <f t="shared" si="94"/>
        <v>0</v>
      </c>
      <c r="K3049" t="str">
        <f t="shared" si="95"/>
        <v/>
      </c>
    </row>
    <row r="3050" spans="10:11">
      <c r="J3050">
        <f t="shared" si="94"/>
        <v>0</v>
      </c>
      <c r="K3050" t="str">
        <f t="shared" si="95"/>
        <v/>
      </c>
    </row>
    <row r="3051" spans="10:11">
      <c r="J3051">
        <f t="shared" si="94"/>
        <v>0</v>
      </c>
      <c r="K3051" t="str">
        <f t="shared" si="95"/>
        <v/>
      </c>
    </row>
    <row r="3052" spans="10:11">
      <c r="J3052">
        <f t="shared" si="94"/>
        <v>0</v>
      </c>
      <c r="K3052" t="str">
        <f t="shared" si="95"/>
        <v/>
      </c>
    </row>
    <row r="3053" spans="10:11">
      <c r="J3053">
        <f t="shared" si="94"/>
        <v>0</v>
      </c>
      <c r="K3053" t="str">
        <f t="shared" si="95"/>
        <v/>
      </c>
    </row>
    <row r="3054" spans="10:11">
      <c r="J3054">
        <f t="shared" si="94"/>
        <v>0</v>
      </c>
      <c r="K3054" t="str">
        <f t="shared" si="95"/>
        <v/>
      </c>
    </row>
    <row r="3055" spans="10:11">
      <c r="J3055">
        <f t="shared" si="94"/>
        <v>0</v>
      </c>
      <c r="K3055" t="str">
        <f t="shared" si="95"/>
        <v/>
      </c>
    </row>
    <row r="3056" spans="10:11">
      <c r="J3056">
        <f t="shared" si="94"/>
        <v>0</v>
      </c>
      <c r="K3056" t="str">
        <f t="shared" si="95"/>
        <v/>
      </c>
    </row>
    <row r="3057" spans="10:11">
      <c r="J3057">
        <f t="shared" si="94"/>
        <v>0</v>
      </c>
      <c r="K3057" t="str">
        <f t="shared" si="95"/>
        <v/>
      </c>
    </row>
    <row r="3058" spans="10:11">
      <c r="J3058">
        <f t="shared" si="94"/>
        <v>0</v>
      </c>
      <c r="K3058" t="str">
        <f t="shared" si="95"/>
        <v/>
      </c>
    </row>
    <row r="3059" spans="10:11">
      <c r="J3059">
        <f t="shared" si="94"/>
        <v>0</v>
      </c>
      <c r="K3059" t="str">
        <f t="shared" si="95"/>
        <v/>
      </c>
    </row>
    <row r="3060" spans="10:11">
      <c r="J3060">
        <f t="shared" si="94"/>
        <v>0</v>
      </c>
      <c r="K3060" t="str">
        <f t="shared" si="95"/>
        <v/>
      </c>
    </row>
    <row r="3061" spans="10:11">
      <c r="J3061">
        <f t="shared" si="94"/>
        <v>0</v>
      </c>
      <c r="K3061" t="str">
        <f t="shared" si="95"/>
        <v/>
      </c>
    </row>
    <row r="3062" spans="10:11">
      <c r="J3062">
        <f t="shared" si="94"/>
        <v>0</v>
      </c>
      <c r="K3062" t="str">
        <f t="shared" si="95"/>
        <v/>
      </c>
    </row>
    <row r="3063" spans="10:11">
      <c r="J3063">
        <f t="shared" si="94"/>
        <v>0</v>
      </c>
      <c r="K3063" t="str">
        <f t="shared" si="95"/>
        <v/>
      </c>
    </row>
    <row r="3064" spans="10:11">
      <c r="J3064">
        <f t="shared" si="94"/>
        <v>0</v>
      </c>
      <c r="K3064" t="str">
        <f t="shared" si="95"/>
        <v/>
      </c>
    </row>
    <row r="3065" spans="10:11">
      <c r="J3065">
        <f t="shared" si="94"/>
        <v>0</v>
      </c>
      <c r="K3065" t="str">
        <f t="shared" si="95"/>
        <v/>
      </c>
    </row>
    <row r="3066" spans="10:11">
      <c r="J3066">
        <f t="shared" si="94"/>
        <v>0</v>
      </c>
      <c r="K3066" t="str">
        <f t="shared" si="95"/>
        <v/>
      </c>
    </row>
    <row r="3067" spans="10:11">
      <c r="J3067">
        <f t="shared" si="94"/>
        <v>0</v>
      </c>
      <c r="K3067" t="str">
        <f t="shared" si="95"/>
        <v/>
      </c>
    </row>
    <row r="3068" spans="10:11">
      <c r="J3068">
        <f t="shared" si="94"/>
        <v>0</v>
      </c>
      <c r="K3068" t="str">
        <f t="shared" si="95"/>
        <v/>
      </c>
    </row>
    <row r="3069" spans="10:11">
      <c r="J3069">
        <f t="shared" si="94"/>
        <v>0</v>
      </c>
      <c r="K3069" t="str">
        <f t="shared" si="95"/>
        <v/>
      </c>
    </row>
    <row r="3070" spans="10:11">
      <c r="J3070">
        <f t="shared" si="94"/>
        <v>0</v>
      </c>
      <c r="K3070" t="str">
        <f t="shared" si="95"/>
        <v/>
      </c>
    </row>
    <row r="3071" spans="10:11">
      <c r="J3071">
        <f t="shared" si="94"/>
        <v>0</v>
      </c>
      <c r="K3071" t="str">
        <f t="shared" si="95"/>
        <v/>
      </c>
    </row>
    <row r="3072" spans="10:11">
      <c r="J3072">
        <f t="shared" si="94"/>
        <v>0</v>
      </c>
      <c r="K3072" t="str">
        <f t="shared" si="95"/>
        <v/>
      </c>
    </row>
    <row r="3073" spans="10:11">
      <c r="J3073">
        <f t="shared" si="94"/>
        <v>0</v>
      </c>
      <c r="K3073" t="str">
        <f t="shared" si="95"/>
        <v/>
      </c>
    </row>
    <row r="3074" spans="10:11">
      <c r="J3074">
        <f t="shared" si="94"/>
        <v>0</v>
      </c>
      <c r="K3074" t="str">
        <f t="shared" si="95"/>
        <v/>
      </c>
    </row>
    <row r="3075" spans="10:11">
      <c r="J3075">
        <f t="shared" si="94"/>
        <v>0</v>
      </c>
      <c r="K3075" t="str">
        <f t="shared" si="95"/>
        <v/>
      </c>
    </row>
    <row r="3076" spans="10:11">
      <c r="J3076">
        <f t="shared" si="94"/>
        <v>0</v>
      </c>
      <c r="K3076" t="str">
        <f t="shared" si="95"/>
        <v/>
      </c>
    </row>
    <row r="3077" spans="10:11">
      <c r="J3077">
        <f t="shared" ref="J3077:J3140" si="96">+IF(G3077="AUTORIZADO",F3077,0)</f>
        <v>0</v>
      </c>
      <c r="K3077" t="str">
        <f t="shared" ref="K3077:K3140" si="97">MID(D3077,2,18)</f>
        <v/>
      </c>
    </row>
    <row r="3078" spans="10:11">
      <c r="J3078">
        <f t="shared" si="96"/>
        <v>0</v>
      </c>
      <c r="K3078" t="str">
        <f t="shared" si="97"/>
        <v/>
      </c>
    </row>
    <row r="3079" spans="10:11">
      <c r="J3079">
        <f t="shared" si="96"/>
        <v>0</v>
      </c>
      <c r="K3079" t="str">
        <f t="shared" si="97"/>
        <v/>
      </c>
    </row>
    <row r="3080" spans="10:11">
      <c r="J3080">
        <f t="shared" si="96"/>
        <v>0</v>
      </c>
      <c r="K3080" t="str">
        <f t="shared" si="97"/>
        <v/>
      </c>
    </row>
    <row r="3081" spans="10:11">
      <c r="J3081">
        <f t="shared" si="96"/>
        <v>0</v>
      </c>
      <c r="K3081" t="str">
        <f t="shared" si="97"/>
        <v/>
      </c>
    </row>
    <row r="3082" spans="10:11">
      <c r="J3082">
        <f t="shared" si="96"/>
        <v>0</v>
      </c>
      <c r="K3082" t="str">
        <f t="shared" si="97"/>
        <v/>
      </c>
    </row>
    <row r="3083" spans="10:11">
      <c r="J3083">
        <f t="shared" si="96"/>
        <v>0</v>
      </c>
      <c r="K3083" t="str">
        <f t="shared" si="97"/>
        <v/>
      </c>
    </row>
    <row r="3084" spans="10:11">
      <c r="J3084">
        <f t="shared" si="96"/>
        <v>0</v>
      </c>
      <c r="K3084" t="str">
        <f t="shared" si="97"/>
        <v/>
      </c>
    </row>
    <row r="3085" spans="10:11">
      <c r="J3085">
        <f t="shared" si="96"/>
        <v>0</v>
      </c>
      <c r="K3085" t="str">
        <f t="shared" si="97"/>
        <v/>
      </c>
    </row>
    <row r="3086" spans="10:11">
      <c r="J3086">
        <f t="shared" si="96"/>
        <v>0</v>
      </c>
      <c r="K3086" t="str">
        <f t="shared" si="97"/>
        <v/>
      </c>
    </row>
    <row r="3087" spans="10:11">
      <c r="J3087">
        <f t="shared" si="96"/>
        <v>0</v>
      </c>
      <c r="K3087" t="str">
        <f t="shared" si="97"/>
        <v/>
      </c>
    </row>
    <row r="3088" spans="10:11">
      <c r="J3088">
        <f t="shared" si="96"/>
        <v>0</v>
      </c>
      <c r="K3088" t="str">
        <f t="shared" si="97"/>
        <v/>
      </c>
    </row>
    <row r="3089" spans="10:11">
      <c r="J3089">
        <f t="shared" si="96"/>
        <v>0</v>
      </c>
      <c r="K3089" t="str">
        <f t="shared" si="97"/>
        <v/>
      </c>
    </row>
    <row r="3090" spans="10:11">
      <c r="J3090">
        <f t="shared" si="96"/>
        <v>0</v>
      </c>
      <c r="K3090" t="str">
        <f t="shared" si="97"/>
        <v/>
      </c>
    </row>
    <row r="3091" spans="10:11">
      <c r="J3091">
        <f t="shared" si="96"/>
        <v>0</v>
      </c>
      <c r="K3091" t="str">
        <f t="shared" si="97"/>
        <v/>
      </c>
    </row>
    <row r="3092" spans="10:11">
      <c r="J3092">
        <f t="shared" si="96"/>
        <v>0</v>
      </c>
      <c r="K3092" t="str">
        <f t="shared" si="97"/>
        <v/>
      </c>
    </row>
    <row r="3093" spans="10:11">
      <c r="J3093">
        <f t="shared" si="96"/>
        <v>0</v>
      </c>
      <c r="K3093" t="str">
        <f t="shared" si="97"/>
        <v/>
      </c>
    </row>
    <row r="3094" spans="10:11">
      <c r="J3094">
        <f t="shared" si="96"/>
        <v>0</v>
      </c>
      <c r="K3094" t="str">
        <f t="shared" si="97"/>
        <v/>
      </c>
    </row>
    <row r="3095" spans="10:11">
      <c r="J3095">
        <f t="shared" si="96"/>
        <v>0</v>
      </c>
      <c r="K3095" t="str">
        <f t="shared" si="97"/>
        <v/>
      </c>
    </row>
    <row r="3096" spans="10:11">
      <c r="J3096">
        <f t="shared" si="96"/>
        <v>0</v>
      </c>
      <c r="K3096" t="str">
        <f t="shared" si="97"/>
        <v/>
      </c>
    </row>
    <row r="3097" spans="10:11">
      <c r="J3097">
        <f t="shared" si="96"/>
        <v>0</v>
      </c>
      <c r="K3097" t="str">
        <f t="shared" si="97"/>
        <v/>
      </c>
    </row>
    <row r="3098" spans="10:11">
      <c r="J3098">
        <f t="shared" si="96"/>
        <v>0</v>
      </c>
      <c r="K3098" t="str">
        <f t="shared" si="97"/>
        <v/>
      </c>
    </row>
    <row r="3099" spans="10:11">
      <c r="J3099">
        <f t="shared" si="96"/>
        <v>0</v>
      </c>
      <c r="K3099" t="str">
        <f t="shared" si="97"/>
        <v/>
      </c>
    </row>
    <row r="3100" spans="10:11">
      <c r="J3100">
        <f t="shared" si="96"/>
        <v>0</v>
      </c>
      <c r="K3100" t="str">
        <f t="shared" si="97"/>
        <v/>
      </c>
    </row>
    <row r="3101" spans="10:11">
      <c r="J3101">
        <f t="shared" si="96"/>
        <v>0</v>
      </c>
      <c r="K3101" t="str">
        <f t="shared" si="97"/>
        <v/>
      </c>
    </row>
    <row r="3102" spans="10:11">
      <c r="J3102">
        <f t="shared" si="96"/>
        <v>0</v>
      </c>
      <c r="K3102" t="str">
        <f t="shared" si="97"/>
        <v/>
      </c>
    </row>
    <row r="3103" spans="10:11">
      <c r="J3103">
        <f t="shared" si="96"/>
        <v>0</v>
      </c>
      <c r="K3103" t="str">
        <f t="shared" si="97"/>
        <v/>
      </c>
    </row>
    <row r="3104" spans="10:11">
      <c r="J3104">
        <f t="shared" si="96"/>
        <v>0</v>
      </c>
      <c r="K3104" t="str">
        <f t="shared" si="97"/>
        <v/>
      </c>
    </row>
    <row r="3105" spans="10:11">
      <c r="J3105">
        <f t="shared" si="96"/>
        <v>0</v>
      </c>
      <c r="K3105" t="str">
        <f t="shared" si="97"/>
        <v/>
      </c>
    </row>
    <row r="3106" spans="10:11">
      <c r="J3106">
        <f t="shared" si="96"/>
        <v>0</v>
      </c>
      <c r="K3106" t="str">
        <f t="shared" si="97"/>
        <v/>
      </c>
    </row>
    <row r="3107" spans="10:11">
      <c r="J3107">
        <f t="shared" si="96"/>
        <v>0</v>
      </c>
      <c r="K3107" t="str">
        <f t="shared" si="97"/>
        <v/>
      </c>
    </row>
    <row r="3108" spans="10:11">
      <c r="J3108">
        <f t="shared" si="96"/>
        <v>0</v>
      </c>
      <c r="K3108" t="str">
        <f t="shared" si="97"/>
        <v/>
      </c>
    </row>
    <row r="3109" spans="10:11">
      <c r="J3109">
        <f t="shared" si="96"/>
        <v>0</v>
      </c>
      <c r="K3109" t="str">
        <f t="shared" si="97"/>
        <v/>
      </c>
    </row>
    <row r="3110" spans="10:11">
      <c r="J3110">
        <f t="shared" si="96"/>
        <v>0</v>
      </c>
      <c r="K3110" t="str">
        <f t="shared" si="97"/>
        <v/>
      </c>
    </row>
    <row r="3111" spans="10:11">
      <c r="J3111">
        <f t="shared" si="96"/>
        <v>0</v>
      </c>
      <c r="K3111" t="str">
        <f t="shared" si="97"/>
        <v/>
      </c>
    </row>
    <row r="3112" spans="10:11">
      <c r="J3112">
        <f t="shared" si="96"/>
        <v>0</v>
      </c>
      <c r="K3112" t="str">
        <f t="shared" si="97"/>
        <v/>
      </c>
    </row>
    <row r="3113" spans="10:11">
      <c r="J3113">
        <f t="shared" si="96"/>
        <v>0</v>
      </c>
      <c r="K3113" t="str">
        <f t="shared" si="97"/>
        <v/>
      </c>
    </row>
    <row r="3114" spans="10:11">
      <c r="J3114">
        <f t="shared" si="96"/>
        <v>0</v>
      </c>
      <c r="K3114" t="str">
        <f t="shared" si="97"/>
        <v/>
      </c>
    </row>
    <row r="3115" spans="10:11">
      <c r="J3115">
        <f t="shared" si="96"/>
        <v>0</v>
      </c>
      <c r="K3115" t="str">
        <f t="shared" si="97"/>
        <v/>
      </c>
    </row>
    <row r="3116" spans="10:11">
      <c r="J3116">
        <f t="shared" si="96"/>
        <v>0</v>
      </c>
      <c r="K3116" t="str">
        <f t="shared" si="97"/>
        <v/>
      </c>
    </row>
    <row r="3117" spans="10:11">
      <c r="J3117">
        <f t="shared" si="96"/>
        <v>0</v>
      </c>
      <c r="K3117" t="str">
        <f t="shared" si="97"/>
        <v/>
      </c>
    </row>
    <row r="3118" spans="10:11">
      <c r="J3118">
        <f t="shared" si="96"/>
        <v>0</v>
      </c>
      <c r="K3118" t="str">
        <f t="shared" si="97"/>
        <v/>
      </c>
    </row>
    <row r="3119" spans="10:11">
      <c r="J3119">
        <f t="shared" si="96"/>
        <v>0</v>
      </c>
      <c r="K3119" t="str">
        <f t="shared" si="97"/>
        <v/>
      </c>
    </row>
    <row r="3120" spans="10:11">
      <c r="J3120">
        <f t="shared" si="96"/>
        <v>0</v>
      </c>
      <c r="K3120" t="str">
        <f t="shared" si="97"/>
        <v/>
      </c>
    </row>
    <row r="3121" spans="10:11">
      <c r="J3121">
        <f t="shared" si="96"/>
        <v>0</v>
      </c>
      <c r="K3121" t="str">
        <f t="shared" si="97"/>
        <v/>
      </c>
    </row>
    <row r="3122" spans="10:11">
      <c r="J3122">
        <f t="shared" si="96"/>
        <v>0</v>
      </c>
      <c r="K3122" t="str">
        <f t="shared" si="97"/>
        <v/>
      </c>
    </row>
    <row r="3123" spans="10:11">
      <c r="J3123">
        <f t="shared" si="96"/>
        <v>0</v>
      </c>
      <c r="K3123" t="str">
        <f t="shared" si="97"/>
        <v/>
      </c>
    </row>
    <row r="3124" spans="10:11">
      <c r="J3124">
        <f t="shared" si="96"/>
        <v>0</v>
      </c>
      <c r="K3124" t="str">
        <f t="shared" si="97"/>
        <v/>
      </c>
    </row>
    <row r="3125" spans="10:11">
      <c r="J3125">
        <f t="shared" si="96"/>
        <v>0</v>
      </c>
      <c r="K3125" t="str">
        <f t="shared" si="97"/>
        <v/>
      </c>
    </row>
    <row r="3126" spans="10:11">
      <c r="J3126">
        <f t="shared" si="96"/>
        <v>0</v>
      </c>
      <c r="K3126" t="str">
        <f t="shared" si="97"/>
        <v/>
      </c>
    </row>
    <row r="3127" spans="10:11">
      <c r="J3127">
        <f t="shared" si="96"/>
        <v>0</v>
      </c>
      <c r="K3127" t="str">
        <f t="shared" si="97"/>
        <v/>
      </c>
    </row>
    <row r="3128" spans="10:11">
      <c r="J3128">
        <f t="shared" si="96"/>
        <v>0</v>
      </c>
      <c r="K3128" t="str">
        <f t="shared" si="97"/>
        <v/>
      </c>
    </row>
    <row r="3129" spans="10:11">
      <c r="J3129">
        <f t="shared" si="96"/>
        <v>0</v>
      </c>
      <c r="K3129" t="str">
        <f t="shared" si="97"/>
        <v/>
      </c>
    </row>
    <row r="3130" spans="10:11">
      <c r="J3130">
        <f t="shared" si="96"/>
        <v>0</v>
      </c>
      <c r="K3130" t="str">
        <f t="shared" si="97"/>
        <v/>
      </c>
    </row>
    <row r="3131" spans="10:11">
      <c r="J3131">
        <f t="shared" si="96"/>
        <v>0</v>
      </c>
      <c r="K3131" t="str">
        <f t="shared" si="97"/>
        <v/>
      </c>
    </row>
    <row r="3132" spans="10:11">
      <c r="J3132">
        <f t="shared" si="96"/>
        <v>0</v>
      </c>
      <c r="K3132" t="str">
        <f t="shared" si="97"/>
        <v/>
      </c>
    </row>
    <row r="3133" spans="10:11">
      <c r="J3133">
        <f t="shared" si="96"/>
        <v>0</v>
      </c>
      <c r="K3133" t="str">
        <f t="shared" si="97"/>
        <v/>
      </c>
    </row>
    <row r="3134" spans="10:11">
      <c r="J3134">
        <f t="shared" si="96"/>
        <v>0</v>
      </c>
      <c r="K3134" t="str">
        <f t="shared" si="97"/>
        <v/>
      </c>
    </row>
    <row r="3135" spans="10:11">
      <c r="J3135">
        <f t="shared" si="96"/>
        <v>0</v>
      </c>
      <c r="K3135" t="str">
        <f t="shared" si="97"/>
        <v/>
      </c>
    </row>
    <row r="3136" spans="10:11">
      <c r="J3136">
        <f t="shared" si="96"/>
        <v>0</v>
      </c>
      <c r="K3136" t="str">
        <f t="shared" si="97"/>
        <v/>
      </c>
    </row>
    <row r="3137" spans="10:11">
      <c r="J3137">
        <f t="shared" si="96"/>
        <v>0</v>
      </c>
      <c r="K3137" t="str">
        <f t="shared" si="97"/>
        <v/>
      </c>
    </row>
    <row r="3138" spans="10:11">
      <c r="J3138">
        <f t="shared" si="96"/>
        <v>0</v>
      </c>
      <c r="K3138" t="str">
        <f t="shared" si="97"/>
        <v/>
      </c>
    </row>
    <row r="3139" spans="10:11">
      <c r="J3139">
        <f t="shared" si="96"/>
        <v>0</v>
      </c>
      <c r="K3139" t="str">
        <f t="shared" si="97"/>
        <v/>
      </c>
    </row>
    <row r="3140" spans="10:11">
      <c r="J3140">
        <f t="shared" si="96"/>
        <v>0</v>
      </c>
      <c r="K3140" t="str">
        <f t="shared" si="97"/>
        <v/>
      </c>
    </row>
    <row r="3141" spans="10:11">
      <c r="J3141">
        <f t="shared" ref="J3141:J3204" si="98">+IF(G3141="AUTORIZADO",F3141,0)</f>
        <v>0</v>
      </c>
      <c r="K3141" t="str">
        <f t="shared" ref="K3141:K3204" si="99">MID(D3141,2,18)</f>
        <v/>
      </c>
    </row>
    <row r="3142" spans="10:11">
      <c r="J3142">
        <f t="shared" si="98"/>
        <v>0</v>
      </c>
      <c r="K3142" t="str">
        <f t="shared" si="99"/>
        <v/>
      </c>
    </row>
    <row r="3143" spans="10:11">
      <c r="J3143">
        <f t="shared" si="98"/>
        <v>0</v>
      </c>
      <c r="K3143" t="str">
        <f t="shared" si="99"/>
        <v/>
      </c>
    </row>
    <row r="3144" spans="10:11">
      <c r="J3144">
        <f t="shared" si="98"/>
        <v>0</v>
      </c>
      <c r="K3144" t="str">
        <f t="shared" si="99"/>
        <v/>
      </c>
    </row>
    <row r="3145" spans="10:11">
      <c r="J3145">
        <f t="shared" si="98"/>
        <v>0</v>
      </c>
      <c r="K3145" t="str">
        <f t="shared" si="99"/>
        <v/>
      </c>
    </row>
    <row r="3146" spans="10:11">
      <c r="J3146">
        <f t="shared" si="98"/>
        <v>0</v>
      </c>
      <c r="K3146" t="str">
        <f t="shared" si="99"/>
        <v/>
      </c>
    </row>
    <row r="3147" spans="10:11">
      <c r="J3147">
        <f t="shared" si="98"/>
        <v>0</v>
      </c>
      <c r="K3147" t="str">
        <f t="shared" si="99"/>
        <v/>
      </c>
    </row>
    <row r="3148" spans="10:11">
      <c r="J3148">
        <f t="shared" si="98"/>
        <v>0</v>
      </c>
      <c r="K3148" t="str">
        <f t="shared" si="99"/>
        <v/>
      </c>
    </row>
    <row r="3149" spans="10:11">
      <c r="J3149">
        <f t="shared" si="98"/>
        <v>0</v>
      </c>
      <c r="K3149" t="str">
        <f t="shared" si="99"/>
        <v/>
      </c>
    </row>
    <row r="3150" spans="10:11">
      <c r="J3150">
        <f t="shared" si="98"/>
        <v>0</v>
      </c>
      <c r="K3150" t="str">
        <f t="shared" si="99"/>
        <v/>
      </c>
    </row>
    <row r="3151" spans="10:11">
      <c r="J3151">
        <f t="shared" si="98"/>
        <v>0</v>
      </c>
      <c r="K3151" t="str">
        <f t="shared" si="99"/>
        <v/>
      </c>
    </row>
    <row r="3152" spans="10:11">
      <c r="J3152">
        <f t="shared" si="98"/>
        <v>0</v>
      </c>
      <c r="K3152" t="str">
        <f t="shared" si="99"/>
        <v/>
      </c>
    </row>
    <row r="3153" spans="10:11">
      <c r="J3153">
        <f t="shared" si="98"/>
        <v>0</v>
      </c>
      <c r="K3153" t="str">
        <f t="shared" si="99"/>
        <v/>
      </c>
    </row>
    <row r="3154" spans="10:11">
      <c r="J3154">
        <f t="shared" si="98"/>
        <v>0</v>
      </c>
      <c r="K3154" t="str">
        <f t="shared" si="99"/>
        <v/>
      </c>
    </row>
    <row r="3155" spans="10:11">
      <c r="J3155">
        <f t="shared" si="98"/>
        <v>0</v>
      </c>
      <c r="K3155" t="str">
        <f t="shared" si="99"/>
        <v/>
      </c>
    </row>
    <row r="3156" spans="10:11">
      <c r="J3156">
        <f t="shared" si="98"/>
        <v>0</v>
      </c>
      <c r="K3156" t="str">
        <f t="shared" si="99"/>
        <v/>
      </c>
    </row>
    <row r="3157" spans="10:11">
      <c r="J3157">
        <f t="shared" si="98"/>
        <v>0</v>
      </c>
      <c r="K3157" t="str">
        <f t="shared" si="99"/>
        <v/>
      </c>
    </row>
    <row r="3158" spans="10:11">
      <c r="J3158">
        <f t="shared" si="98"/>
        <v>0</v>
      </c>
      <c r="K3158" t="str">
        <f t="shared" si="99"/>
        <v/>
      </c>
    </row>
    <row r="3159" spans="10:11">
      <c r="J3159">
        <f t="shared" si="98"/>
        <v>0</v>
      </c>
      <c r="K3159" t="str">
        <f t="shared" si="99"/>
        <v/>
      </c>
    </row>
    <row r="3160" spans="10:11">
      <c r="J3160">
        <f t="shared" si="98"/>
        <v>0</v>
      </c>
      <c r="K3160" t="str">
        <f t="shared" si="99"/>
        <v/>
      </c>
    </row>
    <row r="3161" spans="10:11">
      <c r="J3161">
        <f t="shared" si="98"/>
        <v>0</v>
      </c>
      <c r="K3161" t="str">
        <f t="shared" si="99"/>
        <v/>
      </c>
    </row>
    <row r="3162" spans="10:11">
      <c r="J3162">
        <f t="shared" si="98"/>
        <v>0</v>
      </c>
      <c r="K3162" t="str">
        <f t="shared" si="99"/>
        <v/>
      </c>
    </row>
    <row r="3163" spans="10:11">
      <c r="J3163">
        <f t="shared" si="98"/>
        <v>0</v>
      </c>
      <c r="K3163" t="str">
        <f t="shared" si="99"/>
        <v/>
      </c>
    </row>
    <row r="3164" spans="10:11">
      <c r="J3164">
        <f t="shared" si="98"/>
        <v>0</v>
      </c>
      <c r="K3164" t="str">
        <f t="shared" si="99"/>
        <v/>
      </c>
    </row>
    <row r="3165" spans="10:11">
      <c r="J3165">
        <f t="shared" si="98"/>
        <v>0</v>
      </c>
      <c r="K3165" t="str">
        <f t="shared" si="99"/>
        <v/>
      </c>
    </row>
    <row r="3166" spans="10:11">
      <c r="J3166">
        <f t="shared" si="98"/>
        <v>0</v>
      </c>
      <c r="K3166" t="str">
        <f t="shared" si="99"/>
        <v/>
      </c>
    </row>
    <row r="3167" spans="10:11">
      <c r="J3167">
        <f t="shared" si="98"/>
        <v>0</v>
      </c>
      <c r="K3167" t="str">
        <f t="shared" si="99"/>
        <v/>
      </c>
    </row>
    <row r="3168" spans="10:11">
      <c r="J3168">
        <f t="shared" si="98"/>
        <v>0</v>
      </c>
      <c r="K3168" t="str">
        <f t="shared" si="99"/>
        <v/>
      </c>
    </row>
    <row r="3169" spans="10:11">
      <c r="J3169">
        <f t="shared" si="98"/>
        <v>0</v>
      </c>
      <c r="K3169" t="str">
        <f t="shared" si="99"/>
        <v/>
      </c>
    </row>
    <row r="3170" spans="10:11">
      <c r="J3170">
        <f t="shared" si="98"/>
        <v>0</v>
      </c>
      <c r="K3170" t="str">
        <f t="shared" si="99"/>
        <v/>
      </c>
    </row>
    <row r="3171" spans="10:11">
      <c r="J3171">
        <f t="shared" si="98"/>
        <v>0</v>
      </c>
      <c r="K3171" t="str">
        <f t="shared" si="99"/>
        <v/>
      </c>
    </row>
    <row r="3172" spans="10:11">
      <c r="J3172">
        <f t="shared" si="98"/>
        <v>0</v>
      </c>
      <c r="K3172" t="str">
        <f t="shared" si="99"/>
        <v/>
      </c>
    </row>
    <row r="3173" spans="10:11">
      <c r="J3173">
        <f t="shared" si="98"/>
        <v>0</v>
      </c>
      <c r="K3173" t="str">
        <f t="shared" si="99"/>
        <v/>
      </c>
    </row>
    <row r="3174" spans="10:11">
      <c r="J3174">
        <f t="shared" si="98"/>
        <v>0</v>
      </c>
      <c r="K3174" t="str">
        <f t="shared" si="99"/>
        <v/>
      </c>
    </row>
    <row r="3175" spans="10:11">
      <c r="J3175">
        <f t="shared" si="98"/>
        <v>0</v>
      </c>
      <c r="K3175" t="str">
        <f t="shared" si="99"/>
        <v/>
      </c>
    </row>
    <row r="3176" spans="10:11">
      <c r="J3176">
        <f t="shared" si="98"/>
        <v>0</v>
      </c>
      <c r="K3176" t="str">
        <f t="shared" si="99"/>
        <v/>
      </c>
    </row>
    <row r="3177" spans="10:11">
      <c r="J3177">
        <f t="shared" si="98"/>
        <v>0</v>
      </c>
      <c r="K3177" t="str">
        <f t="shared" si="99"/>
        <v/>
      </c>
    </row>
    <row r="3178" spans="10:11">
      <c r="J3178">
        <f t="shared" si="98"/>
        <v>0</v>
      </c>
      <c r="K3178" t="str">
        <f t="shared" si="99"/>
        <v/>
      </c>
    </row>
    <row r="3179" spans="10:11">
      <c r="J3179">
        <f t="shared" si="98"/>
        <v>0</v>
      </c>
      <c r="K3179" t="str">
        <f t="shared" si="99"/>
        <v/>
      </c>
    </row>
    <row r="3180" spans="10:11">
      <c r="J3180">
        <f t="shared" si="98"/>
        <v>0</v>
      </c>
      <c r="K3180" t="str">
        <f t="shared" si="99"/>
        <v/>
      </c>
    </row>
    <row r="3181" spans="10:11">
      <c r="J3181">
        <f t="shared" si="98"/>
        <v>0</v>
      </c>
      <c r="K3181" t="str">
        <f t="shared" si="99"/>
        <v/>
      </c>
    </row>
    <row r="3182" spans="10:11">
      <c r="J3182">
        <f t="shared" si="98"/>
        <v>0</v>
      </c>
      <c r="K3182" t="str">
        <f t="shared" si="99"/>
        <v/>
      </c>
    </row>
    <row r="3183" spans="10:11">
      <c r="J3183">
        <f t="shared" si="98"/>
        <v>0</v>
      </c>
      <c r="K3183" t="str">
        <f t="shared" si="99"/>
        <v/>
      </c>
    </row>
    <row r="3184" spans="10:11">
      <c r="J3184">
        <f t="shared" si="98"/>
        <v>0</v>
      </c>
      <c r="K3184" t="str">
        <f t="shared" si="99"/>
        <v/>
      </c>
    </row>
    <row r="3185" spans="10:11">
      <c r="J3185">
        <f t="shared" si="98"/>
        <v>0</v>
      </c>
      <c r="K3185" t="str">
        <f t="shared" si="99"/>
        <v/>
      </c>
    </row>
    <row r="3186" spans="10:11">
      <c r="J3186">
        <f t="shared" si="98"/>
        <v>0</v>
      </c>
      <c r="K3186" t="str">
        <f t="shared" si="99"/>
        <v/>
      </c>
    </row>
    <row r="3187" spans="10:11">
      <c r="J3187">
        <f t="shared" si="98"/>
        <v>0</v>
      </c>
      <c r="K3187" t="str">
        <f t="shared" si="99"/>
        <v/>
      </c>
    </row>
    <row r="3188" spans="10:11">
      <c r="J3188">
        <f t="shared" si="98"/>
        <v>0</v>
      </c>
      <c r="K3188" t="str">
        <f t="shared" si="99"/>
        <v/>
      </c>
    </row>
    <row r="3189" spans="10:11">
      <c r="J3189">
        <f t="shared" si="98"/>
        <v>0</v>
      </c>
      <c r="K3189" t="str">
        <f t="shared" si="99"/>
        <v/>
      </c>
    </row>
    <row r="3190" spans="10:11">
      <c r="J3190">
        <f t="shared" si="98"/>
        <v>0</v>
      </c>
      <c r="K3190" t="str">
        <f t="shared" si="99"/>
        <v/>
      </c>
    </row>
    <row r="3191" spans="10:11">
      <c r="J3191">
        <f t="shared" si="98"/>
        <v>0</v>
      </c>
      <c r="K3191" t="str">
        <f t="shared" si="99"/>
        <v/>
      </c>
    </row>
    <row r="3192" spans="10:11">
      <c r="J3192">
        <f t="shared" si="98"/>
        <v>0</v>
      </c>
      <c r="K3192" t="str">
        <f t="shared" si="99"/>
        <v/>
      </c>
    </row>
    <row r="3193" spans="10:11">
      <c r="J3193">
        <f t="shared" si="98"/>
        <v>0</v>
      </c>
      <c r="K3193" t="str">
        <f t="shared" si="99"/>
        <v/>
      </c>
    </row>
    <row r="3194" spans="10:11">
      <c r="J3194">
        <f t="shared" si="98"/>
        <v>0</v>
      </c>
      <c r="K3194" t="str">
        <f t="shared" si="99"/>
        <v/>
      </c>
    </row>
    <row r="3195" spans="10:11">
      <c r="J3195">
        <f t="shared" si="98"/>
        <v>0</v>
      </c>
      <c r="K3195" t="str">
        <f t="shared" si="99"/>
        <v/>
      </c>
    </row>
    <row r="3196" spans="10:11">
      <c r="J3196">
        <f t="shared" si="98"/>
        <v>0</v>
      </c>
      <c r="K3196" t="str">
        <f t="shared" si="99"/>
        <v/>
      </c>
    </row>
    <row r="3197" spans="10:11">
      <c r="J3197">
        <f t="shared" si="98"/>
        <v>0</v>
      </c>
      <c r="K3197" t="str">
        <f t="shared" si="99"/>
        <v/>
      </c>
    </row>
    <row r="3198" spans="10:11">
      <c r="J3198">
        <f t="shared" si="98"/>
        <v>0</v>
      </c>
      <c r="K3198" t="str">
        <f t="shared" si="99"/>
        <v/>
      </c>
    </row>
    <row r="3199" spans="10:11">
      <c r="J3199">
        <f t="shared" si="98"/>
        <v>0</v>
      </c>
      <c r="K3199" t="str">
        <f t="shared" si="99"/>
        <v/>
      </c>
    </row>
    <row r="3200" spans="10:11">
      <c r="J3200">
        <f t="shared" si="98"/>
        <v>0</v>
      </c>
      <c r="K3200" t="str">
        <f t="shared" si="99"/>
        <v/>
      </c>
    </row>
    <row r="3201" spans="10:11">
      <c r="J3201">
        <f t="shared" si="98"/>
        <v>0</v>
      </c>
      <c r="K3201" t="str">
        <f t="shared" si="99"/>
        <v/>
      </c>
    </row>
    <row r="3202" spans="10:11">
      <c r="J3202">
        <f t="shared" si="98"/>
        <v>0</v>
      </c>
      <c r="K3202" t="str">
        <f t="shared" si="99"/>
        <v/>
      </c>
    </row>
    <row r="3203" spans="10:11">
      <c r="J3203">
        <f t="shared" si="98"/>
        <v>0</v>
      </c>
      <c r="K3203" t="str">
        <f t="shared" si="99"/>
        <v/>
      </c>
    </row>
    <row r="3204" spans="10:11">
      <c r="J3204">
        <f t="shared" si="98"/>
        <v>0</v>
      </c>
      <c r="K3204" t="str">
        <f t="shared" si="99"/>
        <v/>
      </c>
    </row>
    <row r="3205" spans="10:11">
      <c r="J3205">
        <f t="shared" ref="J3205:J3268" si="100">+IF(G3205="AUTORIZADO",F3205,0)</f>
        <v>0</v>
      </c>
      <c r="K3205" t="str">
        <f t="shared" ref="K3205:K3268" si="101">MID(D3205,2,18)</f>
        <v/>
      </c>
    </row>
    <row r="3206" spans="10:11">
      <c r="J3206">
        <f t="shared" si="100"/>
        <v>0</v>
      </c>
      <c r="K3206" t="str">
        <f t="shared" si="101"/>
        <v/>
      </c>
    </row>
    <row r="3207" spans="10:11">
      <c r="J3207">
        <f t="shared" si="100"/>
        <v>0</v>
      </c>
      <c r="K3207" t="str">
        <f t="shared" si="101"/>
        <v/>
      </c>
    </row>
    <row r="3208" spans="10:11">
      <c r="J3208">
        <f t="shared" si="100"/>
        <v>0</v>
      </c>
      <c r="K3208" t="str">
        <f t="shared" si="101"/>
        <v/>
      </c>
    </row>
    <row r="3209" spans="10:11">
      <c r="J3209">
        <f t="shared" si="100"/>
        <v>0</v>
      </c>
      <c r="K3209" t="str">
        <f t="shared" si="101"/>
        <v/>
      </c>
    </row>
    <row r="3210" spans="10:11">
      <c r="J3210">
        <f t="shared" si="100"/>
        <v>0</v>
      </c>
      <c r="K3210" t="str">
        <f t="shared" si="101"/>
        <v/>
      </c>
    </row>
    <row r="3211" spans="10:11">
      <c r="J3211">
        <f t="shared" si="100"/>
        <v>0</v>
      </c>
      <c r="K3211" t="str">
        <f t="shared" si="101"/>
        <v/>
      </c>
    </row>
    <row r="3212" spans="10:11">
      <c r="J3212">
        <f t="shared" si="100"/>
        <v>0</v>
      </c>
      <c r="K3212" t="str">
        <f t="shared" si="101"/>
        <v/>
      </c>
    </row>
    <row r="3213" spans="10:11">
      <c r="J3213">
        <f t="shared" si="100"/>
        <v>0</v>
      </c>
      <c r="K3213" t="str">
        <f t="shared" si="101"/>
        <v/>
      </c>
    </row>
    <row r="3214" spans="10:11">
      <c r="J3214">
        <f t="shared" si="100"/>
        <v>0</v>
      </c>
      <c r="K3214" t="str">
        <f t="shared" si="101"/>
        <v/>
      </c>
    </row>
    <row r="3215" spans="10:11">
      <c r="J3215">
        <f t="shared" si="100"/>
        <v>0</v>
      </c>
      <c r="K3215" t="str">
        <f t="shared" si="101"/>
        <v/>
      </c>
    </row>
    <row r="3216" spans="10:11">
      <c r="J3216">
        <f t="shared" si="100"/>
        <v>0</v>
      </c>
      <c r="K3216" t="str">
        <f t="shared" si="101"/>
        <v/>
      </c>
    </row>
    <row r="3217" spans="10:11">
      <c r="J3217">
        <f t="shared" si="100"/>
        <v>0</v>
      </c>
      <c r="K3217" t="str">
        <f t="shared" si="101"/>
        <v/>
      </c>
    </row>
    <row r="3218" spans="10:11">
      <c r="J3218">
        <f t="shared" si="100"/>
        <v>0</v>
      </c>
      <c r="K3218" t="str">
        <f t="shared" si="101"/>
        <v/>
      </c>
    </row>
    <row r="3219" spans="10:11">
      <c r="J3219">
        <f t="shared" si="100"/>
        <v>0</v>
      </c>
      <c r="K3219" t="str">
        <f t="shared" si="101"/>
        <v/>
      </c>
    </row>
    <row r="3220" spans="10:11">
      <c r="J3220">
        <f t="shared" si="100"/>
        <v>0</v>
      </c>
      <c r="K3220" t="str">
        <f t="shared" si="101"/>
        <v/>
      </c>
    </row>
    <row r="3221" spans="10:11">
      <c r="J3221">
        <f t="shared" si="100"/>
        <v>0</v>
      </c>
      <c r="K3221" t="str">
        <f t="shared" si="101"/>
        <v/>
      </c>
    </row>
    <row r="3222" spans="10:11">
      <c r="J3222">
        <f t="shared" si="100"/>
        <v>0</v>
      </c>
      <c r="K3222" t="str">
        <f t="shared" si="101"/>
        <v/>
      </c>
    </row>
    <row r="3223" spans="10:11">
      <c r="J3223">
        <f t="shared" si="100"/>
        <v>0</v>
      </c>
      <c r="K3223" t="str">
        <f t="shared" si="101"/>
        <v/>
      </c>
    </row>
    <row r="3224" spans="10:11">
      <c r="J3224">
        <f t="shared" si="100"/>
        <v>0</v>
      </c>
      <c r="K3224" t="str">
        <f t="shared" si="101"/>
        <v/>
      </c>
    </row>
    <row r="3225" spans="10:11">
      <c r="J3225">
        <f t="shared" si="100"/>
        <v>0</v>
      </c>
      <c r="K3225" t="str">
        <f t="shared" si="101"/>
        <v/>
      </c>
    </row>
    <row r="3226" spans="10:11">
      <c r="J3226">
        <f t="shared" si="100"/>
        <v>0</v>
      </c>
      <c r="K3226" t="str">
        <f t="shared" si="101"/>
        <v/>
      </c>
    </row>
    <row r="3227" spans="10:11">
      <c r="J3227">
        <f t="shared" si="100"/>
        <v>0</v>
      </c>
      <c r="K3227" t="str">
        <f t="shared" si="101"/>
        <v/>
      </c>
    </row>
    <row r="3228" spans="10:11">
      <c r="J3228">
        <f t="shared" si="100"/>
        <v>0</v>
      </c>
      <c r="K3228" t="str">
        <f t="shared" si="101"/>
        <v/>
      </c>
    </row>
    <row r="3229" spans="10:11">
      <c r="J3229">
        <f t="shared" si="100"/>
        <v>0</v>
      </c>
      <c r="K3229" t="str">
        <f t="shared" si="101"/>
        <v/>
      </c>
    </row>
    <row r="3230" spans="10:11">
      <c r="J3230">
        <f t="shared" si="100"/>
        <v>0</v>
      </c>
      <c r="K3230" t="str">
        <f t="shared" si="101"/>
        <v/>
      </c>
    </row>
    <row r="3231" spans="10:11">
      <c r="J3231">
        <f t="shared" si="100"/>
        <v>0</v>
      </c>
      <c r="K3231" t="str">
        <f t="shared" si="101"/>
        <v/>
      </c>
    </row>
    <row r="3232" spans="10:11">
      <c r="J3232">
        <f t="shared" si="100"/>
        <v>0</v>
      </c>
      <c r="K3232" t="str">
        <f t="shared" si="101"/>
        <v/>
      </c>
    </row>
    <row r="3233" spans="10:11">
      <c r="J3233">
        <f t="shared" si="100"/>
        <v>0</v>
      </c>
      <c r="K3233" t="str">
        <f t="shared" si="101"/>
        <v/>
      </c>
    </row>
    <row r="3234" spans="10:11">
      <c r="J3234">
        <f t="shared" si="100"/>
        <v>0</v>
      </c>
      <c r="K3234" t="str">
        <f t="shared" si="101"/>
        <v/>
      </c>
    </row>
    <row r="3235" spans="10:11">
      <c r="J3235">
        <f t="shared" si="100"/>
        <v>0</v>
      </c>
      <c r="K3235" t="str">
        <f t="shared" si="101"/>
        <v/>
      </c>
    </row>
    <row r="3236" spans="10:11">
      <c r="J3236">
        <f t="shared" si="100"/>
        <v>0</v>
      </c>
      <c r="K3236" t="str">
        <f t="shared" si="101"/>
        <v/>
      </c>
    </row>
    <row r="3237" spans="10:11">
      <c r="J3237">
        <f t="shared" si="100"/>
        <v>0</v>
      </c>
      <c r="K3237" t="str">
        <f t="shared" si="101"/>
        <v/>
      </c>
    </row>
    <row r="3238" spans="10:11">
      <c r="J3238">
        <f t="shared" si="100"/>
        <v>0</v>
      </c>
      <c r="K3238" t="str">
        <f t="shared" si="101"/>
        <v/>
      </c>
    </row>
    <row r="3239" spans="10:11">
      <c r="J3239">
        <f t="shared" si="100"/>
        <v>0</v>
      </c>
      <c r="K3239" t="str">
        <f t="shared" si="101"/>
        <v/>
      </c>
    </row>
    <row r="3240" spans="10:11">
      <c r="J3240">
        <f t="shared" si="100"/>
        <v>0</v>
      </c>
      <c r="K3240" t="str">
        <f t="shared" si="101"/>
        <v/>
      </c>
    </row>
    <row r="3241" spans="10:11">
      <c r="J3241">
        <f t="shared" si="100"/>
        <v>0</v>
      </c>
      <c r="K3241" t="str">
        <f t="shared" si="101"/>
        <v/>
      </c>
    </row>
    <row r="3242" spans="10:11">
      <c r="J3242">
        <f t="shared" si="100"/>
        <v>0</v>
      </c>
      <c r="K3242" t="str">
        <f t="shared" si="101"/>
        <v/>
      </c>
    </row>
    <row r="3243" spans="10:11">
      <c r="J3243">
        <f t="shared" si="100"/>
        <v>0</v>
      </c>
      <c r="K3243" t="str">
        <f t="shared" si="101"/>
        <v/>
      </c>
    </row>
    <row r="3244" spans="10:11">
      <c r="J3244">
        <f t="shared" si="100"/>
        <v>0</v>
      </c>
      <c r="K3244" t="str">
        <f t="shared" si="101"/>
        <v/>
      </c>
    </row>
    <row r="3245" spans="10:11">
      <c r="J3245">
        <f t="shared" si="100"/>
        <v>0</v>
      </c>
      <c r="K3245" t="str">
        <f t="shared" si="101"/>
        <v/>
      </c>
    </row>
    <row r="3246" spans="10:11">
      <c r="J3246">
        <f t="shared" si="100"/>
        <v>0</v>
      </c>
      <c r="K3246" t="str">
        <f t="shared" si="101"/>
        <v/>
      </c>
    </row>
    <row r="3247" spans="10:11">
      <c r="J3247">
        <f t="shared" si="100"/>
        <v>0</v>
      </c>
      <c r="K3247" t="str">
        <f t="shared" si="101"/>
        <v/>
      </c>
    </row>
    <row r="3248" spans="10:11">
      <c r="J3248">
        <f t="shared" si="100"/>
        <v>0</v>
      </c>
      <c r="K3248" t="str">
        <f t="shared" si="101"/>
        <v/>
      </c>
    </row>
    <row r="3249" spans="10:11">
      <c r="J3249">
        <f t="shared" si="100"/>
        <v>0</v>
      </c>
      <c r="K3249" t="str">
        <f t="shared" si="101"/>
        <v/>
      </c>
    </row>
    <row r="3250" spans="10:11">
      <c r="J3250">
        <f t="shared" si="100"/>
        <v>0</v>
      </c>
      <c r="K3250" t="str">
        <f t="shared" si="101"/>
        <v/>
      </c>
    </row>
    <row r="3251" spans="10:11">
      <c r="J3251">
        <f t="shared" si="100"/>
        <v>0</v>
      </c>
      <c r="K3251" t="str">
        <f t="shared" si="101"/>
        <v/>
      </c>
    </row>
    <row r="3252" spans="10:11">
      <c r="J3252">
        <f t="shared" si="100"/>
        <v>0</v>
      </c>
      <c r="K3252" t="str">
        <f t="shared" si="101"/>
        <v/>
      </c>
    </row>
    <row r="3253" spans="10:11">
      <c r="J3253">
        <f t="shared" si="100"/>
        <v>0</v>
      </c>
      <c r="K3253" t="str">
        <f t="shared" si="101"/>
        <v/>
      </c>
    </row>
    <row r="3254" spans="10:11">
      <c r="J3254">
        <f t="shared" si="100"/>
        <v>0</v>
      </c>
      <c r="K3254" t="str">
        <f t="shared" si="101"/>
        <v/>
      </c>
    </row>
    <row r="3255" spans="10:11">
      <c r="J3255">
        <f t="shared" si="100"/>
        <v>0</v>
      </c>
      <c r="K3255" t="str">
        <f t="shared" si="101"/>
        <v/>
      </c>
    </row>
    <row r="3256" spans="10:11">
      <c r="J3256">
        <f t="shared" si="100"/>
        <v>0</v>
      </c>
      <c r="K3256" t="str">
        <f t="shared" si="101"/>
        <v/>
      </c>
    </row>
    <row r="3257" spans="10:11">
      <c r="J3257">
        <f t="shared" si="100"/>
        <v>0</v>
      </c>
      <c r="K3257" t="str">
        <f t="shared" si="101"/>
        <v/>
      </c>
    </row>
    <row r="3258" spans="10:11">
      <c r="J3258">
        <f t="shared" si="100"/>
        <v>0</v>
      </c>
      <c r="K3258" t="str">
        <f t="shared" si="101"/>
        <v/>
      </c>
    </row>
    <row r="3259" spans="10:11">
      <c r="J3259">
        <f t="shared" si="100"/>
        <v>0</v>
      </c>
      <c r="K3259" t="str">
        <f t="shared" si="101"/>
        <v/>
      </c>
    </row>
    <row r="3260" spans="10:11">
      <c r="J3260">
        <f t="shared" si="100"/>
        <v>0</v>
      </c>
      <c r="K3260" t="str">
        <f t="shared" si="101"/>
        <v/>
      </c>
    </row>
    <row r="3261" spans="10:11">
      <c r="J3261">
        <f t="shared" si="100"/>
        <v>0</v>
      </c>
      <c r="K3261" t="str">
        <f t="shared" si="101"/>
        <v/>
      </c>
    </row>
    <row r="3262" spans="10:11">
      <c r="J3262">
        <f t="shared" si="100"/>
        <v>0</v>
      </c>
      <c r="K3262" t="str">
        <f t="shared" si="101"/>
        <v/>
      </c>
    </row>
    <row r="3263" spans="10:11">
      <c r="J3263">
        <f t="shared" si="100"/>
        <v>0</v>
      </c>
      <c r="K3263" t="str">
        <f t="shared" si="101"/>
        <v/>
      </c>
    </row>
    <row r="3264" spans="10:11">
      <c r="J3264">
        <f t="shared" si="100"/>
        <v>0</v>
      </c>
      <c r="K3264" t="str">
        <f t="shared" si="101"/>
        <v/>
      </c>
    </row>
    <row r="3265" spans="10:11">
      <c r="J3265">
        <f t="shared" si="100"/>
        <v>0</v>
      </c>
      <c r="K3265" t="str">
        <f t="shared" si="101"/>
        <v/>
      </c>
    </row>
    <row r="3266" spans="10:11">
      <c r="J3266">
        <f t="shared" si="100"/>
        <v>0</v>
      </c>
      <c r="K3266" t="str">
        <f t="shared" si="101"/>
        <v/>
      </c>
    </row>
    <row r="3267" spans="10:11">
      <c r="J3267">
        <f t="shared" si="100"/>
        <v>0</v>
      </c>
      <c r="K3267" t="str">
        <f t="shared" si="101"/>
        <v/>
      </c>
    </row>
    <row r="3268" spans="10:11">
      <c r="J3268">
        <f t="shared" si="100"/>
        <v>0</v>
      </c>
      <c r="K3268" t="str">
        <f t="shared" si="101"/>
        <v/>
      </c>
    </row>
    <row r="3269" spans="10:11">
      <c r="J3269">
        <f t="shared" ref="J3269:J3332" si="102">+IF(G3269="AUTORIZADO",F3269,0)</f>
        <v>0</v>
      </c>
      <c r="K3269" t="str">
        <f t="shared" ref="K3269:K3332" si="103">MID(D3269,2,18)</f>
        <v/>
      </c>
    </row>
    <row r="3270" spans="10:11">
      <c r="J3270">
        <f t="shared" si="102"/>
        <v>0</v>
      </c>
      <c r="K3270" t="str">
        <f t="shared" si="103"/>
        <v/>
      </c>
    </row>
    <row r="3271" spans="10:11">
      <c r="J3271">
        <f t="shared" si="102"/>
        <v>0</v>
      </c>
      <c r="K3271" t="str">
        <f t="shared" si="103"/>
        <v/>
      </c>
    </row>
    <row r="3272" spans="10:11">
      <c r="J3272">
        <f t="shared" si="102"/>
        <v>0</v>
      </c>
      <c r="K3272" t="str">
        <f t="shared" si="103"/>
        <v/>
      </c>
    </row>
    <row r="3273" spans="10:11">
      <c r="J3273">
        <f t="shared" si="102"/>
        <v>0</v>
      </c>
      <c r="K3273" t="str">
        <f t="shared" si="103"/>
        <v/>
      </c>
    </row>
    <row r="3274" spans="10:11">
      <c r="J3274">
        <f t="shared" si="102"/>
        <v>0</v>
      </c>
      <c r="K3274" t="str">
        <f t="shared" si="103"/>
        <v/>
      </c>
    </row>
    <row r="3275" spans="10:11">
      <c r="J3275">
        <f t="shared" si="102"/>
        <v>0</v>
      </c>
      <c r="K3275" t="str">
        <f t="shared" si="103"/>
        <v/>
      </c>
    </row>
    <row r="3276" spans="10:11">
      <c r="J3276">
        <f t="shared" si="102"/>
        <v>0</v>
      </c>
      <c r="K3276" t="str">
        <f t="shared" si="103"/>
        <v/>
      </c>
    </row>
    <row r="3277" spans="10:11">
      <c r="J3277">
        <f t="shared" si="102"/>
        <v>0</v>
      </c>
      <c r="K3277" t="str">
        <f t="shared" si="103"/>
        <v/>
      </c>
    </row>
    <row r="3278" spans="10:11">
      <c r="J3278">
        <f t="shared" si="102"/>
        <v>0</v>
      </c>
      <c r="K3278" t="str">
        <f t="shared" si="103"/>
        <v/>
      </c>
    </row>
    <row r="3279" spans="10:11">
      <c r="J3279">
        <f t="shared" si="102"/>
        <v>0</v>
      </c>
      <c r="K3279" t="str">
        <f t="shared" si="103"/>
        <v/>
      </c>
    </row>
    <row r="3280" spans="10:11">
      <c r="J3280">
        <f t="shared" si="102"/>
        <v>0</v>
      </c>
      <c r="K3280" t="str">
        <f t="shared" si="103"/>
        <v/>
      </c>
    </row>
    <row r="3281" spans="10:11">
      <c r="J3281">
        <f t="shared" si="102"/>
        <v>0</v>
      </c>
      <c r="K3281" t="str">
        <f t="shared" si="103"/>
        <v/>
      </c>
    </row>
    <row r="3282" spans="10:11">
      <c r="J3282">
        <f t="shared" si="102"/>
        <v>0</v>
      </c>
      <c r="K3282" t="str">
        <f t="shared" si="103"/>
        <v/>
      </c>
    </row>
    <row r="3283" spans="10:11">
      <c r="J3283">
        <f t="shared" si="102"/>
        <v>0</v>
      </c>
      <c r="K3283" t="str">
        <f t="shared" si="103"/>
        <v/>
      </c>
    </row>
    <row r="3284" spans="10:11">
      <c r="J3284">
        <f t="shared" si="102"/>
        <v>0</v>
      </c>
      <c r="K3284" t="str">
        <f t="shared" si="103"/>
        <v/>
      </c>
    </row>
    <row r="3285" spans="10:11">
      <c r="J3285">
        <f t="shared" si="102"/>
        <v>0</v>
      </c>
      <c r="K3285" t="str">
        <f t="shared" si="103"/>
        <v/>
      </c>
    </row>
    <row r="3286" spans="10:11">
      <c r="J3286">
        <f t="shared" si="102"/>
        <v>0</v>
      </c>
      <c r="K3286" t="str">
        <f t="shared" si="103"/>
        <v/>
      </c>
    </row>
    <row r="3287" spans="10:11">
      <c r="J3287">
        <f t="shared" si="102"/>
        <v>0</v>
      </c>
      <c r="K3287" t="str">
        <f t="shared" si="103"/>
        <v/>
      </c>
    </row>
    <row r="3288" spans="10:11">
      <c r="J3288">
        <f t="shared" si="102"/>
        <v>0</v>
      </c>
      <c r="K3288" t="str">
        <f t="shared" si="103"/>
        <v/>
      </c>
    </row>
    <row r="3289" spans="10:11">
      <c r="J3289">
        <f t="shared" si="102"/>
        <v>0</v>
      </c>
      <c r="K3289" t="str">
        <f t="shared" si="103"/>
        <v/>
      </c>
    </row>
    <row r="3290" spans="10:11">
      <c r="J3290">
        <f t="shared" si="102"/>
        <v>0</v>
      </c>
      <c r="K3290" t="str">
        <f t="shared" si="103"/>
        <v/>
      </c>
    </row>
    <row r="3291" spans="10:11">
      <c r="J3291">
        <f t="shared" si="102"/>
        <v>0</v>
      </c>
      <c r="K3291" t="str">
        <f t="shared" si="103"/>
        <v/>
      </c>
    </row>
    <row r="3292" spans="10:11">
      <c r="J3292">
        <f t="shared" si="102"/>
        <v>0</v>
      </c>
      <c r="K3292" t="str">
        <f t="shared" si="103"/>
        <v/>
      </c>
    </row>
    <row r="3293" spans="10:11">
      <c r="J3293">
        <f t="shared" si="102"/>
        <v>0</v>
      </c>
      <c r="K3293" t="str">
        <f t="shared" si="103"/>
        <v/>
      </c>
    </row>
    <row r="3294" spans="10:11">
      <c r="J3294">
        <f t="shared" si="102"/>
        <v>0</v>
      </c>
      <c r="K3294" t="str">
        <f t="shared" si="103"/>
        <v/>
      </c>
    </row>
    <row r="3295" spans="10:11">
      <c r="J3295">
        <f t="shared" si="102"/>
        <v>0</v>
      </c>
      <c r="K3295" t="str">
        <f t="shared" si="103"/>
        <v/>
      </c>
    </row>
    <row r="3296" spans="10:11">
      <c r="J3296">
        <f t="shared" si="102"/>
        <v>0</v>
      </c>
      <c r="K3296" t="str">
        <f t="shared" si="103"/>
        <v/>
      </c>
    </row>
    <row r="3297" spans="10:11">
      <c r="J3297">
        <f t="shared" si="102"/>
        <v>0</v>
      </c>
      <c r="K3297" t="str">
        <f t="shared" si="103"/>
        <v/>
      </c>
    </row>
    <row r="3298" spans="10:11">
      <c r="J3298">
        <f t="shared" si="102"/>
        <v>0</v>
      </c>
      <c r="K3298" t="str">
        <f t="shared" si="103"/>
        <v/>
      </c>
    </row>
    <row r="3299" spans="10:11">
      <c r="J3299">
        <f t="shared" si="102"/>
        <v>0</v>
      </c>
      <c r="K3299" t="str">
        <f t="shared" si="103"/>
        <v/>
      </c>
    </row>
    <row r="3300" spans="10:11">
      <c r="J3300">
        <f t="shared" si="102"/>
        <v>0</v>
      </c>
      <c r="K3300" t="str">
        <f t="shared" si="103"/>
        <v/>
      </c>
    </row>
    <row r="3301" spans="10:11">
      <c r="J3301">
        <f t="shared" si="102"/>
        <v>0</v>
      </c>
      <c r="K3301" t="str">
        <f t="shared" si="103"/>
        <v/>
      </c>
    </row>
    <row r="3302" spans="10:11">
      <c r="J3302">
        <f t="shared" si="102"/>
        <v>0</v>
      </c>
      <c r="K3302" t="str">
        <f t="shared" si="103"/>
        <v/>
      </c>
    </row>
    <row r="3303" spans="10:11">
      <c r="J3303">
        <f t="shared" si="102"/>
        <v>0</v>
      </c>
      <c r="K3303" t="str">
        <f t="shared" si="103"/>
        <v/>
      </c>
    </row>
    <row r="3304" spans="10:11">
      <c r="J3304">
        <f t="shared" si="102"/>
        <v>0</v>
      </c>
      <c r="K3304" t="str">
        <f t="shared" si="103"/>
        <v/>
      </c>
    </row>
    <row r="3305" spans="10:11">
      <c r="J3305">
        <f t="shared" si="102"/>
        <v>0</v>
      </c>
      <c r="K3305" t="str">
        <f t="shared" si="103"/>
        <v/>
      </c>
    </row>
    <row r="3306" spans="10:11">
      <c r="J3306">
        <f t="shared" si="102"/>
        <v>0</v>
      </c>
      <c r="K3306" t="str">
        <f t="shared" si="103"/>
        <v/>
      </c>
    </row>
    <row r="3307" spans="10:11">
      <c r="J3307">
        <f t="shared" si="102"/>
        <v>0</v>
      </c>
      <c r="K3307" t="str">
        <f t="shared" si="103"/>
        <v/>
      </c>
    </row>
    <row r="3308" spans="10:11">
      <c r="J3308">
        <f t="shared" si="102"/>
        <v>0</v>
      </c>
      <c r="K3308" t="str">
        <f t="shared" si="103"/>
        <v/>
      </c>
    </row>
    <row r="3309" spans="10:11">
      <c r="J3309">
        <f t="shared" si="102"/>
        <v>0</v>
      </c>
      <c r="K3309" t="str">
        <f t="shared" si="103"/>
        <v/>
      </c>
    </row>
    <row r="3310" spans="10:11">
      <c r="J3310">
        <f t="shared" si="102"/>
        <v>0</v>
      </c>
      <c r="K3310" t="str">
        <f t="shared" si="103"/>
        <v/>
      </c>
    </row>
    <row r="3311" spans="10:11">
      <c r="J3311">
        <f t="shared" si="102"/>
        <v>0</v>
      </c>
      <c r="K3311" t="str">
        <f t="shared" si="103"/>
        <v/>
      </c>
    </row>
    <row r="3312" spans="10:11">
      <c r="J3312">
        <f t="shared" si="102"/>
        <v>0</v>
      </c>
      <c r="K3312" t="str">
        <f t="shared" si="103"/>
        <v/>
      </c>
    </row>
    <row r="3313" spans="10:11">
      <c r="J3313">
        <f t="shared" si="102"/>
        <v>0</v>
      </c>
      <c r="K3313" t="str">
        <f t="shared" si="103"/>
        <v/>
      </c>
    </row>
    <row r="3314" spans="10:11">
      <c r="J3314">
        <f t="shared" si="102"/>
        <v>0</v>
      </c>
      <c r="K3314" t="str">
        <f t="shared" si="103"/>
        <v/>
      </c>
    </row>
    <row r="3315" spans="10:11">
      <c r="J3315">
        <f t="shared" si="102"/>
        <v>0</v>
      </c>
      <c r="K3315" t="str">
        <f t="shared" si="103"/>
        <v/>
      </c>
    </row>
    <row r="3316" spans="10:11">
      <c r="J3316">
        <f t="shared" si="102"/>
        <v>0</v>
      </c>
      <c r="K3316" t="str">
        <f t="shared" si="103"/>
        <v/>
      </c>
    </row>
    <row r="3317" spans="10:11">
      <c r="J3317">
        <f t="shared" si="102"/>
        <v>0</v>
      </c>
      <c r="K3317" t="str">
        <f t="shared" si="103"/>
        <v/>
      </c>
    </row>
    <row r="3318" spans="10:11">
      <c r="J3318">
        <f t="shared" si="102"/>
        <v>0</v>
      </c>
      <c r="K3318" t="str">
        <f t="shared" si="103"/>
        <v/>
      </c>
    </row>
    <row r="3319" spans="10:11">
      <c r="J3319">
        <f t="shared" si="102"/>
        <v>0</v>
      </c>
      <c r="K3319" t="str">
        <f t="shared" si="103"/>
        <v/>
      </c>
    </row>
    <row r="3320" spans="10:11">
      <c r="J3320">
        <f t="shared" si="102"/>
        <v>0</v>
      </c>
      <c r="K3320" t="str">
        <f t="shared" si="103"/>
        <v/>
      </c>
    </row>
    <row r="3321" spans="10:11">
      <c r="J3321">
        <f t="shared" si="102"/>
        <v>0</v>
      </c>
      <c r="K3321" t="str">
        <f t="shared" si="103"/>
        <v/>
      </c>
    </row>
    <row r="3322" spans="10:11">
      <c r="J3322">
        <f t="shared" si="102"/>
        <v>0</v>
      </c>
      <c r="K3322" t="str">
        <f t="shared" si="103"/>
        <v/>
      </c>
    </row>
    <row r="3323" spans="10:11">
      <c r="J3323">
        <f t="shared" si="102"/>
        <v>0</v>
      </c>
      <c r="K3323" t="str">
        <f t="shared" si="103"/>
        <v/>
      </c>
    </row>
    <row r="3324" spans="10:11">
      <c r="J3324">
        <f t="shared" si="102"/>
        <v>0</v>
      </c>
      <c r="K3324" t="str">
        <f t="shared" si="103"/>
        <v/>
      </c>
    </row>
    <row r="3325" spans="10:11">
      <c r="J3325">
        <f t="shared" si="102"/>
        <v>0</v>
      </c>
      <c r="K3325" t="str">
        <f t="shared" si="103"/>
        <v/>
      </c>
    </row>
    <row r="3326" spans="10:11">
      <c r="J3326">
        <f t="shared" si="102"/>
        <v>0</v>
      </c>
      <c r="K3326" t="str">
        <f t="shared" si="103"/>
        <v/>
      </c>
    </row>
    <row r="3327" spans="10:11">
      <c r="J3327">
        <f t="shared" si="102"/>
        <v>0</v>
      </c>
      <c r="K3327" t="str">
        <f t="shared" si="103"/>
        <v/>
      </c>
    </row>
    <row r="3328" spans="10:11">
      <c r="J3328">
        <f t="shared" si="102"/>
        <v>0</v>
      </c>
      <c r="K3328" t="str">
        <f t="shared" si="103"/>
        <v/>
      </c>
    </row>
    <row r="3329" spans="10:11">
      <c r="J3329">
        <f t="shared" si="102"/>
        <v>0</v>
      </c>
      <c r="K3329" t="str">
        <f t="shared" si="103"/>
        <v/>
      </c>
    </row>
    <row r="3330" spans="10:11">
      <c r="J3330">
        <f t="shared" si="102"/>
        <v>0</v>
      </c>
      <c r="K3330" t="str">
        <f t="shared" si="103"/>
        <v/>
      </c>
    </row>
    <row r="3331" spans="10:11">
      <c r="J3331">
        <f t="shared" si="102"/>
        <v>0</v>
      </c>
      <c r="K3331" t="str">
        <f t="shared" si="103"/>
        <v/>
      </c>
    </row>
    <row r="3332" spans="10:11">
      <c r="J3332">
        <f t="shared" si="102"/>
        <v>0</v>
      </c>
      <c r="K3332" t="str">
        <f t="shared" si="103"/>
        <v/>
      </c>
    </row>
    <row r="3333" spans="10:11">
      <c r="J3333">
        <f t="shared" ref="J3333:J3396" si="104">+IF(G3333="AUTORIZADO",F3333,0)</f>
        <v>0</v>
      </c>
      <c r="K3333" t="str">
        <f t="shared" ref="K3333:K3396" si="105">MID(D3333,2,18)</f>
        <v/>
      </c>
    </row>
    <row r="3334" spans="10:11">
      <c r="J3334">
        <f t="shared" si="104"/>
        <v>0</v>
      </c>
      <c r="K3334" t="str">
        <f t="shared" si="105"/>
        <v/>
      </c>
    </row>
    <row r="3335" spans="10:11">
      <c r="J3335">
        <f t="shared" si="104"/>
        <v>0</v>
      </c>
      <c r="K3335" t="str">
        <f t="shared" si="105"/>
        <v/>
      </c>
    </row>
    <row r="3336" spans="10:11">
      <c r="J3336">
        <f t="shared" si="104"/>
        <v>0</v>
      </c>
      <c r="K3336" t="str">
        <f t="shared" si="105"/>
        <v/>
      </c>
    </row>
    <row r="3337" spans="10:11">
      <c r="J3337">
        <f t="shared" si="104"/>
        <v>0</v>
      </c>
      <c r="K3337" t="str">
        <f t="shared" si="105"/>
        <v/>
      </c>
    </row>
    <row r="3338" spans="10:11">
      <c r="J3338">
        <f t="shared" si="104"/>
        <v>0</v>
      </c>
      <c r="K3338" t="str">
        <f t="shared" si="105"/>
        <v/>
      </c>
    </row>
    <row r="3339" spans="10:11">
      <c r="J3339">
        <f t="shared" si="104"/>
        <v>0</v>
      </c>
      <c r="K3339" t="str">
        <f t="shared" si="105"/>
        <v/>
      </c>
    </row>
    <row r="3340" spans="10:11">
      <c r="J3340">
        <f t="shared" si="104"/>
        <v>0</v>
      </c>
      <c r="K3340" t="str">
        <f t="shared" si="105"/>
        <v/>
      </c>
    </row>
    <row r="3341" spans="10:11">
      <c r="J3341">
        <f t="shared" si="104"/>
        <v>0</v>
      </c>
      <c r="K3341" t="str">
        <f t="shared" si="105"/>
        <v/>
      </c>
    </row>
    <row r="3342" spans="10:11">
      <c r="J3342">
        <f t="shared" si="104"/>
        <v>0</v>
      </c>
      <c r="K3342" t="str">
        <f t="shared" si="105"/>
        <v/>
      </c>
    </row>
    <row r="3343" spans="10:11">
      <c r="J3343">
        <f t="shared" si="104"/>
        <v>0</v>
      </c>
      <c r="K3343" t="str">
        <f t="shared" si="105"/>
        <v/>
      </c>
    </row>
    <row r="3344" spans="10:11">
      <c r="J3344">
        <f t="shared" si="104"/>
        <v>0</v>
      </c>
      <c r="K3344" t="str">
        <f t="shared" si="105"/>
        <v/>
      </c>
    </row>
    <row r="3345" spans="10:11">
      <c r="J3345">
        <f t="shared" si="104"/>
        <v>0</v>
      </c>
      <c r="K3345" t="str">
        <f t="shared" si="105"/>
        <v/>
      </c>
    </row>
    <row r="3346" spans="10:11">
      <c r="J3346">
        <f t="shared" si="104"/>
        <v>0</v>
      </c>
      <c r="K3346" t="str">
        <f t="shared" si="105"/>
        <v/>
      </c>
    </row>
    <row r="3347" spans="10:11">
      <c r="J3347">
        <f t="shared" si="104"/>
        <v>0</v>
      </c>
      <c r="K3347" t="str">
        <f t="shared" si="105"/>
        <v/>
      </c>
    </row>
    <row r="3348" spans="10:11">
      <c r="J3348">
        <f t="shared" si="104"/>
        <v>0</v>
      </c>
      <c r="K3348" t="str">
        <f t="shared" si="105"/>
        <v/>
      </c>
    </row>
    <row r="3349" spans="10:11">
      <c r="J3349">
        <f t="shared" si="104"/>
        <v>0</v>
      </c>
      <c r="K3349" t="str">
        <f t="shared" si="105"/>
        <v/>
      </c>
    </row>
    <row r="3350" spans="10:11">
      <c r="J3350">
        <f t="shared" si="104"/>
        <v>0</v>
      </c>
      <c r="K3350" t="str">
        <f t="shared" si="105"/>
        <v/>
      </c>
    </row>
    <row r="3351" spans="10:11">
      <c r="J3351">
        <f t="shared" si="104"/>
        <v>0</v>
      </c>
      <c r="K3351" t="str">
        <f t="shared" si="105"/>
        <v/>
      </c>
    </row>
    <row r="3352" spans="10:11">
      <c r="J3352">
        <f t="shared" si="104"/>
        <v>0</v>
      </c>
      <c r="K3352" t="str">
        <f t="shared" si="105"/>
        <v/>
      </c>
    </row>
    <row r="3353" spans="10:11">
      <c r="J3353">
        <f t="shared" si="104"/>
        <v>0</v>
      </c>
      <c r="K3353" t="str">
        <f t="shared" si="105"/>
        <v/>
      </c>
    </row>
    <row r="3354" spans="10:11">
      <c r="J3354">
        <f t="shared" si="104"/>
        <v>0</v>
      </c>
      <c r="K3354" t="str">
        <f t="shared" si="105"/>
        <v/>
      </c>
    </row>
    <row r="3355" spans="10:11">
      <c r="J3355">
        <f t="shared" si="104"/>
        <v>0</v>
      </c>
      <c r="K3355" t="str">
        <f t="shared" si="105"/>
        <v/>
      </c>
    </row>
    <row r="3356" spans="10:11">
      <c r="J3356">
        <f t="shared" si="104"/>
        <v>0</v>
      </c>
      <c r="K3356" t="str">
        <f t="shared" si="105"/>
        <v/>
      </c>
    </row>
    <row r="3357" spans="10:11">
      <c r="J3357">
        <f t="shared" si="104"/>
        <v>0</v>
      </c>
      <c r="K3357" t="str">
        <f t="shared" si="105"/>
        <v/>
      </c>
    </row>
    <row r="3358" spans="10:11">
      <c r="J3358">
        <f t="shared" si="104"/>
        <v>0</v>
      </c>
      <c r="K3358" t="str">
        <f t="shared" si="105"/>
        <v/>
      </c>
    </row>
    <row r="3359" spans="10:11">
      <c r="J3359">
        <f t="shared" si="104"/>
        <v>0</v>
      </c>
      <c r="K3359" t="str">
        <f t="shared" si="105"/>
        <v/>
      </c>
    </row>
    <row r="3360" spans="10:11">
      <c r="J3360">
        <f t="shared" si="104"/>
        <v>0</v>
      </c>
      <c r="K3360" t="str">
        <f t="shared" si="105"/>
        <v/>
      </c>
    </row>
    <row r="3361" spans="10:11">
      <c r="J3361">
        <f t="shared" si="104"/>
        <v>0</v>
      </c>
      <c r="K3361" t="str">
        <f t="shared" si="105"/>
        <v/>
      </c>
    </row>
    <row r="3362" spans="10:11">
      <c r="J3362">
        <f t="shared" si="104"/>
        <v>0</v>
      </c>
      <c r="K3362" t="str">
        <f t="shared" si="105"/>
        <v/>
      </c>
    </row>
    <row r="3363" spans="10:11">
      <c r="J3363">
        <f t="shared" si="104"/>
        <v>0</v>
      </c>
      <c r="K3363" t="str">
        <f t="shared" si="105"/>
        <v/>
      </c>
    </row>
    <row r="3364" spans="10:11">
      <c r="J3364">
        <f t="shared" si="104"/>
        <v>0</v>
      </c>
      <c r="K3364" t="str">
        <f t="shared" si="105"/>
        <v/>
      </c>
    </row>
    <row r="3365" spans="10:11">
      <c r="J3365">
        <f t="shared" si="104"/>
        <v>0</v>
      </c>
      <c r="K3365" t="str">
        <f t="shared" si="105"/>
        <v/>
      </c>
    </row>
    <row r="3366" spans="10:11">
      <c r="J3366">
        <f t="shared" si="104"/>
        <v>0</v>
      </c>
      <c r="K3366" t="str">
        <f t="shared" si="105"/>
        <v/>
      </c>
    </row>
    <row r="3367" spans="10:11">
      <c r="J3367">
        <f t="shared" si="104"/>
        <v>0</v>
      </c>
      <c r="K3367" t="str">
        <f t="shared" si="105"/>
        <v/>
      </c>
    </row>
    <row r="3368" spans="10:11">
      <c r="J3368">
        <f t="shared" si="104"/>
        <v>0</v>
      </c>
      <c r="K3368" t="str">
        <f t="shared" si="105"/>
        <v/>
      </c>
    </row>
    <row r="3369" spans="10:11">
      <c r="J3369">
        <f t="shared" si="104"/>
        <v>0</v>
      </c>
      <c r="K3369" t="str">
        <f t="shared" si="105"/>
        <v/>
      </c>
    </row>
    <row r="3370" spans="10:11">
      <c r="J3370">
        <f t="shared" si="104"/>
        <v>0</v>
      </c>
      <c r="K3370" t="str">
        <f t="shared" si="105"/>
        <v/>
      </c>
    </row>
    <row r="3371" spans="10:11">
      <c r="J3371">
        <f t="shared" si="104"/>
        <v>0</v>
      </c>
      <c r="K3371" t="str">
        <f t="shared" si="105"/>
        <v/>
      </c>
    </row>
    <row r="3372" spans="10:11">
      <c r="J3372">
        <f t="shared" si="104"/>
        <v>0</v>
      </c>
      <c r="K3372" t="str">
        <f t="shared" si="105"/>
        <v/>
      </c>
    </row>
    <row r="3373" spans="10:11">
      <c r="J3373">
        <f t="shared" si="104"/>
        <v>0</v>
      </c>
      <c r="K3373" t="str">
        <f t="shared" si="105"/>
        <v/>
      </c>
    </row>
    <row r="3374" spans="10:11">
      <c r="J3374">
        <f t="shared" si="104"/>
        <v>0</v>
      </c>
      <c r="K3374" t="str">
        <f t="shared" si="105"/>
        <v/>
      </c>
    </row>
    <row r="3375" spans="10:11">
      <c r="J3375">
        <f t="shared" si="104"/>
        <v>0</v>
      </c>
      <c r="K3375" t="str">
        <f t="shared" si="105"/>
        <v/>
      </c>
    </row>
    <row r="3376" spans="10:11">
      <c r="J3376">
        <f t="shared" si="104"/>
        <v>0</v>
      </c>
      <c r="K3376" t="str">
        <f t="shared" si="105"/>
        <v/>
      </c>
    </row>
    <row r="3377" spans="10:11">
      <c r="J3377">
        <f t="shared" si="104"/>
        <v>0</v>
      </c>
      <c r="K3377" t="str">
        <f t="shared" si="105"/>
        <v/>
      </c>
    </row>
    <row r="3378" spans="10:11">
      <c r="J3378">
        <f t="shared" si="104"/>
        <v>0</v>
      </c>
      <c r="K3378" t="str">
        <f t="shared" si="105"/>
        <v/>
      </c>
    </row>
    <row r="3379" spans="10:11">
      <c r="J3379">
        <f t="shared" si="104"/>
        <v>0</v>
      </c>
      <c r="K3379" t="str">
        <f t="shared" si="105"/>
        <v/>
      </c>
    </row>
    <row r="3380" spans="10:11">
      <c r="J3380">
        <f t="shared" si="104"/>
        <v>0</v>
      </c>
      <c r="K3380" t="str">
        <f t="shared" si="105"/>
        <v/>
      </c>
    </row>
    <row r="3381" spans="10:11">
      <c r="J3381">
        <f t="shared" si="104"/>
        <v>0</v>
      </c>
      <c r="K3381" t="str">
        <f t="shared" si="105"/>
        <v/>
      </c>
    </row>
    <row r="3382" spans="10:11">
      <c r="J3382">
        <f t="shared" si="104"/>
        <v>0</v>
      </c>
      <c r="K3382" t="str">
        <f t="shared" si="105"/>
        <v/>
      </c>
    </row>
    <row r="3383" spans="10:11">
      <c r="J3383">
        <f t="shared" si="104"/>
        <v>0</v>
      </c>
      <c r="K3383" t="str">
        <f t="shared" si="105"/>
        <v/>
      </c>
    </row>
    <row r="3384" spans="10:11">
      <c r="J3384">
        <f t="shared" si="104"/>
        <v>0</v>
      </c>
      <c r="K3384" t="str">
        <f t="shared" si="105"/>
        <v/>
      </c>
    </row>
    <row r="3385" spans="10:11">
      <c r="J3385">
        <f t="shared" si="104"/>
        <v>0</v>
      </c>
      <c r="K3385" t="str">
        <f t="shared" si="105"/>
        <v/>
      </c>
    </row>
    <row r="3386" spans="10:11">
      <c r="J3386">
        <f t="shared" si="104"/>
        <v>0</v>
      </c>
      <c r="K3386" t="str">
        <f t="shared" si="105"/>
        <v/>
      </c>
    </row>
    <row r="3387" spans="10:11">
      <c r="J3387">
        <f t="shared" si="104"/>
        <v>0</v>
      </c>
      <c r="K3387" t="str">
        <f t="shared" si="105"/>
        <v/>
      </c>
    </row>
    <row r="3388" spans="10:11">
      <c r="J3388">
        <f t="shared" si="104"/>
        <v>0</v>
      </c>
      <c r="K3388" t="str">
        <f t="shared" si="105"/>
        <v/>
      </c>
    </row>
    <row r="3389" spans="10:11">
      <c r="J3389">
        <f t="shared" si="104"/>
        <v>0</v>
      </c>
      <c r="K3389" t="str">
        <f t="shared" si="105"/>
        <v/>
      </c>
    </row>
    <row r="3390" spans="10:11">
      <c r="J3390">
        <f t="shared" si="104"/>
        <v>0</v>
      </c>
      <c r="K3390" t="str">
        <f t="shared" si="105"/>
        <v/>
      </c>
    </row>
    <row r="3391" spans="10:11">
      <c r="J3391">
        <f t="shared" si="104"/>
        <v>0</v>
      </c>
      <c r="K3391" t="str">
        <f t="shared" si="105"/>
        <v/>
      </c>
    </row>
    <row r="3392" spans="10:11">
      <c r="J3392">
        <f t="shared" si="104"/>
        <v>0</v>
      </c>
      <c r="K3392" t="str">
        <f t="shared" si="105"/>
        <v/>
      </c>
    </row>
    <row r="3393" spans="10:11">
      <c r="J3393">
        <f t="shared" si="104"/>
        <v>0</v>
      </c>
      <c r="K3393" t="str">
        <f t="shared" si="105"/>
        <v/>
      </c>
    </row>
    <row r="3394" spans="10:11">
      <c r="J3394">
        <f t="shared" si="104"/>
        <v>0</v>
      </c>
      <c r="K3394" t="str">
        <f t="shared" si="105"/>
        <v/>
      </c>
    </row>
    <row r="3395" spans="10:11">
      <c r="J3395">
        <f t="shared" si="104"/>
        <v>0</v>
      </c>
      <c r="K3395" t="str">
        <f t="shared" si="105"/>
        <v/>
      </c>
    </row>
    <row r="3396" spans="10:11">
      <c r="J3396">
        <f t="shared" si="104"/>
        <v>0</v>
      </c>
      <c r="K3396" t="str">
        <f t="shared" si="105"/>
        <v/>
      </c>
    </row>
    <row r="3397" spans="10:11">
      <c r="J3397">
        <f t="shared" ref="J3397:J3460" si="106">+IF(G3397="AUTORIZADO",F3397,0)</f>
        <v>0</v>
      </c>
      <c r="K3397" t="str">
        <f t="shared" ref="K3397:K3460" si="107">MID(D3397,2,18)</f>
        <v/>
      </c>
    </row>
    <row r="3398" spans="10:11">
      <c r="J3398">
        <f t="shared" si="106"/>
        <v>0</v>
      </c>
      <c r="K3398" t="str">
        <f t="shared" si="107"/>
        <v/>
      </c>
    </row>
    <row r="3399" spans="10:11">
      <c r="J3399">
        <f t="shared" si="106"/>
        <v>0</v>
      </c>
      <c r="K3399" t="str">
        <f t="shared" si="107"/>
        <v/>
      </c>
    </row>
    <row r="3400" spans="10:11">
      <c r="J3400">
        <f t="shared" si="106"/>
        <v>0</v>
      </c>
      <c r="K3400" t="str">
        <f t="shared" si="107"/>
        <v/>
      </c>
    </row>
    <row r="3401" spans="10:11">
      <c r="J3401">
        <f t="shared" si="106"/>
        <v>0</v>
      </c>
      <c r="K3401" t="str">
        <f t="shared" si="107"/>
        <v/>
      </c>
    </row>
    <row r="3402" spans="10:11">
      <c r="J3402">
        <f t="shared" si="106"/>
        <v>0</v>
      </c>
      <c r="K3402" t="str">
        <f t="shared" si="107"/>
        <v/>
      </c>
    </row>
    <row r="3403" spans="10:11">
      <c r="J3403">
        <f t="shared" si="106"/>
        <v>0</v>
      </c>
      <c r="K3403" t="str">
        <f t="shared" si="107"/>
        <v/>
      </c>
    </row>
    <row r="3404" spans="10:11">
      <c r="J3404">
        <f t="shared" si="106"/>
        <v>0</v>
      </c>
      <c r="K3404" t="str">
        <f t="shared" si="107"/>
        <v/>
      </c>
    </row>
    <row r="3405" spans="10:11">
      <c r="J3405">
        <f t="shared" si="106"/>
        <v>0</v>
      </c>
      <c r="K3405" t="str">
        <f t="shared" si="107"/>
        <v/>
      </c>
    </row>
    <row r="3406" spans="10:11">
      <c r="J3406">
        <f t="shared" si="106"/>
        <v>0</v>
      </c>
      <c r="K3406" t="str">
        <f t="shared" si="107"/>
        <v/>
      </c>
    </row>
    <row r="3407" spans="10:11">
      <c r="J3407">
        <f t="shared" si="106"/>
        <v>0</v>
      </c>
      <c r="K3407" t="str">
        <f t="shared" si="107"/>
        <v/>
      </c>
    </row>
    <row r="3408" spans="10:11">
      <c r="J3408">
        <f t="shared" si="106"/>
        <v>0</v>
      </c>
      <c r="K3408" t="str">
        <f t="shared" si="107"/>
        <v/>
      </c>
    </row>
    <row r="3409" spans="10:11">
      <c r="J3409">
        <f t="shared" si="106"/>
        <v>0</v>
      </c>
      <c r="K3409" t="str">
        <f t="shared" si="107"/>
        <v/>
      </c>
    </row>
    <row r="3410" spans="10:11">
      <c r="J3410">
        <f t="shared" si="106"/>
        <v>0</v>
      </c>
      <c r="K3410" t="str">
        <f t="shared" si="107"/>
        <v/>
      </c>
    </row>
    <row r="3411" spans="10:11">
      <c r="J3411">
        <f t="shared" si="106"/>
        <v>0</v>
      </c>
      <c r="K3411" t="str">
        <f t="shared" si="107"/>
        <v/>
      </c>
    </row>
    <row r="3412" spans="10:11">
      <c r="J3412">
        <f t="shared" si="106"/>
        <v>0</v>
      </c>
      <c r="K3412" t="str">
        <f t="shared" si="107"/>
        <v/>
      </c>
    </row>
    <row r="3413" spans="10:11">
      <c r="J3413">
        <f t="shared" si="106"/>
        <v>0</v>
      </c>
      <c r="K3413" t="str">
        <f t="shared" si="107"/>
        <v/>
      </c>
    </row>
    <row r="3414" spans="10:11">
      <c r="J3414">
        <f t="shared" si="106"/>
        <v>0</v>
      </c>
      <c r="K3414" t="str">
        <f t="shared" si="107"/>
        <v/>
      </c>
    </row>
    <row r="3415" spans="10:11">
      <c r="J3415">
        <f t="shared" si="106"/>
        <v>0</v>
      </c>
      <c r="K3415" t="str">
        <f t="shared" si="107"/>
        <v/>
      </c>
    </row>
    <row r="3416" spans="10:11">
      <c r="J3416">
        <f t="shared" si="106"/>
        <v>0</v>
      </c>
      <c r="K3416" t="str">
        <f t="shared" si="107"/>
        <v/>
      </c>
    </row>
    <row r="3417" spans="10:11">
      <c r="J3417">
        <f t="shared" si="106"/>
        <v>0</v>
      </c>
      <c r="K3417" t="str">
        <f t="shared" si="107"/>
        <v/>
      </c>
    </row>
    <row r="3418" spans="10:11">
      <c r="J3418">
        <f t="shared" si="106"/>
        <v>0</v>
      </c>
      <c r="K3418" t="str">
        <f t="shared" si="107"/>
        <v/>
      </c>
    </row>
    <row r="3419" spans="10:11">
      <c r="J3419">
        <f t="shared" si="106"/>
        <v>0</v>
      </c>
      <c r="K3419" t="str">
        <f t="shared" si="107"/>
        <v/>
      </c>
    </row>
    <row r="3420" spans="10:11">
      <c r="J3420">
        <f t="shared" si="106"/>
        <v>0</v>
      </c>
      <c r="K3420" t="str">
        <f t="shared" si="107"/>
        <v/>
      </c>
    </row>
    <row r="3421" spans="10:11">
      <c r="J3421">
        <f t="shared" si="106"/>
        <v>0</v>
      </c>
      <c r="K3421" t="str">
        <f t="shared" si="107"/>
        <v/>
      </c>
    </row>
    <row r="3422" spans="10:11">
      <c r="J3422">
        <f t="shared" si="106"/>
        <v>0</v>
      </c>
      <c r="K3422" t="str">
        <f t="shared" si="107"/>
        <v/>
      </c>
    </row>
    <row r="3423" spans="10:11">
      <c r="J3423">
        <f t="shared" si="106"/>
        <v>0</v>
      </c>
      <c r="K3423" t="str">
        <f t="shared" si="107"/>
        <v/>
      </c>
    </row>
    <row r="3424" spans="10:11">
      <c r="J3424">
        <f t="shared" si="106"/>
        <v>0</v>
      </c>
      <c r="K3424" t="str">
        <f t="shared" si="107"/>
        <v/>
      </c>
    </row>
    <row r="3425" spans="10:11">
      <c r="J3425">
        <f t="shared" si="106"/>
        <v>0</v>
      </c>
      <c r="K3425" t="str">
        <f t="shared" si="107"/>
        <v/>
      </c>
    </row>
    <row r="3426" spans="10:11">
      <c r="J3426">
        <f t="shared" si="106"/>
        <v>0</v>
      </c>
      <c r="K3426" t="str">
        <f t="shared" si="107"/>
        <v/>
      </c>
    </row>
    <row r="3427" spans="10:11">
      <c r="J3427">
        <f t="shared" si="106"/>
        <v>0</v>
      </c>
      <c r="K3427" t="str">
        <f t="shared" si="107"/>
        <v/>
      </c>
    </row>
    <row r="3428" spans="10:11">
      <c r="J3428">
        <f t="shared" si="106"/>
        <v>0</v>
      </c>
      <c r="K3428" t="str">
        <f t="shared" si="107"/>
        <v/>
      </c>
    </row>
    <row r="3429" spans="10:11">
      <c r="J3429">
        <f t="shared" si="106"/>
        <v>0</v>
      </c>
      <c r="K3429" t="str">
        <f t="shared" si="107"/>
        <v/>
      </c>
    </row>
    <row r="3430" spans="10:11">
      <c r="J3430">
        <f t="shared" si="106"/>
        <v>0</v>
      </c>
      <c r="K3430" t="str">
        <f t="shared" si="107"/>
        <v/>
      </c>
    </row>
    <row r="3431" spans="10:11">
      <c r="J3431">
        <f t="shared" si="106"/>
        <v>0</v>
      </c>
      <c r="K3431" t="str">
        <f t="shared" si="107"/>
        <v/>
      </c>
    </row>
    <row r="3432" spans="10:11">
      <c r="J3432">
        <f t="shared" si="106"/>
        <v>0</v>
      </c>
      <c r="K3432" t="str">
        <f t="shared" si="107"/>
        <v/>
      </c>
    </row>
    <row r="3433" spans="10:11">
      <c r="J3433">
        <f t="shared" si="106"/>
        <v>0</v>
      </c>
      <c r="K3433" t="str">
        <f t="shared" si="107"/>
        <v/>
      </c>
    </row>
    <row r="3434" spans="10:11">
      <c r="J3434">
        <f t="shared" si="106"/>
        <v>0</v>
      </c>
      <c r="K3434" t="str">
        <f t="shared" si="107"/>
        <v/>
      </c>
    </row>
    <row r="3435" spans="10:11">
      <c r="J3435">
        <f t="shared" si="106"/>
        <v>0</v>
      </c>
      <c r="K3435" t="str">
        <f t="shared" si="107"/>
        <v/>
      </c>
    </row>
    <row r="3436" spans="10:11">
      <c r="J3436">
        <f t="shared" si="106"/>
        <v>0</v>
      </c>
      <c r="K3436" t="str">
        <f t="shared" si="107"/>
        <v/>
      </c>
    </row>
    <row r="3437" spans="10:11">
      <c r="J3437">
        <f t="shared" si="106"/>
        <v>0</v>
      </c>
      <c r="K3437" t="str">
        <f t="shared" si="107"/>
        <v/>
      </c>
    </row>
    <row r="3438" spans="10:11">
      <c r="J3438">
        <f t="shared" si="106"/>
        <v>0</v>
      </c>
      <c r="K3438" t="str">
        <f t="shared" si="107"/>
        <v/>
      </c>
    </row>
    <row r="3439" spans="10:11">
      <c r="J3439">
        <f t="shared" si="106"/>
        <v>0</v>
      </c>
      <c r="K3439" t="str">
        <f t="shared" si="107"/>
        <v/>
      </c>
    </row>
    <row r="3440" spans="10:11">
      <c r="J3440">
        <f t="shared" si="106"/>
        <v>0</v>
      </c>
      <c r="K3440" t="str">
        <f t="shared" si="107"/>
        <v/>
      </c>
    </row>
    <row r="3441" spans="10:11">
      <c r="J3441">
        <f t="shared" si="106"/>
        <v>0</v>
      </c>
      <c r="K3441" t="str">
        <f t="shared" si="107"/>
        <v/>
      </c>
    </row>
    <row r="3442" spans="10:11">
      <c r="J3442">
        <f t="shared" si="106"/>
        <v>0</v>
      </c>
      <c r="K3442" t="str">
        <f t="shared" si="107"/>
        <v/>
      </c>
    </row>
    <row r="3443" spans="10:11">
      <c r="J3443">
        <f t="shared" si="106"/>
        <v>0</v>
      </c>
      <c r="K3443" t="str">
        <f t="shared" si="107"/>
        <v/>
      </c>
    </row>
    <row r="3444" spans="10:11">
      <c r="J3444">
        <f t="shared" si="106"/>
        <v>0</v>
      </c>
      <c r="K3444" t="str">
        <f t="shared" si="107"/>
        <v/>
      </c>
    </row>
    <row r="3445" spans="10:11">
      <c r="J3445">
        <f t="shared" si="106"/>
        <v>0</v>
      </c>
      <c r="K3445" t="str">
        <f t="shared" si="107"/>
        <v/>
      </c>
    </row>
    <row r="3446" spans="10:11">
      <c r="J3446">
        <f t="shared" si="106"/>
        <v>0</v>
      </c>
      <c r="K3446" t="str">
        <f t="shared" si="107"/>
        <v/>
      </c>
    </row>
    <row r="3447" spans="10:11">
      <c r="J3447">
        <f t="shared" si="106"/>
        <v>0</v>
      </c>
      <c r="K3447" t="str">
        <f t="shared" si="107"/>
        <v/>
      </c>
    </row>
    <row r="3448" spans="10:11">
      <c r="J3448">
        <f t="shared" si="106"/>
        <v>0</v>
      </c>
      <c r="K3448" t="str">
        <f t="shared" si="107"/>
        <v/>
      </c>
    </row>
    <row r="3449" spans="10:11">
      <c r="J3449">
        <f t="shared" si="106"/>
        <v>0</v>
      </c>
      <c r="K3449" t="str">
        <f t="shared" si="107"/>
        <v/>
      </c>
    </row>
    <row r="3450" spans="10:11">
      <c r="J3450">
        <f t="shared" si="106"/>
        <v>0</v>
      </c>
      <c r="K3450" t="str">
        <f t="shared" si="107"/>
        <v/>
      </c>
    </row>
    <row r="3451" spans="10:11">
      <c r="J3451">
        <f t="shared" si="106"/>
        <v>0</v>
      </c>
      <c r="K3451" t="str">
        <f t="shared" si="107"/>
        <v/>
      </c>
    </row>
    <row r="3452" spans="10:11">
      <c r="J3452">
        <f t="shared" si="106"/>
        <v>0</v>
      </c>
      <c r="K3452" t="str">
        <f t="shared" si="107"/>
        <v/>
      </c>
    </row>
    <row r="3453" spans="10:11">
      <c r="J3453">
        <f t="shared" si="106"/>
        <v>0</v>
      </c>
      <c r="K3453" t="str">
        <f t="shared" si="107"/>
        <v/>
      </c>
    </row>
    <row r="3454" spans="10:11">
      <c r="J3454">
        <f t="shared" si="106"/>
        <v>0</v>
      </c>
      <c r="K3454" t="str">
        <f t="shared" si="107"/>
        <v/>
      </c>
    </row>
    <row r="3455" spans="10:11">
      <c r="J3455">
        <f t="shared" si="106"/>
        <v>0</v>
      </c>
      <c r="K3455" t="str">
        <f t="shared" si="107"/>
        <v/>
      </c>
    </row>
    <row r="3456" spans="10:11">
      <c r="J3456">
        <f t="shared" si="106"/>
        <v>0</v>
      </c>
      <c r="K3456" t="str">
        <f t="shared" si="107"/>
        <v/>
      </c>
    </row>
    <row r="3457" spans="10:11">
      <c r="J3457">
        <f t="shared" si="106"/>
        <v>0</v>
      </c>
      <c r="K3457" t="str">
        <f t="shared" si="107"/>
        <v/>
      </c>
    </row>
    <row r="3458" spans="10:11">
      <c r="J3458">
        <f t="shared" si="106"/>
        <v>0</v>
      </c>
      <c r="K3458" t="str">
        <f t="shared" si="107"/>
        <v/>
      </c>
    </row>
    <row r="3459" spans="10:11">
      <c r="J3459">
        <f t="shared" si="106"/>
        <v>0</v>
      </c>
      <c r="K3459" t="str">
        <f t="shared" si="107"/>
        <v/>
      </c>
    </row>
    <row r="3460" spans="10:11">
      <c r="J3460">
        <f t="shared" si="106"/>
        <v>0</v>
      </c>
      <c r="K3460" t="str">
        <f t="shared" si="107"/>
        <v/>
      </c>
    </row>
    <row r="3461" spans="10:11">
      <c r="J3461">
        <f t="shared" ref="J3461:J3524" si="108">+IF(G3461="AUTORIZADO",F3461,0)</f>
        <v>0</v>
      </c>
      <c r="K3461" t="str">
        <f t="shared" ref="K3461:K3524" si="109">MID(D3461,2,18)</f>
        <v/>
      </c>
    </row>
    <row r="3462" spans="10:11">
      <c r="J3462">
        <f t="shared" si="108"/>
        <v>0</v>
      </c>
      <c r="K3462" t="str">
        <f t="shared" si="109"/>
        <v/>
      </c>
    </row>
    <row r="3463" spans="10:11">
      <c r="J3463">
        <f t="shared" si="108"/>
        <v>0</v>
      </c>
      <c r="K3463" t="str">
        <f t="shared" si="109"/>
        <v/>
      </c>
    </row>
    <row r="3464" spans="10:11">
      <c r="J3464">
        <f t="shared" si="108"/>
        <v>0</v>
      </c>
      <c r="K3464" t="str">
        <f t="shared" si="109"/>
        <v/>
      </c>
    </row>
    <row r="3465" spans="10:11">
      <c r="J3465">
        <f t="shared" si="108"/>
        <v>0</v>
      </c>
      <c r="K3465" t="str">
        <f t="shared" si="109"/>
        <v/>
      </c>
    </row>
    <row r="3466" spans="10:11">
      <c r="J3466">
        <f t="shared" si="108"/>
        <v>0</v>
      </c>
      <c r="K3466" t="str">
        <f t="shared" si="109"/>
        <v/>
      </c>
    </row>
    <row r="3467" spans="10:11">
      <c r="J3467">
        <f t="shared" si="108"/>
        <v>0</v>
      </c>
      <c r="K3467" t="str">
        <f t="shared" si="109"/>
        <v/>
      </c>
    </row>
    <row r="3468" spans="10:11">
      <c r="J3468">
        <f t="shared" si="108"/>
        <v>0</v>
      </c>
      <c r="K3468" t="str">
        <f t="shared" si="109"/>
        <v/>
      </c>
    </row>
    <row r="3469" spans="10:11">
      <c r="J3469">
        <f t="shared" si="108"/>
        <v>0</v>
      </c>
      <c r="K3469" t="str">
        <f t="shared" si="109"/>
        <v/>
      </c>
    </row>
    <row r="3470" spans="10:11">
      <c r="J3470">
        <f t="shared" si="108"/>
        <v>0</v>
      </c>
      <c r="K3470" t="str">
        <f t="shared" si="109"/>
        <v/>
      </c>
    </row>
    <row r="3471" spans="10:11">
      <c r="J3471">
        <f t="shared" si="108"/>
        <v>0</v>
      </c>
      <c r="K3471" t="str">
        <f t="shared" si="109"/>
        <v/>
      </c>
    </row>
    <row r="3472" spans="10:11">
      <c r="J3472">
        <f t="shared" si="108"/>
        <v>0</v>
      </c>
      <c r="K3472" t="str">
        <f t="shared" si="109"/>
        <v/>
      </c>
    </row>
    <row r="3473" spans="10:11">
      <c r="J3473">
        <f t="shared" si="108"/>
        <v>0</v>
      </c>
      <c r="K3473" t="str">
        <f t="shared" si="109"/>
        <v/>
      </c>
    </row>
    <row r="3474" spans="10:11">
      <c r="J3474">
        <f t="shared" si="108"/>
        <v>0</v>
      </c>
      <c r="K3474" t="str">
        <f t="shared" si="109"/>
        <v/>
      </c>
    </row>
    <row r="3475" spans="10:11">
      <c r="J3475">
        <f t="shared" si="108"/>
        <v>0</v>
      </c>
      <c r="K3475" t="str">
        <f t="shared" si="109"/>
        <v/>
      </c>
    </row>
    <row r="3476" spans="10:11">
      <c r="J3476">
        <f t="shared" si="108"/>
        <v>0</v>
      </c>
      <c r="K3476" t="str">
        <f t="shared" si="109"/>
        <v/>
      </c>
    </row>
    <row r="3477" spans="10:11">
      <c r="J3477">
        <f t="shared" si="108"/>
        <v>0</v>
      </c>
      <c r="K3477" t="str">
        <f t="shared" si="109"/>
        <v/>
      </c>
    </row>
    <row r="3478" spans="10:11">
      <c r="J3478">
        <f t="shared" si="108"/>
        <v>0</v>
      </c>
      <c r="K3478" t="str">
        <f t="shared" si="109"/>
        <v/>
      </c>
    </row>
    <row r="3479" spans="10:11">
      <c r="J3479">
        <f t="shared" si="108"/>
        <v>0</v>
      </c>
      <c r="K3479" t="str">
        <f t="shared" si="109"/>
        <v/>
      </c>
    </row>
    <row r="3480" spans="10:11">
      <c r="J3480">
        <f t="shared" si="108"/>
        <v>0</v>
      </c>
      <c r="K3480" t="str">
        <f t="shared" si="109"/>
        <v/>
      </c>
    </row>
    <row r="3481" spans="10:11">
      <c r="J3481">
        <f t="shared" si="108"/>
        <v>0</v>
      </c>
      <c r="K3481" t="str">
        <f t="shared" si="109"/>
        <v/>
      </c>
    </row>
    <row r="3482" spans="10:11">
      <c r="J3482">
        <f t="shared" si="108"/>
        <v>0</v>
      </c>
      <c r="K3482" t="str">
        <f t="shared" si="109"/>
        <v/>
      </c>
    </row>
    <row r="3483" spans="10:11">
      <c r="J3483">
        <f t="shared" si="108"/>
        <v>0</v>
      </c>
      <c r="K3483" t="str">
        <f t="shared" si="109"/>
        <v/>
      </c>
    </row>
    <row r="3484" spans="10:11">
      <c r="J3484">
        <f t="shared" si="108"/>
        <v>0</v>
      </c>
      <c r="K3484" t="str">
        <f t="shared" si="109"/>
        <v/>
      </c>
    </row>
    <row r="3485" spans="10:11">
      <c r="J3485">
        <f t="shared" si="108"/>
        <v>0</v>
      </c>
      <c r="K3485" t="str">
        <f t="shared" si="109"/>
        <v/>
      </c>
    </row>
    <row r="3486" spans="10:11">
      <c r="J3486">
        <f t="shared" si="108"/>
        <v>0</v>
      </c>
      <c r="K3486" t="str">
        <f t="shared" si="109"/>
        <v/>
      </c>
    </row>
    <row r="3487" spans="10:11">
      <c r="J3487">
        <f t="shared" si="108"/>
        <v>0</v>
      </c>
      <c r="K3487" t="str">
        <f t="shared" si="109"/>
        <v/>
      </c>
    </row>
    <row r="3488" spans="10:11">
      <c r="J3488">
        <f t="shared" si="108"/>
        <v>0</v>
      </c>
      <c r="K3488" t="str">
        <f t="shared" si="109"/>
        <v/>
      </c>
    </row>
    <row r="3489" spans="10:11">
      <c r="J3489">
        <f t="shared" si="108"/>
        <v>0</v>
      </c>
      <c r="K3489" t="str">
        <f t="shared" si="109"/>
        <v/>
      </c>
    </row>
    <row r="3490" spans="10:11">
      <c r="J3490">
        <f t="shared" si="108"/>
        <v>0</v>
      </c>
      <c r="K3490" t="str">
        <f t="shared" si="109"/>
        <v/>
      </c>
    </row>
    <row r="3491" spans="10:11">
      <c r="J3491">
        <f t="shared" si="108"/>
        <v>0</v>
      </c>
      <c r="K3491" t="str">
        <f t="shared" si="109"/>
        <v/>
      </c>
    </row>
    <row r="3492" spans="10:11">
      <c r="J3492">
        <f t="shared" si="108"/>
        <v>0</v>
      </c>
      <c r="K3492" t="str">
        <f t="shared" si="109"/>
        <v/>
      </c>
    </row>
    <row r="3493" spans="10:11">
      <c r="J3493">
        <f t="shared" si="108"/>
        <v>0</v>
      </c>
      <c r="K3493" t="str">
        <f t="shared" si="109"/>
        <v/>
      </c>
    </row>
    <row r="3494" spans="10:11">
      <c r="J3494">
        <f t="shared" si="108"/>
        <v>0</v>
      </c>
      <c r="K3494" t="str">
        <f t="shared" si="109"/>
        <v/>
      </c>
    </row>
    <row r="3495" spans="10:11">
      <c r="J3495">
        <f t="shared" si="108"/>
        <v>0</v>
      </c>
      <c r="K3495" t="str">
        <f t="shared" si="109"/>
        <v/>
      </c>
    </row>
    <row r="3496" spans="10:11">
      <c r="J3496">
        <f t="shared" si="108"/>
        <v>0</v>
      </c>
      <c r="K3496" t="str">
        <f t="shared" si="109"/>
        <v/>
      </c>
    </row>
    <row r="3497" spans="10:11">
      <c r="J3497">
        <f t="shared" si="108"/>
        <v>0</v>
      </c>
      <c r="K3497" t="str">
        <f t="shared" si="109"/>
        <v/>
      </c>
    </row>
    <row r="3498" spans="10:11">
      <c r="J3498">
        <f t="shared" si="108"/>
        <v>0</v>
      </c>
      <c r="K3498" t="str">
        <f t="shared" si="109"/>
        <v/>
      </c>
    </row>
    <row r="3499" spans="10:11">
      <c r="J3499">
        <f t="shared" si="108"/>
        <v>0</v>
      </c>
      <c r="K3499" t="str">
        <f t="shared" si="109"/>
        <v/>
      </c>
    </row>
    <row r="3500" spans="10:11">
      <c r="J3500">
        <f t="shared" si="108"/>
        <v>0</v>
      </c>
      <c r="K3500" t="str">
        <f t="shared" si="109"/>
        <v/>
      </c>
    </row>
    <row r="3501" spans="10:11">
      <c r="J3501">
        <f t="shared" si="108"/>
        <v>0</v>
      </c>
      <c r="K3501" t="str">
        <f t="shared" si="109"/>
        <v/>
      </c>
    </row>
    <row r="3502" spans="10:11">
      <c r="J3502">
        <f t="shared" si="108"/>
        <v>0</v>
      </c>
      <c r="K3502" t="str">
        <f t="shared" si="109"/>
        <v/>
      </c>
    </row>
    <row r="3503" spans="10:11">
      <c r="J3503">
        <f t="shared" si="108"/>
        <v>0</v>
      </c>
      <c r="K3503" t="str">
        <f t="shared" si="109"/>
        <v/>
      </c>
    </row>
    <row r="3504" spans="10:11">
      <c r="J3504">
        <f t="shared" si="108"/>
        <v>0</v>
      </c>
      <c r="K3504" t="str">
        <f t="shared" si="109"/>
        <v/>
      </c>
    </row>
    <row r="3505" spans="10:11">
      <c r="J3505">
        <f t="shared" si="108"/>
        <v>0</v>
      </c>
      <c r="K3505" t="str">
        <f t="shared" si="109"/>
        <v/>
      </c>
    </row>
    <row r="3506" spans="10:11">
      <c r="J3506">
        <f t="shared" si="108"/>
        <v>0</v>
      </c>
      <c r="K3506" t="str">
        <f t="shared" si="109"/>
        <v/>
      </c>
    </row>
    <row r="3507" spans="10:11">
      <c r="J3507">
        <f t="shared" si="108"/>
        <v>0</v>
      </c>
      <c r="K3507" t="str">
        <f t="shared" si="109"/>
        <v/>
      </c>
    </row>
    <row r="3508" spans="10:11">
      <c r="J3508">
        <f t="shared" si="108"/>
        <v>0</v>
      </c>
      <c r="K3508" t="str">
        <f t="shared" si="109"/>
        <v/>
      </c>
    </row>
    <row r="3509" spans="10:11">
      <c r="J3509">
        <f t="shared" si="108"/>
        <v>0</v>
      </c>
      <c r="K3509" t="str">
        <f t="shared" si="109"/>
        <v/>
      </c>
    </row>
    <row r="3510" spans="10:11">
      <c r="J3510">
        <f t="shared" si="108"/>
        <v>0</v>
      </c>
      <c r="K3510" t="str">
        <f t="shared" si="109"/>
        <v/>
      </c>
    </row>
    <row r="3511" spans="10:11">
      <c r="J3511">
        <f t="shared" si="108"/>
        <v>0</v>
      </c>
      <c r="K3511" t="str">
        <f t="shared" si="109"/>
        <v/>
      </c>
    </row>
    <row r="3512" spans="10:11">
      <c r="J3512">
        <f t="shared" si="108"/>
        <v>0</v>
      </c>
      <c r="K3512" t="str">
        <f t="shared" si="109"/>
        <v/>
      </c>
    </row>
    <row r="3513" spans="10:11">
      <c r="J3513">
        <f t="shared" si="108"/>
        <v>0</v>
      </c>
      <c r="K3513" t="str">
        <f t="shared" si="109"/>
        <v/>
      </c>
    </row>
    <row r="3514" spans="10:11">
      <c r="J3514">
        <f t="shared" si="108"/>
        <v>0</v>
      </c>
      <c r="K3514" t="str">
        <f t="shared" si="109"/>
        <v/>
      </c>
    </row>
    <row r="3515" spans="10:11">
      <c r="J3515">
        <f t="shared" si="108"/>
        <v>0</v>
      </c>
      <c r="K3515" t="str">
        <f t="shared" si="109"/>
        <v/>
      </c>
    </row>
    <row r="3516" spans="10:11">
      <c r="J3516">
        <f t="shared" si="108"/>
        <v>0</v>
      </c>
      <c r="K3516" t="str">
        <f t="shared" si="109"/>
        <v/>
      </c>
    </row>
    <row r="3517" spans="10:11">
      <c r="J3517">
        <f t="shared" si="108"/>
        <v>0</v>
      </c>
      <c r="K3517" t="str">
        <f t="shared" si="109"/>
        <v/>
      </c>
    </row>
    <row r="3518" spans="10:11">
      <c r="J3518">
        <f t="shared" si="108"/>
        <v>0</v>
      </c>
      <c r="K3518" t="str">
        <f t="shared" si="109"/>
        <v/>
      </c>
    </row>
    <row r="3519" spans="10:11">
      <c r="J3519">
        <f t="shared" si="108"/>
        <v>0</v>
      </c>
      <c r="K3519" t="str">
        <f t="shared" si="109"/>
        <v/>
      </c>
    </row>
    <row r="3520" spans="10:11">
      <c r="J3520">
        <f t="shared" si="108"/>
        <v>0</v>
      </c>
      <c r="K3520" t="str">
        <f t="shared" si="109"/>
        <v/>
      </c>
    </row>
    <row r="3521" spans="10:11">
      <c r="J3521">
        <f t="shared" si="108"/>
        <v>0</v>
      </c>
      <c r="K3521" t="str">
        <f t="shared" si="109"/>
        <v/>
      </c>
    </row>
    <row r="3522" spans="10:11">
      <c r="J3522">
        <f t="shared" si="108"/>
        <v>0</v>
      </c>
      <c r="K3522" t="str">
        <f t="shared" si="109"/>
        <v/>
      </c>
    </row>
    <row r="3523" spans="10:11">
      <c r="J3523">
        <f t="shared" si="108"/>
        <v>0</v>
      </c>
      <c r="K3523" t="str">
        <f t="shared" si="109"/>
        <v/>
      </c>
    </row>
    <row r="3524" spans="10:11">
      <c r="J3524">
        <f t="shared" si="108"/>
        <v>0</v>
      </c>
      <c r="K3524" t="str">
        <f t="shared" si="109"/>
        <v/>
      </c>
    </row>
    <row r="3525" spans="10:11">
      <c r="J3525">
        <f t="shared" ref="J3525:J3588" si="110">+IF(G3525="AUTORIZADO",F3525,0)</f>
        <v>0</v>
      </c>
      <c r="K3525" t="str">
        <f t="shared" ref="K3525:K3588" si="111">MID(D3525,2,18)</f>
        <v/>
      </c>
    </row>
    <row r="3526" spans="10:11">
      <c r="J3526">
        <f t="shared" si="110"/>
        <v>0</v>
      </c>
      <c r="K3526" t="str">
        <f t="shared" si="111"/>
        <v/>
      </c>
    </row>
    <row r="3527" spans="10:11">
      <c r="J3527">
        <f t="shared" si="110"/>
        <v>0</v>
      </c>
      <c r="K3527" t="str">
        <f t="shared" si="111"/>
        <v/>
      </c>
    </row>
    <row r="3528" spans="10:11">
      <c r="J3528">
        <f t="shared" si="110"/>
        <v>0</v>
      </c>
      <c r="K3528" t="str">
        <f t="shared" si="111"/>
        <v/>
      </c>
    </row>
    <row r="3529" spans="10:11">
      <c r="J3529">
        <f t="shared" si="110"/>
        <v>0</v>
      </c>
      <c r="K3529" t="str">
        <f t="shared" si="111"/>
        <v/>
      </c>
    </row>
    <row r="3530" spans="10:11">
      <c r="J3530">
        <f t="shared" si="110"/>
        <v>0</v>
      </c>
      <c r="K3530" t="str">
        <f t="shared" si="111"/>
        <v/>
      </c>
    </row>
    <row r="3531" spans="10:11">
      <c r="J3531">
        <f t="shared" si="110"/>
        <v>0</v>
      </c>
      <c r="K3531" t="str">
        <f t="shared" si="111"/>
        <v/>
      </c>
    </row>
    <row r="3532" spans="10:11">
      <c r="J3532">
        <f t="shared" si="110"/>
        <v>0</v>
      </c>
      <c r="K3532" t="str">
        <f t="shared" si="111"/>
        <v/>
      </c>
    </row>
    <row r="3533" spans="10:11">
      <c r="J3533">
        <f t="shared" si="110"/>
        <v>0</v>
      </c>
      <c r="K3533" t="str">
        <f t="shared" si="111"/>
        <v/>
      </c>
    </row>
    <row r="3534" spans="10:11">
      <c r="J3534">
        <f t="shared" si="110"/>
        <v>0</v>
      </c>
      <c r="K3534" t="str">
        <f t="shared" si="111"/>
        <v/>
      </c>
    </row>
    <row r="3535" spans="10:11">
      <c r="J3535">
        <f t="shared" si="110"/>
        <v>0</v>
      </c>
      <c r="K3535" t="str">
        <f t="shared" si="111"/>
        <v/>
      </c>
    </row>
    <row r="3536" spans="10:11">
      <c r="J3536">
        <f t="shared" si="110"/>
        <v>0</v>
      </c>
      <c r="K3536" t="str">
        <f t="shared" si="111"/>
        <v/>
      </c>
    </row>
    <row r="3537" spans="10:11">
      <c r="J3537">
        <f t="shared" si="110"/>
        <v>0</v>
      </c>
      <c r="K3537" t="str">
        <f t="shared" si="111"/>
        <v/>
      </c>
    </row>
    <row r="3538" spans="10:11">
      <c r="J3538">
        <f t="shared" si="110"/>
        <v>0</v>
      </c>
      <c r="K3538" t="str">
        <f t="shared" si="111"/>
        <v/>
      </c>
    </row>
    <row r="3539" spans="10:11">
      <c r="J3539">
        <f t="shared" si="110"/>
        <v>0</v>
      </c>
      <c r="K3539" t="str">
        <f t="shared" si="111"/>
        <v/>
      </c>
    </row>
    <row r="3540" spans="10:11">
      <c r="J3540">
        <f t="shared" si="110"/>
        <v>0</v>
      </c>
      <c r="K3540" t="str">
        <f t="shared" si="111"/>
        <v/>
      </c>
    </row>
    <row r="3541" spans="10:11">
      <c r="J3541">
        <f t="shared" si="110"/>
        <v>0</v>
      </c>
      <c r="K3541" t="str">
        <f t="shared" si="111"/>
        <v/>
      </c>
    </row>
    <row r="3542" spans="10:11">
      <c r="J3542">
        <f t="shared" si="110"/>
        <v>0</v>
      </c>
      <c r="K3542" t="str">
        <f t="shared" si="111"/>
        <v/>
      </c>
    </row>
    <row r="3543" spans="10:11">
      <c r="J3543">
        <f t="shared" si="110"/>
        <v>0</v>
      </c>
      <c r="K3543" t="str">
        <f t="shared" si="111"/>
        <v/>
      </c>
    </row>
    <row r="3544" spans="10:11">
      <c r="J3544">
        <f t="shared" si="110"/>
        <v>0</v>
      </c>
      <c r="K3544" t="str">
        <f t="shared" si="111"/>
        <v/>
      </c>
    </row>
    <row r="3545" spans="10:11">
      <c r="J3545">
        <f t="shared" si="110"/>
        <v>0</v>
      </c>
      <c r="K3545" t="str">
        <f t="shared" si="111"/>
        <v/>
      </c>
    </row>
    <row r="3546" spans="10:11">
      <c r="J3546">
        <f t="shared" si="110"/>
        <v>0</v>
      </c>
      <c r="K3546" t="str">
        <f t="shared" si="111"/>
        <v/>
      </c>
    </row>
    <row r="3547" spans="10:11">
      <c r="J3547">
        <f t="shared" si="110"/>
        <v>0</v>
      </c>
      <c r="K3547" t="str">
        <f t="shared" si="111"/>
        <v/>
      </c>
    </row>
    <row r="3548" spans="10:11">
      <c r="J3548">
        <f t="shared" si="110"/>
        <v>0</v>
      </c>
      <c r="K3548" t="str">
        <f t="shared" si="111"/>
        <v/>
      </c>
    </row>
    <row r="3549" spans="10:11">
      <c r="J3549">
        <f t="shared" si="110"/>
        <v>0</v>
      </c>
      <c r="K3549" t="str">
        <f t="shared" si="111"/>
        <v/>
      </c>
    </row>
    <row r="3550" spans="10:11">
      <c r="J3550">
        <f t="shared" si="110"/>
        <v>0</v>
      </c>
      <c r="K3550" t="str">
        <f t="shared" si="111"/>
        <v/>
      </c>
    </row>
    <row r="3551" spans="10:11">
      <c r="J3551">
        <f t="shared" si="110"/>
        <v>0</v>
      </c>
      <c r="K3551" t="str">
        <f t="shared" si="111"/>
        <v/>
      </c>
    </row>
    <row r="3552" spans="10:11">
      <c r="J3552">
        <f t="shared" si="110"/>
        <v>0</v>
      </c>
      <c r="K3552" t="str">
        <f t="shared" si="111"/>
        <v/>
      </c>
    </row>
    <row r="3553" spans="10:11">
      <c r="J3553">
        <f t="shared" si="110"/>
        <v>0</v>
      </c>
      <c r="K3553" t="str">
        <f t="shared" si="111"/>
        <v/>
      </c>
    </row>
    <row r="3554" spans="10:11">
      <c r="J3554">
        <f t="shared" si="110"/>
        <v>0</v>
      </c>
      <c r="K3554" t="str">
        <f t="shared" si="111"/>
        <v/>
      </c>
    </row>
    <row r="3555" spans="10:11">
      <c r="J3555">
        <f t="shared" si="110"/>
        <v>0</v>
      </c>
      <c r="K3555" t="str">
        <f t="shared" si="111"/>
        <v/>
      </c>
    </row>
    <row r="3556" spans="10:11">
      <c r="J3556">
        <f t="shared" si="110"/>
        <v>0</v>
      </c>
      <c r="K3556" t="str">
        <f t="shared" si="111"/>
        <v/>
      </c>
    </row>
    <row r="3557" spans="10:11">
      <c r="J3557">
        <f t="shared" si="110"/>
        <v>0</v>
      </c>
      <c r="K3557" t="str">
        <f t="shared" si="111"/>
        <v/>
      </c>
    </row>
    <row r="3558" spans="10:11">
      <c r="J3558">
        <f t="shared" si="110"/>
        <v>0</v>
      </c>
      <c r="K3558" t="str">
        <f t="shared" si="111"/>
        <v/>
      </c>
    </row>
    <row r="3559" spans="10:11">
      <c r="J3559">
        <f t="shared" si="110"/>
        <v>0</v>
      </c>
      <c r="K3559" t="str">
        <f t="shared" si="111"/>
        <v/>
      </c>
    </row>
    <row r="3560" spans="10:11">
      <c r="J3560">
        <f t="shared" si="110"/>
        <v>0</v>
      </c>
      <c r="K3560" t="str">
        <f t="shared" si="111"/>
        <v/>
      </c>
    </row>
    <row r="3561" spans="10:11">
      <c r="J3561">
        <f t="shared" si="110"/>
        <v>0</v>
      </c>
      <c r="K3561" t="str">
        <f t="shared" si="111"/>
        <v/>
      </c>
    </row>
    <row r="3562" spans="10:11">
      <c r="J3562">
        <f t="shared" si="110"/>
        <v>0</v>
      </c>
      <c r="K3562" t="str">
        <f t="shared" si="111"/>
        <v/>
      </c>
    </row>
    <row r="3563" spans="10:11">
      <c r="J3563">
        <f t="shared" si="110"/>
        <v>0</v>
      </c>
      <c r="K3563" t="str">
        <f t="shared" si="111"/>
        <v/>
      </c>
    </row>
    <row r="3564" spans="10:11">
      <c r="J3564">
        <f t="shared" si="110"/>
        <v>0</v>
      </c>
      <c r="K3564" t="str">
        <f t="shared" si="111"/>
        <v/>
      </c>
    </row>
    <row r="3565" spans="10:11">
      <c r="J3565">
        <f t="shared" si="110"/>
        <v>0</v>
      </c>
      <c r="K3565" t="str">
        <f t="shared" si="111"/>
        <v/>
      </c>
    </row>
    <row r="3566" spans="10:11">
      <c r="J3566">
        <f t="shared" si="110"/>
        <v>0</v>
      </c>
      <c r="K3566" t="str">
        <f t="shared" si="111"/>
        <v/>
      </c>
    </row>
    <row r="3567" spans="10:11">
      <c r="J3567">
        <f t="shared" si="110"/>
        <v>0</v>
      </c>
      <c r="K3567" t="str">
        <f t="shared" si="111"/>
        <v/>
      </c>
    </row>
    <row r="3568" spans="10:11">
      <c r="J3568">
        <f t="shared" si="110"/>
        <v>0</v>
      </c>
      <c r="K3568" t="str">
        <f t="shared" si="111"/>
        <v/>
      </c>
    </row>
    <row r="3569" spans="10:11">
      <c r="J3569">
        <f t="shared" si="110"/>
        <v>0</v>
      </c>
      <c r="K3569" t="str">
        <f t="shared" si="111"/>
        <v/>
      </c>
    </row>
    <row r="3570" spans="10:11">
      <c r="J3570">
        <f t="shared" si="110"/>
        <v>0</v>
      </c>
      <c r="K3570" t="str">
        <f t="shared" si="111"/>
        <v/>
      </c>
    </row>
    <row r="3571" spans="10:11">
      <c r="J3571">
        <f t="shared" si="110"/>
        <v>0</v>
      </c>
      <c r="K3571" t="str">
        <f t="shared" si="111"/>
        <v/>
      </c>
    </row>
    <row r="3572" spans="10:11">
      <c r="J3572">
        <f t="shared" si="110"/>
        <v>0</v>
      </c>
      <c r="K3572" t="str">
        <f t="shared" si="111"/>
        <v/>
      </c>
    </row>
    <row r="3573" spans="10:11">
      <c r="J3573">
        <f t="shared" si="110"/>
        <v>0</v>
      </c>
      <c r="K3573" t="str">
        <f t="shared" si="111"/>
        <v/>
      </c>
    </row>
    <row r="3574" spans="10:11">
      <c r="J3574">
        <f t="shared" si="110"/>
        <v>0</v>
      </c>
      <c r="K3574" t="str">
        <f t="shared" si="111"/>
        <v/>
      </c>
    </row>
    <row r="3575" spans="10:11">
      <c r="J3575">
        <f t="shared" si="110"/>
        <v>0</v>
      </c>
      <c r="K3575" t="str">
        <f t="shared" si="111"/>
        <v/>
      </c>
    </row>
    <row r="3576" spans="10:11">
      <c r="J3576">
        <f t="shared" si="110"/>
        <v>0</v>
      </c>
      <c r="K3576" t="str">
        <f t="shared" si="111"/>
        <v/>
      </c>
    </row>
    <row r="3577" spans="10:11">
      <c r="J3577">
        <f t="shared" si="110"/>
        <v>0</v>
      </c>
      <c r="K3577" t="str">
        <f t="shared" si="111"/>
        <v/>
      </c>
    </row>
    <row r="3578" spans="10:11">
      <c r="J3578">
        <f t="shared" si="110"/>
        <v>0</v>
      </c>
      <c r="K3578" t="str">
        <f t="shared" si="111"/>
        <v/>
      </c>
    </row>
    <row r="3579" spans="10:11">
      <c r="J3579">
        <f t="shared" si="110"/>
        <v>0</v>
      </c>
      <c r="K3579" t="str">
        <f t="shared" si="111"/>
        <v/>
      </c>
    </row>
    <row r="3580" spans="10:11">
      <c r="J3580">
        <f t="shared" si="110"/>
        <v>0</v>
      </c>
      <c r="K3580" t="str">
        <f t="shared" si="111"/>
        <v/>
      </c>
    </row>
    <row r="3581" spans="10:11">
      <c r="J3581">
        <f t="shared" si="110"/>
        <v>0</v>
      </c>
      <c r="K3581" t="str">
        <f t="shared" si="111"/>
        <v/>
      </c>
    </row>
    <row r="3582" spans="10:11">
      <c r="J3582">
        <f t="shared" si="110"/>
        <v>0</v>
      </c>
      <c r="K3582" t="str">
        <f t="shared" si="111"/>
        <v/>
      </c>
    </row>
    <row r="3583" spans="10:11">
      <c r="J3583">
        <f t="shared" si="110"/>
        <v>0</v>
      </c>
      <c r="K3583" t="str">
        <f t="shared" si="111"/>
        <v/>
      </c>
    </row>
    <row r="3584" spans="10:11">
      <c r="J3584">
        <f t="shared" si="110"/>
        <v>0</v>
      </c>
      <c r="K3584" t="str">
        <f t="shared" si="111"/>
        <v/>
      </c>
    </row>
    <row r="3585" spans="10:11">
      <c r="J3585">
        <f t="shared" si="110"/>
        <v>0</v>
      </c>
      <c r="K3585" t="str">
        <f t="shared" si="111"/>
        <v/>
      </c>
    </row>
    <row r="3586" spans="10:11">
      <c r="J3586">
        <f t="shared" si="110"/>
        <v>0</v>
      </c>
      <c r="K3586" t="str">
        <f t="shared" si="111"/>
        <v/>
      </c>
    </row>
    <row r="3587" spans="10:11">
      <c r="J3587">
        <f t="shared" si="110"/>
        <v>0</v>
      </c>
      <c r="K3587" t="str">
        <f t="shared" si="111"/>
        <v/>
      </c>
    </row>
    <row r="3588" spans="10:11">
      <c r="J3588">
        <f t="shared" si="110"/>
        <v>0</v>
      </c>
      <c r="K3588" t="str">
        <f t="shared" si="111"/>
        <v/>
      </c>
    </row>
    <row r="3589" spans="10:11">
      <c r="J3589">
        <f t="shared" ref="J3589:J3652" si="112">+IF(G3589="AUTORIZADO",F3589,0)</f>
        <v>0</v>
      </c>
      <c r="K3589" t="str">
        <f t="shared" ref="K3589:K3652" si="113">MID(D3589,2,18)</f>
        <v/>
      </c>
    </row>
    <row r="3590" spans="10:11">
      <c r="J3590">
        <f t="shared" si="112"/>
        <v>0</v>
      </c>
      <c r="K3590" t="str">
        <f t="shared" si="113"/>
        <v/>
      </c>
    </row>
    <row r="3591" spans="10:11">
      <c r="J3591">
        <f t="shared" si="112"/>
        <v>0</v>
      </c>
      <c r="K3591" t="str">
        <f t="shared" si="113"/>
        <v/>
      </c>
    </row>
    <row r="3592" spans="10:11">
      <c r="J3592">
        <f t="shared" si="112"/>
        <v>0</v>
      </c>
      <c r="K3592" t="str">
        <f t="shared" si="113"/>
        <v/>
      </c>
    </row>
    <row r="3593" spans="10:11">
      <c r="J3593">
        <f t="shared" si="112"/>
        <v>0</v>
      </c>
      <c r="K3593" t="str">
        <f t="shared" si="113"/>
        <v/>
      </c>
    </row>
    <row r="3594" spans="10:11">
      <c r="J3594">
        <f t="shared" si="112"/>
        <v>0</v>
      </c>
      <c r="K3594" t="str">
        <f t="shared" si="113"/>
        <v/>
      </c>
    </row>
    <row r="3595" spans="10:11">
      <c r="J3595">
        <f t="shared" si="112"/>
        <v>0</v>
      </c>
      <c r="K3595" t="str">
        <f t="shared" si="113"/>
        <v/>
      </c>
    </row>
    <row r="3596" spans="10:11">
      <c r="J3596">
        <f t="shared" si="112"/>
        <v>0</v>
      </c>
      <c r="K3596" t="str">
        <f t="shared" si="113"/>
        <v/>
      </c>
    </row>
    <row r="3597" spans="10:11">
      <c r="J3597">
        <f t="shared" si="112"/>
        <v>0</v>
      </c>
      <c r="K3597" t="str">
        <f t="shared" si="113"/>
        <v/>
      </c>
    </row>
    <row r="3598" spans="10:11">
      <c r="J3598">
        <f t="shared" si="112"/>
        <v>0</v>
      </c>
      <c r="K3598" t="str">
        <f t="shared" si="113"/>
        <v/>
      </c>
    </row>
    <row r="3599" spans="10:11">
      <c r="J3599">
        <f t="shared" si="112"/>
        <v>0</v>
      </c>
      <c r="K3599" t="str">
        <f t="shared" si="113"/>
        <v/>
      </c>
    </row>
    <row r="3600" spans="10:11">
      <c r="J3600">
        <f t="shared" si="112"/>
        <v>0</v>
      </c>
      <c r="K3600" t="str">
        <f t="shared" si="113"/>
        <v/>
      </c>
    </row>
    <row r="3601" spans="10:11">
      <c r="J3601">
        <f t="shared" si="112"/>
        <v>0</v>
      </c>
      <c r="K3601" t="str">
        <f t="shared" si="113"/>
        <v/>
      </c>
    </row>
    <row r="3602" spans="10:11">
      <c r="J3602">
        <f t="shared" si="112"/>
        <v>0</v>
      </c>
      <c r="K3602" t="str">
        <f t="shared" si="113"/>
        <v/>
      </c>
    </row>
    <row r="3603" spans="10:11">
      <c r="J3603">
        <f t="shared" si="112"/>
        <v>0</v>
      </c>
      <c r="K3603" t="str">
        <f t="shared" si="113"/>
        <v/>
      </c>
    </row>
    <row r="3604" spans="10:11">
      <c r="J3604">
        <f t="shared" si="112"/>
        <v>0</v>
      </c>
      <c r="K3604" t="str">
        <f t="shared" si="113"/>
        <v/>
      </c>
    </row>
    <row r="3605" spans="10:11">
      <c r="J3605">
        <f t="shared" si="112"/>
        <v>0</v>
      </c>
      <c r="K3605" t="str">
        <f t="shared" si="113"/>
        <v/>
      </c>
    </row>
    <row r="3606" spans="10:11">
      <c r="J3606">
        <f t="shared" si="112"/>
        <v>0</v>
      </c>
      <c r="K3606" t="str">
        <f t="shared" si="113"/>
        <v/>
      </c>
    </row>
    <row r="3607" spans="10:11">
      <c r="J3607">
        <f t="shared" si="112"/>
        <v>0</v>
      </c>
      <c r="K3607" t="str">
        <f t="shared" si="113"/>
        <v/>
      </c>
    </row>
    <row r="3608" spans="10:11">
      <c r="J3608">
        <f t="shared" si="112"/>
        <v>0</v>
      </c>
      <c r="K3608" t="str">
        <f t="shared" si="113"/>
        <v/>
      </c>
    </row>
    <row r="3609" spans="10:11">
      <c r="J3609">
        <f t="shared" si="112"/>
        <v>0</v>
      </c>
      <c r="K3609" t="str">
        <f t="shared" si="113"/>
        <v/>
      </c>
    </row>
    <row r="3610" spans="10:11">
      <c r="J3610">
        <f t="shared" si="112"/>
        <v>0</v>
      </c>
      <c r="K3610" t="str">
        <f t="shared" si="113"/>
        <v/>
      </c>
    </row>
    <row r="3611" spans="10:11">
      <c r="J3611">
        <f t="shared" si="112"/>
        <v>0</v>
      </c>
      <c r="K3611" t="str">
        <f t="shared" si="113"/>
        <v/>
      </c>
    </row>
    <row r="3612" spans="10:11">
      <c r="J3612">
        <f t="shared" si="112"/>
        <v>0</v>
      </c>
      <c r="K3612" t="str">
        <f t="shared" si="113"/>
        <v/>
      </c>
    </row>
    <row r="3613" spans="10:11">
      <c r="J3613">
        <f t="shared" si="112"/>
        <v>0</v>
      </c>
      <c r="K3613" t="str">
        <f t="shared" si="113"/>
        <v/>
      </c>
    </row>
    <row r="3614" spans="10:11">
      <c r="J3614">
        <f t="shared" si="112"/>
        <v>0</v>
      </c>
      <c r="K3614" t="str">
        <f t="shared" si="113"/>
        <v/>
      </c>
    </row>
    <row r="3615" spans="10:11">
      <c r="J3615">
        <f t="shared" si="112"/>
        <v>0</v>
      </c>
      <c r="K3615" t="str">
        <f t="shared" si="113"/>
        <v/>
      </c>
    </row>
    <row r="3616" spans="10:11">
      <c r="J3616">
        <f t="shared" si="112"/>
        <v>0</v>
      </c>
      <c r="K3616" t="str">
        <f t="shared" si="113"/>
        <v/>
      </c>
    </row>
    <row r="3617" spans="10:11">
      <c r="J3617">
        <f t="shared" si="112"/>
        <v>0</v>
      </c>
      <c r="K3617" t="str">
        <f t="shared" si="113"/>
        <v/>
      </c>
    </row>
    <row r="3618" spans="10:11">
      <c r="J3618">
        <f t="shared" si="112"/>
        <v>0</v>
      </c>
      <c r="K3618" t="str">
        <f t="shared" si="113"/>
        <v/>
      </c>
    </row>
    <row r="3619" spans="10:11">
      <c r="J3619">
        <f t="shared" si="112"/>
        <v>0</v>
      </c>
      <c r="K3619" t="str">
        <f t="shared" si="113"/>
        <v/>
      </c>
    </row>
    <row r="3620" spans="10:11">
      <c r="J3620">
        <f t="shared" si="112"/>
        <v>0</v>
      </c>
      <c r="K3620" t="str">
        <f t="shared" si="113"/>
        <v/>
      </c>
    </row>
    <row r="3621" spans="10:11">
      <c r="J3621">
        <f t="shared" si="112"/>
        <v>0</v>
      </c>
      <c r="K3621" t="str">
        <f t="shared" si="113"/>
        <v/>
      </c>
    </row>
    <row r="3622" spans="10:11">
      <c r="J3622">
        <f t="shared" si="112"/>
        <v>0</v>
      </c>
      <c r="K3622" t="str">
        <f t="shared" si="113"/>
        <v/>
      </c>
    </row>
    <row r="3623" spans="10:11">
      <c r="J3623">
        <f t="shared" si="112"/>
        <v>0</v>
      </c>
      <c r="K3623" t="str">
        <f t="shared" si="113"/>
        <v/>
      </c>
    </row>
    <row r="3624" spans="10:11">
      <c r="J3624">
        <f t="shared" si="112"/>
        <v>0</v>
      </c>
      <c r="K3624" t="str">
        <f t="shared" si="113"/>
        <v/>
      </c>
    </row>
    <row r="3625" spans="10:11">
      <c r="J3625">
        <f t="shared" si="112"/>
        <v>0</v>
      </c>
      <c r="K3625" t="str">
        <f t="shared" si="113"/>
        <v/>
      </c>
    </row>
    <row r="3626" spans="10:11">
      <c r="J3626">
        <f t="shared" si="112"/>
        <v>0</v>
      </c>
      <c r="K3626" t="str">
        <f t="shared" si="113"/>
        <v/>
      </c>
    </row>
    <row r="3627" spans="10:11">
      <c r="J3627">
        <f t="shared" si="112"/>
        <v>0</v>
      </c>
      <c r="K3627" t="str">
        <f t="shared" si="113"/>
        <v/>
      </c>
    </row>
    <row r="3628" spans="10:11">
      <c r="J3628">
        <f t="shared" si="112"/>
        <v>0</v>
      </c>
      <c r="K3628" t="str">
        <f t="shared" si="113"/>
        <v/>
      </c>
    </row>
    <row r="3629" spans="10:11">
      <c r="J3629">
        <f t="shared" si="112"/>
        <v>0</v>
      </c>
      <c r="K3629" t="str">
        <f t="shared" si="113"/>
        <v/>
      </c>
    </row>
    <row r="3630" spans="10:11">
      <c r="J3630">
        <f t="shared" si="112"/>
        <v>0</v>
      </c>
      <c r="K3630" t="str">
        <f t="shared" si="113"/>
        <v/>
      </c>
    </row>
    <row r="3631" spans="10:11">
      <c r="J3631">
        <f t="shared" si="112"/>
        <v>0</v>
      </c>
      <c r="K3631" t="str">
        <f t="shared" si="113"/>
        <v/>
      </c>
    </row>
    <row r="3632" spans="10:11">
      <c r="J3632">
        <f t="shared" si="112"/>
        <v>0</v>
      </c>
      <c r="K3632" t="str">
        <f t="shared" si="113"/>
        <v/>
      </c>
    </row>
    <row r="3633" spans="10:11">
      <c r="J3633">
        <f t="shared" si="112"/>
        <v>0</v>
      </c>
      <c r="K3633" t="str">
        <f t="shared" si="113"/>
        <v/>
      </c>
    </row>
    <row r="3634" spans="10:11">
      <c r="J3634">
        <f t="shared" si="112"/>
        <v>0</v>
      </c>
      <c r="K3634" t="str">
        <f t="shared" si="113"/>
        <v/>
      </c>
    </row>
    <row r="3635" spans="10:11">
      <c r="J3635">
        <f t="shared" si="112"/>
        <v>0</v>
      </c>
      <c r="K3635" t="str">
        <f t="shared" si="113"/>
        <v/>
      </c>
    </row>
    <row r="3636" spans="10:11">
      <c r="J3636">
        <f t="shared" si="112"/>
        <v>0</v>
      </c>
      <c r="K3636" t="str">
        <f t="shared" si="113"/>
        <v/>
      </c>
    </row>
    <row r="3637" spans="10:11">
      <c r="J3637">
        <f t="shared" si="112"/>
        <v>0</v>
      </c>
      <c r="K3637" t="str">
        <f t="shared" si="113"/>
        <v/>
      </c>
    </row>
    <row r="3638" spans="10:11">
      <c r="J3638">
        <f t="shared" si="112"/>
        <v>0</v>
      </c>
      <c r="K3638" t="str">
        <f t="shared" si="113"/>
        <v/>
      </c>
    </row>
    <row r="3639" spans="10:11">
      <c r="J3639">
        <f t="shared" si="112"/>
        <v>0</v>
      </c>
      <c r="K3639" t="str">
        <f t="shared" si="113"/>
        <v/>
      </c>
    </row>
    <row r="3640" spans="10:11">
      <c r="J3640">
        <f t="shared" si="112"/>
        <v>0</v>
      </c>
      <c r="K3640" t="str">
        <f t="shared" si="113"/>
        <v/>
      </c>
    </row>
    <row r="3641" spans="10:11">
      <c r="J3641">
        <f t="shared" si="112"/>
        <v>0</v>
      </c>
      <c r="K3641" t="str">
        <f t="shared" si="113"/>
        <v/>
      </c>
    </row>
    <row r="3642" spans="10:11">
      <c r="J3642">
        <f t="shared" si="112"/>
        <v>0</v>
      </c>
      <c r="K3642" t="str">
        <f t="shared" si="113"/>
        <v/>
      </c>
    </row>
    <row r="3643" spans="10:11">
      <c r="J3643">
        <f t="shared" si="112"/>
        <v>0</v>
      </c>
      <c r="K3643" t="str">
        <f t="shared" si="113"/>
        <v/>
      </c>
    </row>
    <row r="3644" spans="10:11">
      <c r="J3644">
        <f t="shared" si="112"/>
        <v>0</v>
      </c>
      <c r="K3644" t="str">
        <f t="shared" si="113"/>
        <v/>
      </c>
    </row>
    <row r="3645" spans="10:11">
      <c r="J3645">
        <f t="shared" si="112"/>
        <v>0</v>
      </c>
      <c r="K3645" t="str">
        <f t="shared" si="113"/>
        <v/>
      </c>
    </row>
    <row r="3646" spans="10:11">
      <c r="J3646">
        <f t="shared" si="112"/>
        <v>0</v>
      </c>
      <c r="K3646" t="str">
        <f t="shared" si="113"/>
        <v/>
      </c>
    </row>
    <row r="3647" spans="10:11">
      <c r="J3647">
        <f t="shared" si="112"/>
        <v>0</v>
      </c>
      <c r="K3647" t="str">
        <f t="shared" si="113"/>
        <v/>
      </c>
    </row>
    <row r="3648" spans="10:11">
      <c r="J3648">
        <f t="shared" si="112"/>
        <v>0</v>
      </c>
      <c r="K3648" t="str">
        <f t="shared" si="113"/>
        <v/>
      </c>
    </row>
    <row r="3649" spans="10:11">
      <c r="J3649">
        <f t="shared" si="112"/>
        <v>0</v>
      </c>
      <c r="K3649" t="str">
        <f t="shared" si="113"/>
        <v/>
      </c>
    </row>
    <row r="3650" spans="10:11">
      <c r="J3650">
        <f t="shared" si="112"/>
        <v>0</v>
      </c>
      <c r="K3650" t="str">
        <f t="shared" si="113"/>
        <v/>
      </c>
    </row>
    <row r="3651" spans="10:11">
      <c r="J3651">
        <f t="shared" si="112"/>
        <v>0</v>
      </c>
      <c r="K3651" t="str">
        <f t="shared" si="113"/>
        <v/>
      </c>
    </row>
    <row r="3652" spans="10:11">
      <c r="J3652">
        <f t="shared" si="112"/>
        <v>0</v>
      </c>
      <c r="K3652" t="str">
        <f t="shared" si="113"/>
        <v/>
      </c>
    </row>
    <row r="3653" spans="10:11">
      <c r="J3653">
        <f t="shared" ref="J3653:J3705" si="114">+IF(G3653="AUTORIZADO",F3653,0)</f>
        <v>0</v>
      </c>
      <c r="K3653" t="str">
        <f t="shared" ref="K3653:K3705" si="115">MID(D3653,2,18)</f>
        <v/>
      </c>
    </row>
    <row r="3654" spans="10:11">
      <c r="J3654">
        <f t="shared" si="114"/>
        <v>0</v>
      </c>
      <c r="K3654" t="str">
        <f t="shared" si="115"/>
        <v/>
      </c>
    </row>
    <row r="3655" spans="10:11">
      <c r="J3655">
        <f t="shared" si="114"/>
        <v>0</v>
      </c>
      <c r="K3655" t="str">
        <f t="shared" si="115"/>
        <v/>
      </c>
    </row>
    <row r="3656" spans="10:11">
      <c r="J3656">
        <f t="shared" si="114"/>
        <v>0</v>
      </c>
      <c r="K3656" t="str">
        <f t="shared" si="115"/>
        <v/>
      </c>
    </row>
    <row r="3657" spans="10:11">
      <c r="J3657">
        <f t="shared" si="114"/>
        <v>0</v>
      </c>
      <c r="K3657" t="str">
        <f t="shared" si="115"/>
        <v/>
      </c>
    </row>
    <row r="3658" spans="10:11">
      <c r="J3658">
        <f t="shared" si="114"/>
        <v>0</v>
      </c>
      <c r="K3658" t="str">
        <f t="shared" si="115"/>
        <v/>
      </c>
    </row>
    <row r="3659" spans="10:11">
      <c r="J3659">
        <f t="shared" si="114"/>
        <v>0</v>
      </c>
      <c r="K3659" t="str">
        <f t="shared" si="115"/>
        <v/>
      </c>
    </row>
    <row r="3660" spans="10:11">
      <c r="J3660">
        <f t="shared" si="114"/>
        <v>0</v>
      </c>
      <c r="K3660" t="str">
        <f t="shared" si="115"/>
        <v/>
      </c>
    </row>
    <row r="3661" spans="10:11">
      <c r="J3661">
        <f t="shared" si="114"/>
        <v>0</v>
      </c>
      <c r="K3661" t="str">
        <f t="shared" si="115"/>
        <v/>
      </c>
    </row>
    <row r="3662" spans="10:11">
      <c r="J3662">
        <f t="shared" si="114"/>
        <v>0</v>
      </c>
      <c r="K3662" t="str">
        <f t="shared" si="115"/>
        <v/>
      </c>
    </row>
    <row r="3663" spans="10:11">
      <c r="J3663">
        <f t="shared" si="114"/>
        <v>0</v>
      </c>
      <c r="K3663" t="str">
        <f t="shared" si="115"/>
        <v/>
      </c>
    </row>
    <row r="3664" spans="10:11">
      <c r="J3664">
        <f t="shared" si="114"/>
        <v>0</v>
      </c>
      <c r="K3664" t="str">
        <f t="shared" si="115"/>
        <v/>
      </c>
    </row>
    <row r="3665" spans="10:11">
      <c r="J3665">
        <f t="shared" si="114"/>
        <v>0</v>
      </c>
      <c r="K3665" t="str">
        <f t="shared" si="115"/>
        <v/>
      </c>
    </row>
    <row r="3666" spans="10:11">
      <c r="J3666">
        <f t="shared" si="114"/>
        <v>0</v>
      </c>
      <c r="K3666" t="str">
        <f t="shared" si="115"/>
        <v/>
      </c>
    </row>
    <row r="3667" spans="10:11">
      <c r="J3667">
        <f t="shared" si="114"/>
        <v>0</v>
      </c>
      <c r="K3667" t="str">
        <f t="shared" si="115"/>
        <v/>
      </c>
    </row>
    <row r="3668" spans="10:11">
      <c r="J3668">
        <f t="shared" si="114"/>
        <v>0</v>
      </c>
      <c r="K3668" t="str">
        <f t="shared" si="115"/>
        <v/>
      </c>
    </row>
    <row r="3669" spans="10:11">
      <c r="J3669">
        <f t="shared" si="114"/>
        <v>0</v>
      </c>
      <c r="K3669" t="str">
        <f t="shared" si="115"/>
        <v/>
      </c>
    </row>
    <row r="3670" spans="10:11">
      <c r="J3670">
        <f t="shared" si="114"/>
        <v>0</v>
      </c>
      <c r="K3670" t="str">
        <f t="shared" si="115"/>
        <v/>
      </c>
    </row>
    <row r="3671" spans="10:11">
      <c r="J3671">
        <f t="shared" si="114"/>
        <v>0</v>
      </c>
      <c r="K3671" t="str">
        <f t="shared" si="115"/>
        <v/>
      </c>
    </row>
    <row r="3672" spans="10:11">
      <c r="J3672">
        <f t="shared" si="114"/>
        <v>0</v>
      </c>
      <c r="K3672" t="str">
        <f t="shared" si="115"/>
        <v/>
      </c>
    </row>
    <row r="3673" spans="10:11">
      <c r="J3673">
        <f t="shared" si="114"/>
        <v>0</v>
      </c>
      <c r="K3673" t="str">
        <f t="shared" si="115"/>
        <v/>
      </c>
    </row>
    <row r="3674" spans="10:11">
      <c r="J3674">
        <f t="shared" si="114"/>
        <v>0</v>
      </c>
      <c r="K3674" t="str">
        <f t="shared" si="115"/>
        <v/>
      </c>
    </row>
    <row r="3675" spans="10:11">
      <c r="J3675">
        <f t="shared" si="114"/>
        <v>0</v>
      </c>
      <c r="K3675" t="str">
        <f t="shared" si="115"/>
        <v/>
      </c>
    </row>
    <row r="3676" spans="10:11">
      <c r="J3676">
        <f t="shared" si="114"/>
        <v>0</v>
      </c>
      <c r="K3676" t="str">
        <f t="shared" si="115"/>
        <v/>
      </c>
    </row>
    <row r="3677" spans="10:11">
      <c r="J3677">
        <f t="shared" si="114"/>
        <v>0</v>
      </c>
      <c r="K3677" t="str">
        <f t="shared" si="115"/>
        <v/>
      </c>
    </row>
    <row r="3678" spans="10:11">
      <c r="J3678">
        <f t="shared" si="114"/>
        <v>0</v>
      </c>
      <c r="K3678" t="str">
        <f t="shared" si="115"/>
        <v/>
      </c>
    </row>
    <row r="3679" spans="10:11">
      <c r="J3679">
        <f t="shared" si="114"/>
        <v>0</v>
      </c>
      <c r="K3679" t="str">
        <f t="shared" si="115"/>
        <v/>
      </c>
    </row>
    <row r="3680" spans="10:11">
      <c r="J3680">
        <f t="shared" si="114"/>
        <v>0</v>
      </c>
      <c r="K3680" t="str">
        <f t="shared" si="115"/>
        <v/>
      </c>
    </row>
    <row r="3681" spans="10:11">
      <c r="J3681">
        <f t="shared" si="114"/>
        <v>0</v>
      </c>
      <c r="K3681" t="str">
        <f t="shared" si="115"/>
        <v/>
      </c>
    </row>
    <row r="3682" spans="10:11">
      <c r="J3682">
        <f t="shared" si="114"/>
        <v>0</v>
      </c>
      <c r="K3682" t="str">
        <f t="shared" si="115"/>
        <v/>
      </c>
    </row>
    <row r="3683" spans="10:11">
      <c r="J3683">
        <f t="shared" si="114"/>
        <v>0</v>
      </c>
      <c r="K3683" t="str">
        <f t="shared" si="115"/>
        <v/>
      </c>
    </row>
    <row r="3684" spans="10:11">
      <c r="J3684">
        <f t="shared" si="114"/>
        <v>0</v>
      </c>
      <c r="K3684" t="str">
        <f t="shared" si="115"/>
        <v/>
      </c>
    </row>
    <row r="3685" spans="10:11">
      <c r="J3685">
        <f t="shared" si="114"/>
        <v>0</v>
      </c>
      <c r="K3685" t="str">
        <f t="shared" si="115"/>
        <v/>
      </c>
    </row>
    <row r="3686" spans="10:11">
      <c r="J3686">
        <f t="shared" si="114"/>
        <v>0</v>
      </c>
      <c r="K3686" t="str">
        <f t="shared" si="115"/>
        <v/>
      </c>
    </row>
    <row r="3687" spans="10:11">
      <c r="J3687">
        <f t="shared" si="114"/>
        <v>0</v>
      </c>
      <c r="K3687" t="str">
        <f t="shared" si="115"/>
        <v/>
      </c>
    </row>
    <row r="3688" spans="10:11">
      <c r="J3688">
        <f t="shared" si="114"/>
        <v>0</v>
      </c>
      <c r="K3688" t="str">
        <f t="shared" si="115"/>
        <v/>
      </c>
    </row>
    <row r="3689" spans="10:11">
      <c r="J3689">
        <f t="shared" si="114"/>
        <v>0</v>
      </c>
      <c r="K3689" t="str">
        <f t="shared" si="115"/>
        <v/>
      </c>
    </row>
    <row r="3690" spans="10:11">
      <c r="J3690">
        <f t="shared" si="114"/>
        <v>0</v>
      </c>
      <c r="K3690" t="str">
        <f t="shared" si="115"/>
        <v/>
      </c>
    </row>
    <row r="3691" spans="10:11">
      <c r="J3691">
        <f t="shared" si="114"/>
        <v>0</v>
      </c>
      <c r="K3691" t="str">
        <f t="shared" si="115"/>
        <v/>
      </c>
    </row>
    <row r="3692" spans="10:11">
      <c r="J3692">
        <f t="shared" si="114"/>
        <v>0</v>
      </c>
      <c r="K3692" t="str">
        <f t="shared" si="115"/>
        <v/>
      </c>
    </row>
    <row r="3693" spans="10:11">
      <c r="J3693">
        <f t="shared" si="114"/>
        <v>0</v>
      </c>
      <c r="K3693" t="str">
        <f t="shared" si="115"/>
        <v/>
      </c>
    </row>
    <row r="3694" spans="10:11">
      <c r="J3694">
        <f t="shared" si="114"/>
        <v>0</v>
      </c>
      <c r="K3694" t="str">
        <f t="shared" si="115"/>
        <v/>
      </c>
    </row>
    <row r="3695" spans="10:11">
      <c r="J3695">
        <f t="shared" si="114"/>
        <v>0</v>
      </c>
      <c r="K3695" t="str">
        <f t="shared" si="115"/>
        <v/>
      </c>
    </row>
    <row r="3696" spans="10:11">
      <c r="J3696">
        <f t="shared" si="114"/>
        <v>0</v>
      </c>
      <c r="K3696" t="str">
        <f t="shared" si="115"/>
        <v/>
      </c>
    </row>
    <row r="3697" spans="10:11">
      <c r="J3697">
        <f t="shared" si="114"/>
        <v>0</v>
      </c>
      <c r="K3697" t="str">
        <f t="shared" si="115"/>
        <v/>
      </c>
    </row>
    <row r="3698" spans="10:11">
      <c r="J3698">
        <f t="shared" si="114"/>
        <v>0</v>
      </c>
      <c r="K3698" t="str">
        <f t="shared" si="115"/>
        <v/>
      </c>
    </row>
    <row r="3699" spans="10:11">
      <c r="J3699">
        <f t="shared" si="114"/>
        <v>0</v>
      </c>
      <c r="K3699" t="str">
        <f t="shared" si="115"/>
        <v/>
      </c>
    </row>
    <row r="3700" spans="10:11">
      <c r="J3700">
        <f t="shared" si="114"/>
        <v>0</v>
      </c>
      <c r="K3700" t="str">
        <f t="shared" si="115"/>
        <v/>
      </c>
    </row>
    <row r="3701" spans="10:11">
      <c r="J3701">
        <f t="shared" si="114"/>
        <v>0</v>
      </c>
      <c r="K3701" t="str">
        <f t="shared" si="115"/>
        <v/>
      </c>
    </row>
    <row r="3702" spans="10:11">
      <c r="J3702">
        <f t="shared" si="114"/>
        <v>0</v>
      </c>
      <c r="K3702" t="str">
        <f t="shared" si="115"/>
        <v/>
      </c>
    </row>
    <row r="3703" spans="10:11">
      <c r="J3703">
        <f t="shared" si="114"/>
        <v>0</v>
      </c>
      <c r="K3703" t="str">
        <f t="shared" si="115"/>
        <v/>
      </c>
    </row>
    <row r="3704" spans="10:11">
      <c r="J3704">
        <f t="shared" si="114"/>
        <v>0</v>
      </c>
      <c r="K3704" t="str">
        <f t="shared" si="115"/>
        <v/>
      </c>
    </row>
    <row r="3705" spans="10:11">
      <c r="J3705">
        <f t="shared" si="114"/>
        <v>0</v>
      </c>
      <c r="K3705" t="str">
        <f t="shared" si="115"/>
        <v/>
      </c>
    </row>
  </sheetData>
  <autoFilter ref="A4:K122" xr:uid="{41A4DAE8-A6C6-4966-9015-5C1096A3088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65D7F-0803-481F-8D7E-52CF4645D4E2}">
  <dimension ref="A1:AE38"/>
  <sheetViews>
    <sheetView topLeftCell="A2" workbookViewId="0">
      <selection activeCell="N8" sqref="N8"/>
    </sheetView>
  </sheetViews>
  <sheetFormatPr baseColWidth="10" defaultRowHeight="14.5"/>
  <sheetData>
    <row r="1" spans="1:31">
      <c r="A1" s="118"/>
      <c r="B1" s="118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</row>
    <row r="2" spans="1:31" ht="18">
      <c r="A2" s="90" t="s">
        <v>411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</row>
    <row r="3" spans="1:31">
      <c r="A3" s="91" t="s">
        <v>412</v>
      </c>
      <c r="B3" s="89"/>
      <c r="C3" s="119" t="s">
        <v>413</v>
      </c>
      <c r="D3" s="11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</row>
    <row r="4" spans="1:31">
      <c r="A4" s="91" t="s">
        <v>414</v>
      </c>
      <c r="B4" s="89"/>
      <c r="C4" s="93" t="s">
        <v>415</v>
      </c>
      <c r="D4" s="91" t="s">
        <v>416</v>
      </c>
      <c r="E4" s="92" t="s">
        <v>417</v>
      </c>
      <c r="F4" s="91" t="s">
        <v>418</v>
      </c>
      <c r="G4" s="92" t="s">
        <v>419</v>
      </c>
      <c r="H4" s="91" t="s">
        <v>420</v>
      </c>
      <c r="I4" s="92" t="s">
        <v>25</v>
      </c>
      <c r="J4" s="91" t="s">
        <v>421</v>
      </c>
      <c r="K4" s="92" t="s">
        <v>422</v>
      </c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</row>
    <row r="5" spans="1:31">
      <c r="A5" s="91" t="s">
        <v>423</v>
      </c>
      <c r="B5" s="89"/>
      <c r="C5" s="94" t="s">
        <v>424</v>
      </c>
      <c r="D5" s="91" t="s">
        <v>425</v>
      </c>
      <c r="E5" s="92" t="s">
        <v>426</v>
      </c>
      <c r="F5" s="91" t="s">
        <v>427</v>
      </c>
      <c r="G5" s="92" t="s">
        <v>27</v>
      </c>
      <c r="H5" s="91" t="s">
        <v>428</v>
      </c>
      <c r="I5" s="95">
        <v>54065.89</v>
      </c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</row>
    <row r="6" spans="1:31">
      <c r="A6" s="89"/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</row>
    <row r="7" spans="1:31" ht="20.5" thickBot="1">
      <c r="A7" s="96" t="s">
        <v>429</v>
      </c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103">
        <f>SUM(N9:N37)</f>
        <v>54065.890000000021</v>
      </c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</row>
    <row r="8" spans="1:31" ht="15" thickBot="1">
      <c r="A8" s="97" t="s">
        <v>430</v>
      </c>
      <c r="B8" s="97" t="s">
        <v>431</v>
      </c>
      <c r="C8" s="97" t="s">
        <v>432</v>
      </c>
      <c r="D8" s="97" t="s">
        <v>433</v>
      </c>
      <c r="E8" s="97" t="s">
        <v>434</v>
      </c>
      <c r="F8" s="97" t="s">
        <v>435</v>
      </c>
      <c r="G8" s="97" t="s">
        <v>436</v>
      </c>
      <c r="H8" s="97" t="s">
        <v>437</v>
      </c>
      <c r="I8" s="97" t="s">
        <v>438</v>
      </c>
      <c r="J8" s="97" t="s">
        <v>439</v>
      </c>
      <c r="K8" s="97" t="s">
        <v>14</v>
      </c>
      <c r="L8" s="97" t="s">
        <v>440</v>
      </c>
      <c r="M8" s="97" t="s">
        <v>441</v>
      </c>
      <c r="N8" s="97" t="s">
        <v>442</v>
      </c>
      <c r="O8" s="97" t="s">
        <v>443</v>
      </c>
      <c r="P8" s="97" t="s">
        <v>444</v>
      </c>
      <c r="Q8" s="97" t="s">
        <v>445</v>
      </c>
      <c r="R8" s="97" t="s">
        <v>446</v>
      </c>
      <c r="S8" s="97" t="s">
        <v>402</v>
      </c>
      <c r="T8" s="97" t="s">
        <v>447</v>
      </c>
      <c r="U8" s="97" t="s">
        <v>448</v>
      </c>
      <c r="V8" s="97" t="s">
        <v>449</v>
      </c>
      <c r="W8" s="97" t="s">
        <v>450</v>
      </c>
      <c r="X8" s="97" t="s">
        <v>451</v>
      </c>
      <c r="Y8" s="97" t="s">
        <v>452</v>
      </c>
      <c r="Z8" s="97" t="s">
        <v>453</v>
      </c>
      <c r="AA8" s="97" t="s">
        <v>454</v>
      </c>
      <c r="AB8" s="97" t="s">
        <v>455</v>
      </c>
      <c r="AC8" s="97" t="s">
        <v>456</v>
      </c>
      <c r="AD8" s="97" t="s">
        <v>457</v>
      </c>
      <c r="AE8" s="89"/>
    </row>
    <row r="9" spans="1:31" ht="15" thickBot="1">
      <c r="A9" s="98">
        <v>1</v>
      </c>
      <c r="B9" s="99">
        <v>45880</v>
      </c>
      <c r="C9" s="98" t="s">
        <v>458</v>
      </c>
      <c r="D9" s="100" t="s">
        <v>459</v>
      </c>
      <c r="E9" s="98" t="s">
        <v>460</v>
      </c>
      <c r="F9" s="100" t="s">
        <v>461</v>
      </c>
      <c r="G9" s="98" t="s">
        <v>462</v>
      </c>
      <c r="H9" s="98" t="s">
        <v>463</v>
      </c>
      <c r="I9" s="98" t="s">
        <v>464</v>
      </c>
      <c r="J9" s="98" t="s">
        <v>465</v>
      </c>
      <c r="K9" s="98" t="s">
        <v>466</v>
      </c>
      <c r="L9" s="98" t="s">
        <v>466</v>
      </c>
      <c r="M9" s="98" t="s">
        <v>467</v>
      </c>
      <c r="N9" s="101">
        <v>1880.29</v>
      </c>
      <c r="O9" s="101">
        <v>0</v>
      </c>
      <c r="P9" s="98" t="s">
        <v>468</v>
      </c>
      <c r="Q9" s="100" t="s">
        <v>466</v>
      </c>
      <c r="R9" s="98" t="s">
        <v>469</v>
      </c>
      <c r="S9" s="100" t="s">
        <v>470</v>
      </c>
      <c r="T9" s="101">
        <v>7.5</v>
      </c>
      <c r="U9" s="101">
        <v>1.2</v>
      </c>
      <c r="V9" s="98" t="s">
        <v>471</v>
      </c>
      <c r="W9" s="98" t="s">
        <v>472</v>
      </c>
      <c r="X9" s="98" t="s">
        <v>473</v>
      </c>
      <c r="Y9" s="98" t="s">
        <v>474</v>
      </c>
      <c r="Z9" s="98" t="s">
        <v>466</v>
      </c>
      <c r="AA9" s="98" t="s">
        <v>466</v>
      </c>
      <c r="AB9" s="98" t="s">
        <v>466</v>
      </c>
      <c r="AC9" s="98" t="s">
        <v>475</v>
      </c>
      <c r="AD9" s="98" t="s">
        <v>476</v>
      </c>
      <c r="AE9" s="89"/>
    </row>
    <row r="10" spans="1:31" ht="15" thickBot="1">
      <c r="A10" s="98">
        <v>2</v>
      </c>
      <c r="B10" s="99">
        <v>45880</v>
      </c>
      <c r="C10" s="98" t="s">
        <v>458</v>
      </c>
      <c r="D10" s="100" t="s">
        <v>459</v>
      </c>
      <c r="E10" s="98" t="s">
        <v>460</v>
      </c>
      <c r="F10" s="100" t="s">
        <v>477</v>
      </c>
      <c r="G10" s="98" t="s">
        <v>462</v>
      </c>
      <c r="H10" s="98" t="s">
        <v>463</v>
      </c>
      <c r="I10" s="98" t="s">
        <v>478</v>
      </c>
      <c r="J10" s="98" t="s">
        <v>479</v>
      </c>
      <c r="K10" s="98" t="s">
        <v>466</v>
      </c>
      <c r="L10" s="98" t="s">
        <v>466</v>
      </c>
      <c r="M10" s="98" t="s">
        <v>467</v>
      </c>
      <c r="N10" s="101">
        <v>1880.29</v>
      </c>
      <c r="O10" s="101">
        <v>0</v>
      </c>
      <c r="P10" s="98" t="s">
        <v>468</v>
      </c>
      <c r="Q10" s="100" t="s">
        <v>466</v>
      </c>
      <c r="R10" s="98" t="s">
        <v>469</v>
      </c>
      <c r="S10" s="100" t="s">
        <v>480</v>
      </c>
      <c r="T10" s="101">
        <v>7.5</v>
      </c>
      <c r="U10" s="101">
        <v>1.2</v>
      </c>
      <c r="V10" s="98" t="s">
        <v>481</v>
      </c>
      <c r="W10" s="98" t="s">
        <v>472</v>
      </c>
      <c r="X10" s="98" t="s">
        <v>473</v>
      </c>
      <c r="Y10" s="98" t="s">
        <v>474</v>
      </c>
      <c r="Z10" s="98" t="s">
        <v>466</v>
      </c>
      <c r="AA10" s="98" t="s">
        <v>466</v>
      </c>
      <c r="AB10" s="98" t="s">
        <v>466</v>
      </c>
      <c r="AC10" s="98" t="s">
        <v>475</v>
      </c>
      <c r="AD10" s="98" t="s">
        <v>476</v>
      </c>
      <c r="AE10" s="89"/>
    </row>
    <row r="11" spans="1:31" ht="15" thickBot="1">
      <c r="A11" s="98">
        <v>3</v>
      </c>
      <c r="B11" s="99">
        <v>45880</v>
      </c>
      <c r="C11" s="98" t="s">
        <v>482</v>
      </c>
      <c r="D11" s="100" t="s">
        <v>459</v>
      </c>
      <c r="E11" s="98" t="s">
        <v>460</v>
      </c>
      <c r="F11" s="100" t="s">
        <v>483</v>
      </c>
      <c r="G11" s="98" t="s">
        <v>462</v>
      </c>
      <c r="H11" s="98" t="s">
        <v>463</v>
      </c>
      <c r="I11" s="98" t="s">
        <v>484</v>
      </c>
      <c r="J11" s="98" t="s">
        <v>485</v>
      </c>
      <c r="K11" s="98" t="s">
        <v>466</v>
      </c>
      <c r="L11" s="98" t="s">
        <v>466</v>
      </c>
      <c r="M11" s="98" t="s">
        <v>467</v>
      </c>
      <c r="N11" s="101">
        <v>1880.29</v>
      </c>
      <c r="O11" s="101">
        <v>0</v>
      </c>
      <c r="P11" s="98" t="s">
        <v>468</v>
      </c>
      <c r="Q11" s="100" t="s">
        <v>466</v>
      </c>
      <c r="R11" s="98" t="s">
        <v>469</v>
      </c>
      <c r="S11" s="100" t="s">
        <v>486</v>
      </c>
      <c r="T11" s="101">
        <v>7.5</v>
      </c>
      <c r="U11" s="101">
        <v>1.2</v>
      </c>
      <c r="V11" s="98" t="s">
        <v>487</v>
      </c>
      <c r="W11" s="98" t="s">
        <v>472</v>
      </c>
      <c r="X11" s="98" t="s">
        <v>473</v>
      </c>
      <c r="Y11" s="98" t="s">
        <v>474</v>
      </c>
      <c r="Z11" s="98" t="s">
        <v>466</v>
      </c>
      <c r="AA11" s="98" t="s">
        <v>466</v>
      </c>
      <c r="AB11" s="98" t="s">
        <v>466</v>
      </c>
      <c r="AC11" s="98" t="s">
        <v>475</v>
      </c>
      <c r="AD11" s="98" t="s">
        <v>476</v>
      </c>
      <c r="AE11" s="89"/>
    </row>
    <row r="12" spans="1:31" ht="15" thickBot="1">
      <c r="A12" s="98">
        <v>4</v>
      </c>
      <c r="B12" s="99">
        <v>45880</v>
      </c>
      <c r="C12" s="98" t="s">
        <v>482</v>
      </c>
      <c r="D12" s="100" t="s">
        <v>459</v>
      </c>
      <c r="E12" s="98" t="s">
        <v>460</v>
      </c>
      <c r="F12" s="100" t="s">
        <v>488</v>
      </c>
      <c r="G12" s="98" t="s">
        <v>462</v>
      </c>
      <c r="H12" s="98" t="s">
        <v>463</v>
      </c>
      <c r="I12" s="98" t="s">
        <v>489</v>
      </c>
      <c r="J12" s="98" t="s">
        <v>490</v>
      </c>
      <c r="K12" s="98" t="s">
        <v>466</v>
      </c>
      <c r="L12" s="98" t="s">
        <v>466</v>
      </c>
      <c r="M12" s="98" t="s">
        <v>467</v>
      </c>
      <c r="N12" s="101">
        <v>1880.29</v>
      </c>
      <c r="O12" s="101">
        <v>0</v>
      </c>
      <c r="P12" s="98" t="s">
        <v>468</v>
      </c>
      <c r="Q12" s="100" t="s">
        <v>466</v>
      </c>
      <c r="R12" s="98" t="s">
        <v>469</v>
      </c>
      <c r="S12" s="100" t="s">
        <v>491</v>
      </c>
      <c r="T12" s="101">
        <v>7.5</v>
      </c>
      <c r="U12" s="101">
        <v>1.2</v>
      </c>
      <c r="V12" s="98" t="s">
        <v>492</v>
      </c>
      <c r="W12" s="98" t="s">
        <v>472</v>
      </c>
      <c r="X12" s="98" t="s">
        <v>473</v>
      </c>
      <c r="Y12" s="98" t="s">
        <v>474</v>
      </c>
      <c r="Z12" s="98" t="s">
        <v>466</v>
      </c>
      <c r="AA12" s="98" t="s">
        <v>466</v>
      </c>
      <c r="AB12" s="98" t="s">
        <v>466</v>
      </c>
      <c r="AC12" s="98" t="s">
        <v>475</v>
      </c>
      <c r="AD12" s="98" t="s">
        <v>476</v>
      </c>
      <c r="AE12" s="89"/>
    </row>
    <row r="13" spans="1:31" ht="15" thickBot="1">
      <c r="A13" s="98">
        <v>5</v>
      </c>
      <c r="B13" s="99">
        <v>45880</v>
      </c>
      <c r="C13" s="98" t="s">
        <v>458</v>
      </c>
      <c r="D13" s="100" t="s">
        <v>459</v>
      </c>
      <c r="E13" s="98" t="s">
        <v>460</v>
      </c>
      <c r="F13" s="100" t="s">
        <v>493</v>
      </c>
      <c r="G13" s="98" t="s">
        <v>462</v>
      </c>
      <c r="H13" s="98" t="s">
        <v>463</v>
      </c>
      <c r="I13" s="98" t="s">
        <v>494</v>
      </c>
      <c r="J13" s="98" t="s">
        <v>495</v>
      </c>
      <c r="K13" s="98" t="s">
        <v>466</v>
      </c>
      <c r="L13" s="98" t="s">
        <v>466</v>
      </c>
      <c r="M13" s="98" t="s">
        <v>467</v>
      </c>
      <c r="N13" s="101">
        <v>1880.29</v>
      </c>
      <c r="O13" s="101">
        <v>0</v>
      </c>
      <c r="P13" s="98" t="s">
        <v>468</v>
      </c>
      <c r="Q13" s="100" t="s">
        <v>466</v>
      </c>
      <c r="R13" s="98" t="s">
        <v>469</v>
      </c>
      <c r="S13" s="100" t="s">
        <v>496</v>
      </c>
      <c r="T13" s="101">
        <v>7.5</v>
      </c>
      <c r="U13" s="101">
        <v>1.2</v>
      </c>
      <c r="V13" s="98" t="s">
        <v>497</v>
      </c>
      <c r="W13" s="98" t="s">
        <v>472</v>
      </c>
      <c r="X13" s="98" t="s">
        <v>473</v>
      </c>
      <c r="Y13" s="98" t="s">
        <v>474</v>
      </c>
      <c r="Z13" s="98" t="s">
        <v>466</v>
      </c>
      <c r="AA13" s="98" t="s">
        <v>466</v>
      </c>
      <c r="AB13" s="98" t="s">
        <v>466</v>
      </c>
      <c r="AC13" s="98" t="s">
        <v>475</v>
      </c>
      <c r="AD13" s="98" t="s">
        <v>476</v>
      </c>
      <c r="AE13" s="89"/>
    </row>
    <row r="14" spans="1:31" ht="15" thickBot="1">
      <c r="A14" s="98">
        <v>6</v>
      </c>
      <c r="B14" s="99">
        <v>45880</v>
      </c>
      <c r="C14" s="98" t="s">
        <v>458</v>
      </c>
      <c r="D14" s="100" t="s">
        <v>459</v>
      </c>
      <c r="E14" s="98" t="s">
        <v>460</v>
      </c>
      <c r="F14" s="100" t="s">
        <v>498</v>
      </c>
      <c r="G14" s="98" t="s">
        <v>462</v>
      </c>
      <c r="H14" s="98" t="s">
        <v>463</v>
      </c>
      <c r="I14" s="98" t="s">
        <v>499</v>
      </c>
      <c r="J14" s="98" t="s">
        <v>500</v>
      </c>
      <c r="K14" s="98" t="s">
        <v>466</v>
      </c>
      <c r="L14" s="98" t="s">
        <v>466</v>
      </c>
      <c r="M14" s="98" t="s">
        <v>467</v>
      </c>
      <c r="N14" s="101">
        <v>1880.29</v>
      </c>
      <c r="O14" s="101">
        <v>0</v>
      </c>
      <c r="P14" s="98" t="s">
        <v>468</v>
      </c>
      <c r="Q14" s="100" t="s">
        <v>466</v>
      </c>
      <c r="R14" s="98" t="s">
        <v>469</v>
      </c>
      <c r="S14" s="100" t="s">
        <v>501</v>
      </c>
      <c r="T14" s="101">
        <v>7.5</v>
      </c>
      <c r="U14" s="101">
        <v>1.2</v>
      </c>
      <c r="V14" s="98" t="s">
        <v>502</v>
      </c>
      <c r="W14" s="98" t="s">
        <v>472</v>
      </c>
      <c r="X14" s="98" t="s">
        <v>473</v>
      </c>
      <c r="Y14" s="98" t="s">
        <v>474</v>
      </c>
      <c r="Z14" s="98" t="s">
        <v>466</v>
      </c>
      <c r="AA14" s="98" t="s">
        <v>466</v>
      </c>
      <c r="AB14" s="98" t="s">
        <v>466</v>
      </c>
      <c r="AC14" s="98" t="s">
        <v>475</v>
      </c>
      <c r="AD14" s="98" t="s">
        <v>476</v>
      </c>
      <c r="AE14" s="89"/>
    </row>
    <row r="15" spans="1:31" ht="15" thickBot="1">
      <c r="A15" s="98">
        <v>7</v>
      </c>
      <c r="B15" s="99">
        <v>45880</v>
      </c>
      <c r="C15" s="98" t="s">
        <v>482</v>
      </c>
      <c r="D15" s="100" t="s">
        <v>459</v>
      </c>
      <c r="E15" s="98" t="s">
        <v>460</v>
      </c>
      <c r="F15" s="100" t="s">
        <v>503</v>
      </c>
      <c r="G15" s="98" t="s">
        <v>462</v>
      </c>
      <c r="H15" s="98" t="s">
        <v>463</v>
      </c>
      <c r="I15" s="98" t="s">
        <v>504</v>
      </c>
      <c r="J15" s="98" t="s">
        <v>505</v>
      </c>
      <c r="K15" s="98" t="s">
        <v>466</v>
      </c>
      <c r="L15" s="98" t="s">
        <v>466</v>
      </c>
      <c r="M15" s="98" t="s">
        <v>467</v>
      </c>
      <c r="N15" s="101">
        <v>1880.29</v>
      </c>
      <c r="O15" s="101">
        <v>0</v>
      </c>
      <c r="P15" s="98" t="s">
        <v>468</v>
      </c>
      <c r="Q15" s="100" t="s">
        <v>466</v>
      </c>
      <c r="R15" s="98" t="s">
        <v>469</v>
      </c>
      <c r="S15" s="100" t="s">
        <v>506</v>
      </c>
      <c r="T15" s="101">
        <v>7.5</v>
      </c>
      <c r="U15" s="101">
        <v>1.2</v>
      </c>
      <c r="V15" s="98" t="s">
        <v>507</v>
      </c>
      <c r="W15" s="98" t="s">
        <v>472</v>
      </c>
      <c r="X15" s="98" t="s">
        <v>473</v>
      </c>
      <c r="Y15" s="98" t="s">
        <v>474</v>
      </c>
      <c r="Z15" s="98" t="s">
        <v>466</v>
      </c>
      <c r="AA15" s="98" t="s">
        <v>466</v>
      </c>
      <c r="AB15" s="98" t="s">
        <v>466</v>
      </c>
      <c r="AC15" s="98" t="s">
        <v>475</v>
      </c>
      <c r="AD15" s="98" t="s">
        <v>476</v>
      </c>
      <c r="AE15" s="89"/>
    </row>
    <row r="16" spans="1:31" ht="15" thickBot="1">
      <c r="A16" s="98">
        <v>8</v>
      </c>
      <c r="B16" s="99">
        <v>45880</v>
      </c>
      <c r="C16" s="98" t="s">
        <v>458</v>
      </c>
      <c r="D16" s="100" t="s">
        <v>459</v>
      </c>
      <c r="E16" s="98" t="s">
        <v>460</v>
      </c>
      <c r="F16" s="100" t="s">
        <v>508</v>
      </c>
      <c r="G16" s="98" t="s">
        <v>462</v>
      </c>
      <c r="H16" s="98" t="s">
        <v>463</v>
      </c>
      <c r="I16" s="98" t="s">
        <v>509</v>
      </c>
      <c r="J16" s="98" t="s">
        <v>510</v>
      </c>
      <c r="K16" s="98" t="s">
        <v>466</v>
      </c>
      <c r="L16" s="98" t="s">
        <v>466</v>
      </c>
      <c r="M16" s="98" t="s">
        <v>467</v>
      </c>
      <c r="N16" s="101">
        <v>1880.29</v>
      </c>
      <c r="O16" s="101">
        <v>0</v>
      </c>
      <c r="P16" s="98" t="s">
        <v>468</v>
      </c>
      <c r="Q16" s="100" t="s">
        <v>466</v>
      </c>
      <c r="R16" s="98" t="s">
        <v>469</v>
      </c>
      <c r="S16" s="100" t="s">
        <v>511</v>
      </c>
      <c r="T16" s="101">
        <v>7.5</v>
      </c>
      <c r="U16" s="101">
        <v>1.2</v>
      </c>
      <c r="V16" s="98" t="s">
        <v>512</v>
      </c>
      <c r="W16" s="98" t="s">
        <v>472</v>
      </c>
      <c r="X16" s="98" t="s">
        <v>473</v>
      </c>
      <c r="Y16" s="98" t="s">
        <v>474</v>
      </c>
      <c r="Z16" s="98" t="s">
        <v>466</v>
      </c>
      <c r="AA16" s="98" t="s">
        <v>466</v>
      </c>
      <c r="AB16" s="98" t="s">
        <v>466</v>
      </c>
      <c r="AC16" s="98" t="s">
        <v>475</v>
      </c>
      <c r="AD16" s="98" t="s">
        <v>476</v>
      </c>
      <c r="AE16" s="89"/>
    </row>
    <row r="17" spans="1:31" ht="15" thickBot="1">
      <c r="A17" s="98">
        <v>9</v>
      </c>
      <c r="B17" s="99">
        <v>45880</v>
      </c>
      <c r="C17" s="98" t="s">
        <v>482</v>
      </c>
      <c r="D17" s="100" t="s">
        <v>459</v>
      </c>
      <c r="E17" s="98" t="s">
        <v>460</v>
      </c>
      <c r="F17" s="100" t="s">
        <v>513</v>
      </c>
      <c r="G17" s="98" t="s">
        <v>462</v>
      </c>
      <c r="H17" s="98" t="s">
        <v>463</v>
      </c>
      <c r="I17" s="98" t="s">
        <v>514</v>
      </c>
      <c r="J17" s="98" t="s">
        <v>515</v>
      </c>
      <c r="K17" s="98" t="s">
        <v>466</v>
      </c>
      <c r="L17" s="98" t="s">
        <v>466</v>
      </c>
      <c r="M17" s="98" t="s">
        <v>467</v>
      </c>
      <c r="N17" s="101">
        <v>1880.29</v>
      </c>
      <c r="O17" s="101">
        <v>0</v>
      </c>
      <c r="P17" s="98" t="s">
        <v>468</v>
      </c>
      <c r="Q17" s="100" t="s">
        <v>466</v>
      </c>
      <c r="R17" s="98" t="s">
        <v>469</v>
      </c>
      <c r="S17" s="100" t="s">
        <v>516</v>
      </c>
      <c r="T17" s="101">
        <v>7.5</v>
      </c>
      <c r="U17" s="101">
        <v>1.2</v>
      </c>
      <c r="V17" s="98" t="s">
        <v>517</v>
      </c>
      <c r="W17" s="98" t="s">
        <v>472</v>
      </c>
      <c r="X17" s="98" t="s">
        <v>473</v>
      </c>
      <c r="Y17" s="98" t="s">
        <v>474</v>
      </c>
      <c r="Z17" s="98" t="s">
        <v>466</v>
      </c>
      <c r="AA17" s="98" t="s">
        <v>466</v>
      </c>
      <c r="AB17" s="98" t="s">
        <v>466</v>
      </c>
      <c r="AC17" s="98" t="s">
        <v>475</v>
      </c>
      <c r="AD17" s="98" t="s">
        <v>476</v>
      </c>
      <c r="AE17" s="89"/>
    </row>
    <row r="18" spans="1:31" ht="15" thickBot="1">
      <c r="A18" s="98">
        <v>10</v>
      </c>
      <c r="B18" s="99">
        <v>45880</v>
      </c>
      <c r="C18" s="98" t="s">
        <v>482</v>
      </c>
      <c r="D18" s="100" t="s">
        <v>459</v>
      </c>
      <c r="E18" s="98" t="s">
        <v>460</v>
      </c>
      <c r="F18" s="100" t="s">
        <v>518</v>
      </c>
      <c r="G18" s="98" t="s">
        <v>462</v>
      </c>
      <c r="H18" s="98" t="s">
        <v>463</v>
      </c>
      <c r="I18" s="98" t="s">
        <v>519</v>
      </c>
      <c r="J18" s="98" t="s">
        <v>520</v>
      </c>
      <c r="K18" s="98" t="s">
        <v>466</v>
      </c>
      <c r="L18" s="98" t="s">
        <v>466</v>
      </c>
      <c r="M18" s="98" t="s">
        <v>467</v>
      </c>
      <c r="N18" s="101">
        <v>1417.77</v>
      </c>
      <c r="O18" s="101">
        <v>0</v>
      </c>
      <c r="P18" s="98" t="s">
        <v>468</v>
      </c>
      <c r="Q18" s="100" t="s">
        <v>466</v>
      </c>
      <c r="R18" s="98" t="s">
        <v>469</v>
      </c>
      <c r="S18" s="100" t="s">
        <v>521</v>
      </c>
      <c r="T18" s="101">
        <v>7.5</v>
      </c>
      <c r="U18" s="101">
        <v>1.2</v>
      </c>
      <c r="V18" s="98" t="s">
        <v>522</v>
      </c>
      <c r="W18" s="98" t="s">
        <v>472</v>
      </c>
      <c r="X18" s="98" t="s">
        <v>473</v>
      </c>
      <c r="Y18" s="98" t="s">
        <v>474</v>
      </c>
      <c r="Z18" s="98" t="s">
        <v>466</v>
      </c>
      <c r="AA18" s="98" t="s">
        <v>466</v>
      </c>
      <c r="AB18" s="98" t="s">
        <v>466</v>
      </c>
      <c r="AC18" s="98" t="s">
        <v>475</v>
      </c>
      <c r="AD18" s="98" t="s">
        <v>476</v>
      </c>
      <c r="AE18" s="89"/>
    </row>
    <row r="19" spans="1:31" ht="15" thickBot="1">
      <c r="A19" s="98">
        <v>11</v>
      </c>
      <c r="B19" s="99">
        <v>45880</v>
      </c>
      <c r="C19" s="98" t="s">
        <v>458</v>
      </c>
      <c r="D19" s="100" t="s">
        <v>459</v>
      </c>
      <c r="E19" s="98" t="s">
        <v>460</v>
      </c>
      <c r="F19" s="100" t="s">
        <v>523</v>
      </c>
      <c r="G19" s="98" t="s">
        <v>462</v>
      </c>
      <c r="H19" s="98" t="s">
        <v>463</v>
      </c>
      <c r="I19" s="98" t="s">
        <v>524</v>
      </c>
      <c r="J19" s="98" t="s">
        <v>525</v>
      </c>
      <c r="K19" s="98" t="s">
        <v>466</v>
      </c>
      <c r="L19" s="98" t="s">
        <v>466</v>
      </c>
      <c r="M19" s="98" t="s">
        <v>467</v>
      </c>
      <c r="N19" s="101">
        <v>1880.29</v>
      </c>
      <c r="O19" s="101">
        <v>0</v>
      </c>
      <c r="P19" s="98" t="s">
        <v>468</v>
      </c>
      <c r="Q19" s="100" t="s">
        <v>466</v>
      </c>
      <c r="R19" s="98" t="s">
        <v>469</v>
      </c>
      <c r="S19" s="100" t="s">
        <v>526</v>
      </c>
      <c r="T19" s="101">
        <v>7.5</v>
      </c>
      <c r="U19" s="101">
        <v>1.2</v>
      </c>
      <c r="V19" s="98" t="s">
        <v>527</v>
      </c>
      <c r="W19" s="98" t="s">
        <v>472</v>
      </c>
      <c r="X19" s="98" t="s">
        <v>473</v>
      </c>
      <c r="Y19" s="98" t="s">
        <v>474</v>
      </c>
      <c r="Z19" s="98" t="s">
        <v>466</v>
      </c>
      <c r="AA19" s="98" t="s">
        <v>466</v>
      </c>
      <c r="AB19" s="98" t="s">
        <v>466</v>
      </c>
      <c r="AC19" s="98" t="s">
        <v>475</v>
      </c>
      <c r="AD19" s="98" t="s">
        <v>476</v>
      </c>
      <c r="AE19" s="89"/>
    </row>
    <row r="20" spans="1:31" ht="15" thickBot="1">
      <c r="A20" s="98">
        <v>12</v>
      </c>
      <c r="B20" s="99">
        <v>45880</v>
      </c>
      <c r="C20" s="98" t="s">
        <v>458</v>
      </c>
      <c r="D20" s="100" t="s">
        <v>459</v>
      </c>
      <c r="E20" s="98" t="s">
        <v>460</v>
      </c>
      <c r="F20" s="100" t="s">
        <v>528</v>
      </c>
      <c r="G20" s="98" t="s">
        <v>462</v>
      </c>
      <c r="H20" s="98" t="s">
        <v>463</v>
      </c>
      <c r="I20" s="98" t="s">
        <v>529</v>
      </c>
      <c r="J20" s="98" t="s">
        <v>530</v>
      </c>
      <c r="K20" s="98" t="s">
        <v>466</v>
      </c>
      <c r="L20" s="98" t="s">
        <v>466</v>
      </c>
      <c r="M20" s="98" t="s">
        <v>467</v>
      </c>
      <c r="N20" s="101">
        <v>1880.29</v>
      </c>
      <c r="O20" s="101">
        <v>0</v>
      </c>
      <c r="P20" s="98" t="s">
        <v>468</v>
      </c>
      <c r="Q20" s="100" t="s">
        <v>466</v>
      </c>
      <c r="R20" s="98" t="s">
        <v>469</v>
      </c>
      <c r="S20" s="100" t="s">
        <v>531</v>
      </c>
      <c r="T20" s="101">
        <v>7.5</v>
      </c>
      <c r="U20" s="101">
        <v>1.2</v>
      </c>
      <c r="V20" s="98" t="s">
        <v>532</v>
      </c>
      <c r="W20" s="98" t="s">
        <v>472</v>
      </c>
      <c r="X20" s="98" t="s">
        <v>473</v>
      </c>
      <c r="Y20" s="98" t="s">
        <v>474</v>
      </c>
      <c r="Z20" s="98" t="s">
        <v>466</v>
      </c>
      <c r="AA20" s="98" t="s">
        <v>466</v>
      </c>
      <c r="AB20" s="98" t="s">
        <v>466</v>
      </c>
      <c r="AC20" s="98" t="s">
        <v>475</v>
      </c>
      <c r="AD20" s="98" t="s">
        <v>476</v>
      </c>
      <c r="AE20" s="89"/>
    </row>
    <row r="21" spans="1:31" ht="15" thickBot="1">
      <c r="A21" s="98">
        <v>13</v>
      </c>
      <c r="B21" s="99">
        <v>45880</v>
      </c>
      <c r="C21" s="98" t="s">
        <v>482</v>
      </c>
      <c r="D21" s="100" t="s">
        <v>459</v>
      </c>
      <c r="E21" s="98" t="s">
        <v>460</v>
      </c>
      <c r="F21" s="100" t="s">
        <v>533</v>
      </c>
      <c r="G21" s="98" t="s">
        <v>462</v>
      </c>
      <c r="H21" s="98" t="s">
        <v>463</v>
      </c>
      <c r="I21" s="98" t="s">
        <v>534</v>
      </c>
      <c r="J21" s="98" t="s">
        <v>535</v>
      </c>
      <c r="K21" s="98" t="s">
        <v>466</v>
      </c>
      <c r="L21" s="98" t="s">
        <v>466</v>
      </c>
      <c r="M21" s="98" t="s">
        <v>467</v>
      </c>
      <c r="N21" s="101">
        <v>1880.29</v>
      </c>
      <c r="O21" s="101">
        <v>0</v>
      </c>
      <c r="P21" s="98" t="s">
        <v>468</v>
      </c>
      <c r="Q21" s="100" t="s">
        <v>466</v>
      </c>
      <c r="R21" s="98" t="s">
        <v>469</v>
      </c>
      <c r="S21" s="100" t="s">
        <v>536</v>
      </c>
      <c r="T21" s="101">
        <v>7.5</v>
      </c>
      <c r="U21" s="101">
        <v>1.2</v>
      </c>
      <c r="V21" s="98" t="s">
        <v>537</v>
      </c>
      <c r="W21" s="98" t="s">
        <v>472</v>
      </c>
      <c r="X21" s="98" t="s">
        <v>473</v>
      </c>
      <c r="Y21" s="98" t="s">
        <v>474</v>
      </c>
      <c r="Z21" s="98" t="s">
        <v>466</v>
      </c>
      <c r="AA21" s="98" t="s">
        <v>466</v>
      </c>
      <c r="AB21" s="98" t="s">
        <v>466</v>
      </c>
      <c r="AC21" s="98" t="s">
        <v>475</v>
      </c>
      <c r="AD21" s="98" t="s">
        <v>476</v>
      </c>
      <c r="AE21" s="89"/>
    </row>
    <row r="22" spans="1:31" ht="15" thickBot="1">
      <c r="A22" s="98">
        <v>14</v>
      </c>
      <c r="B22" s="99">
        <v>45880</v>
      </c>
      <c r="C22" s="98" t="s">
        <v>482</v>
      </c>
      <c r="D22" s="100" t="s">
        <v>459</v>
      </c>
      <c r="E22" s="98" t="s">
        <v>460</v>
      </c>
      <c r="F22" s="100" t="s">
        <v>538</v>
      </c>
      <c r="G22" s="98" t="s">
        <v>462</v>
      </c>
      <c r="H22" s="98" t="s">
        <v>463</v>
      </c>
      <c r="I22" s="98" t="s">
        <v>539</v>
      </c>
      <c r="J22" s="98" t="s">
        <v>540</v>
      </c>
      <c r="K22" s="98" t="s">
        <v>466</v>
      </c>
      <c r="L22" s="98" t="s">
        <v>466</v>
      </c>
      <c r="M22" s="98" t="s">
        <v>467</v>
      </c>
      <c r="N22" s="101">
        <v>1880.29</v>
      </c>
      <c r="O22" s="101">
        <v>0</v>
      </c>
      <c r="P22" s="98" t="s">
        <v>468</v>
      </c>
      <c r="Q22" s="100" t="s">
        <v>466</v>
      </c>
      <c r="R22" s="98" t="s">
        <v>469</v>
      </c>
      <c r="S22" s="100" t="s">
        <v>541</v>
      </c>
      <c r="T22" s="101">
        <v>7.5</v>
      </c>
      <c r="U22" s="101">
        <v>1.2</v>
      </c>
      <c r="V22" s="98" t="s">
        <v>542</v>
      </c>
      <c r="W22" s="98" t="s">
        <v>472</v>
      </c>
      <c r="X22" s="98" t="s">
        <v>473</v>
      </c>
      <c r="Y22" s="98" t="s">
        <v>474</v>
      </c>
      <c r="Z22" s="98" t="s">
        <v>466</v>
      </c>
      <c r="AA22" s="98" t="s">
        <v>466</v>
      </c>
      <c r="AB22" s="98" t="s">
        <v>466</v>
      </c>
      <c r="AC22" s="98" t="s">
        <v>475</v>
      </c>
      <c r="AD22" s="98" t="s">
        <v>476</v>
      </c>
      <c r="AE22" s="89"/>
    </row>
    <row r="23" spans="1:31" ht="15" thickBot="1">
      <c r="A23" s="98">
        <v>15</v>
      </c>
      <c r="B23" s="99">
        <v>45880</v>
      </c>
      <c r="C23" s="98" t="s">
        <v>482</v>
      </c>
      <c r="D23" s="100" t="s">
        <v>459</v>
      </c>
      <c r="E23" s="98" t="s">
        <v>460</v>
      </c>
      <c r="F23" s="100" t="s">
        <v>543</v>
      </c>
      <c r="G23" s="98" t="s">
        <v>462</v>
      </c>
      <c r="H23" s="98" t="s">
        <v>463</v>
      </c>
      <c r="I23" s="98" t="s">
        <v>544</v>
      </c>
      <c r="J23" s="98" t="s">
        <v>545</v>
      </c>
      <c r="K23" s="98" t="s">
        <v>466</v>
      </c>
      <c r="L23" s="98" t="s">
        <v>466</v>
      </c>
      <c r="M23" s="98" t="s">
        <v>467</v>
      </c>
      <c r="N23" s="101">
        <v>1880.29</v>
      </c>
      <c r="O23" s="101">
        <v>0</v>
      </c>
      <c r="P23" s="98" t="s">
        <v>468</v>
      </c>
      <c r="Q23" s="100" t="s">
        <v>466</v>
      </c>
      <c r="R23" s="98" t="s">
        <v>469</v>
      </c>
      <c r="S23" s="100" t="s">
        <v>546</v>
      </c>
      <c r="T23" s="101">
        <v>7.5</v>
      </c>
      <c r="U23" s="101">
        <v>1.2</v>
      </c>
      <c r="V23" s="98" t="s">
        <v>547</v>
      </c>
      <c r="W23" s="98" t="s">
        <v>472</v>
      </c>
      <c r="X23" s="98" t="s">
        <v>473</v>
      </c>
      <c r="Y23" s="98" t="s">
        <v>474</v>
      </c>
      <c r="Z23" s="98" t="s">
        <v>466</v>
      </c>
      <c r="AA23" s="98" t="s">
        <v>466</v>
      </c>
      <c r="AB23" s="98" t="s">
        <v>466</v>
      </c>
      <c r="AC23" s="98" t="s">
        <v>475</v>
      </c>
      <c r="AD23" s="98" t="s">
        <v>476</v>
      </c>
      <c r="AE23" s="89"/>
    </row>
    <row r="24" spans="1:31" ht="15" thickBot="1">
      <c r="A24" s="98">
        <v>16</v>
      </c>
      <c r="B24" s="99">
        <v>45880</v>
      </c>
      <c r="C24" s="98" t="s">
        <v>482</v>
      </c>
      <c r="D24" s="100" t="s">
        <v>459</v>
      </c>
      <c r="E24" s="98" t="s">
        <v>460</v>
      </c>
      <c r="F24" s="100" t="s">
        <v>548</v>
      </c>
      <c r="G24" s="98" t="s">
        <v>462</v>
      </c>
      <c r="H24" s="98" t="s">
        <v>463</v>
      </c>
      <c r="I24" s="98" t="s">
        <v>549</v>
      </c>
      <c r="J24" s="98" t="s">
        <v>550</v>
      </c>
      <c r="K24" s="98" t="s">
        <v>466</v>
      </c>
      <c r="L24" s="98" t="s">
        <v>466</v>
      </c>
      <c r="M24" s="98" t="s">
        <v>467</v>
      </c>
      <c r="N24" s="101">
        <v>1880.29</v>
      </c>
      <c r="O24" s="101">
        <v>0</v>
      </c>
      <c r="P24" s="98" t="s">
        <v>468</v>
      </c>
      <c r="Q24" s="100" t="s">
        <v>466</v>
      </c>
      <c r="R24" s="98" t="s">
        <v>469</v>
      </c>
      <c r="S24" s="100" t="s">
        <v>551</v>
      </c>
      <c r="T24" s="101">
        <v>7.5</v>
      </c>
      <c r="U24" s="101">
        <v>1.2</v>
      </c>
      <c r="V24" s="98" t="s">
        <v>552</v>
      </c>
      <c r="W24" s="98" t="s">
        <v>472</v>
      </c>
      <c r="X24" s="98" t="s">
        <v>473</v>
      </c>
      <c r="Y24" s="98" t="s">
        <v>474</v>
      </c>
      <c r="Z24" s="98" t="s">
        <v>466</v>
      </c>
      <c r="AA24" s="98" t="s">
        <v>466</v>
      </c>
      <c r="AB24" s="98" t="s">
        <v>466</v>
      </c>
      <c r="AC24" s="98" t="s">
        <v>475</v>
      </c>
      <c r="AD24" s="98" t="s">
        <v>476</v>
      </c>
      <c r="AE24" s="89"/>
    </row>
    <row r="25" spans="1:31" ht="15" thickBot="1">
      <c r="A25" s="98">
        <v>17</v>
      </c>
      <c r="B25" s="99">
        <v>45880</v>
      </c>
      <c r="C25" s="98" t="s">
        <v>458</v>
      </c>
      <c r="D25" s="100" t="s">
        <v>459</v>
      </c>
      <c r="E25" s="98" t="s">
        <v>460</v>
      </c>
      <c r="F25" s="100" t="s">
        <v>553</v>
      </c>
      <c r="G25" s="98" t="s">
        <v>462</v>
      </c>
      <c r="H25" s="98" t="s">
        <v>463</v>
      </c>
      <c r="I25" s="98" t="s">
        <v>554</v>
      </c>
      <c r="J25" s="98" t="s">
        <v>555</v>
      </c>
      <c r="K25" s="98" t="s">
        <v>466</v>
      </c>
      <c r="L25" s="98" t="s">
        <v>466</v>
      </c>
      <c r="M25" s="98" t="s">
        <v>467</v>
      </c>
      <c r="N25" s="101">
        <v>1880.29</v>
      </c>
      <c r="O25" s="101">
        <v>0</v>
      </c>
      <c r="P25" s="98" t="s">
        <v>468</v>
      </c>
      <c r="Q25" s="100" t="s">
        <v>466</v>
      </c>
      <c r="R25" s="98" t="s">
        <v>469</v>
      </c>
      <c r="S25" s="100" t="s">
        <v>556</v>
      </c>
      <c r="T25" s="101">
        <v>7.5</v>
      </c>
      <c r="U25" s="101">
        <v>1.2</v>
      </c>
      <c r="V25" s="98" t="s">
        <v>557</v>
      </c>
      <c r="W25" s="98" t="s">
        <v>472</v>
      </c>
      <c r="X25" s="98" t="s">
        <v>473</v>
      </c>
      <c r="Y25" s="98" t="s">
        <v>474</v>
      </c>
      <c r="Z25" s="98" t="s">
        <v>466</v>
      </c>
      <c r="AA25" s="98" t="s">
        <v>466</v>
      </c>
      <c r="AB25" s="98" t="s">
        <v>466</v>
      </c>
      <c r="AC25" s="98" t="s">
        <v>475</v>
      </c>
      <c r="AD25" s="98" t="s">
        <v>476</v>
      </c>
      <c r="AE25" s="89"/>
    </row>
    <row r="26" spans="1:31" ht="15" thickBot="1">
      <c r="A26" s="98">
        <v>18</v>
      </c>
      <c r="B26" s="99">
        <v>45880</v>
      </c>
      <c r="C26" s="98" t="s">
        <v>482</v>
      </c>
      <c r="D26" s="100" t="s">
        <v>459</v>
      </c>
      <c r="E26" s="98" t="s">
        <v>460</v>
      </c>
      <c r="F26" s="100" t="s">
        <v>558</v>
      </c>
      <c r="G26" s="98" t="s">
        <v>462</v>
      </c>
      <c r="H26" s="98" t="s">
        <v>463</v>
      </c>
      <c r="I26" s="98" t="s">
        <v>559</v>
      </c>
      <c r="J26" s="98" t="s">
        <v>560</v>
      </c>
      <c r="K26" s="98" t="s">
        <v>466</v>
      </c>
      <c r="L26" s="98" t="s">
        <v>466</v>
      </c>
      <c r="M26" s="98" t="s">
        <v>467</v>
      </c>
      <c r="N26" s="101">
        <v>1880.29</v>
      </c>
      <c r="O26" s="101">
        <v>0</v>
      </c>
      <c r="P26" s="98" t="s">
        <v>468</v>
      </c>
      <c r="Q26" s="100" t="s">
        <v>466</v>
      </c>
      <c r="R26" s="98" t="s">
        <v>469</v>
      </c>
      <c r="S26" s="100" t="s">
        <v>561</v>
      </c>
      <c r="T26" s="101">
        <v>7.5</v>
      </c>
      <c r="U26" s="101">
        <v>1.2</v>
      </c>
      <c r="V26" s="98" t="s">
        <v>562</v>
      </c>
      <c r="W26" s="98" t="s">
        <v>472</v>
      </c>
      <c r="X26" s="98" t="s">
        <v>473</v>
      </c>
      <c r="Y26" s="98" t="s">
        <v>474</v>
      </c>
      <c r="Z26" s="98" t="s">
        <v>466</v>
      </c>
      <c r="AA26" s="98" t="s">
        <v>466</v>
      </c>
      <c r="AB26" s="98" t="s">
        <v>466</v>
      </c>
      <c r="AC26" s="98" t="s">
        <v>475</v>
      </c>
      <c r="AD26" s="98" t="s">
        <v>476</v>
      </c>
      <c r="AE26" s="89"/>
    </row>
    <row r="27" spans="1:31" ht="15" thickBot="1">
      <c r="A27" s="98">
        <v>19</v>
      </c>
      <c r="B27" s="99">
        <v>45880</v>
      </c>
      <c r="C27" s="98" t="s">
        <v>482</v>
      </c>
      <c r="D27" s="100" t="s">
        <v>459</v>
      </c>
      <c r="E27" s="98" t="s">
        <v>460</v>
      </c>
      <c r="F27" s="100" t="s">
        <v>563</v>
      </c>
      <c r="G27" s="98" t="s">
        <v>462</v>
      </c>
      <c r="H27" s="98" t="s">
        <v>463</v>
      </c>
      <c r="I27" s="98" t="s">
        <v>564</v>
      </c>
      <c r="J27" s="98" t="s">
        <v>565</v>
      </c>
      <c r="K27" s="98" t="s">
        <v>466</v>
      </c>
      <c r="L27" s="98" t="s">
        <v>466</v>
      </c>
      <c r="M27" s="98" t="s">
        <v>467</v>
      </c>
      <c r="N27" s="101">
        <v>1880.29</v>
      </c>
      <c r="O27" s="101">
        <v>0</v>
      </c>
      <c r="P27" s="98" t="s">
        <v>468</v>
      </c>
      <c r="Q27" s="100" t="s">
        <v>466</v>
      </c>
      <c r="R27" s="98" t="s">
        <v>469</v>
      </c>
      <c r="S27" s="100" t="s">
        <v>566</v>
      </c>
      <c r="T27" s="101">
        <v>7.5</v>
      </c>
      <c r="U27" s="101">
        <v>1.2</v>
      </c>
      <c r="V27" s="98" t="s">
        <v>567</v>
      </c>
      <c r="W27" s="98" t="s">
        <v>472</v>
      </c>
      <c r="X27" s="98" t="s">
        <v>473</v>
      </c>
      <c r="Y27" s="98" t="s">
        <v>474</v>
      </c>
      <c r="Z27" s="98" t="s">
        <v>466</v>
      </c>
      <c r="AA27" s="98" t="s">
        <v>466</v>
      </c>
      <c r="AB27" s="98" t="s">
        <v>466</v>
      </c>
      <c r="AC27" s="98" t="s">
        <v>475</v>
      </c>
      <c r="AD27" s="98" t="s">
        <v>476</v>
      </c>
      <c r="AE27" s="89"/>
    </row>
    <row r="28" spans="1:31" ht="15" thickBot="1">
      <c r="A28" s="98">
        <v>20</v>
      </c>
      <c r="B28" s="99">
        <v>45880</v>
      </c>
      <c r="C28" s="98" t="s">
        <v>458</v>
      </c>
      <c r="D28" s="100" t="s">
        <v>459</v>
      </c>
      <c r="E28" s="98" t="s">
        <v>460</v>
      </c>
      <c r="F28" s="100" t="s">
        <v>568</v>
      </c>
      <c r="G28" s="98" t="s">
        <v>462</v>
      </c>
      <c r="H28" s="98" t="s">
        <v>463</v>
      </c>
      <c r="I28" s="98" t="s">
        <v>569</v>
      </c>
      <c r="J28" s="98" t="s">
        <v>570</v>
      </c>
      <c r="K28" s="98" t="s">
        <v>466</v>
      </c>
      <c r="L28" s="98" t="s">
        <v>466</v>
      </c>
      <c r="M28" s="98" t="s">
        <v>467</v>
      </c>
      <c r="N28" s="101">
        <v>1880.29</v>
      </c>
      <c r="O28" s="101">
        <v>0</v>
      </c>
      <c r="P28" s="98" t="s">
        <v>468</v>
      </c>
      <c r="Q28" s="100" t="s">
        <v>466</v>
      </c>
      <c r="R28" s="98" t="s">
        <v>469</v>
      </c>
      <c r="S28" s="100" t="s">
        <v>571</v>
      </c>
      <c r="T28" s="101">
        <v>7.5</v>
      </c>
      <c r="U28" s="101">
        <v>1.2</v>
      </c>
      <c r="V28" s="98" t="s">
        <v>572</v>
      </c>
      <c r="W28" s="98" t="s">
        <v>472</v>
      </c>
      <c r="X28" s="98" t="s">
        <v>473</v>
      </c>
      <c r="Y28" s="98" t="s">
        <v>474</v>
      </c>
      <c r="Z28" s="98" t="s">
        <v>466</v>
      </c>
      <c r="AA28" s="98" t="s">
        <v>466</v>
      </c>
      <c r="AB28" s="98" t="s">
        <v>466</v>
      </c>
      <c r="AC28" s="98" t="s">
        <v>475</v>
      </c>
      <c r="AD28" s="98" t="s">
        <v>476</v>
      </c>
      <c r="AE28" s="89"/>
    </row>
    <row r="29" spans="1:31" ht="15" thickBot="1">
      <c r="A29" s="98">
        <v>21</v>
      </c>
      <c r="B29" s="99">
        <v>45880</v>
      </c>
      <c r="C29" s="98" t="s">
        <v>458</v>
      </c>
      <c r="D29" s="100" t="s">
        <v>459</v>
      </c>
      <c r="E29" s="98" t="s">
        <v>460</v>
      </c>
      <c r="F29" s="100" t="s">
        <v>573</v>
      </c>
      <c r="G29" s="98" t="s">
        <v>462</v>
      </c>
      <c r="H29" s="98" t="s">
        <v>574</v>
      </c>
      <c r="I29" s="98" t="s">
        <v>575</v>
      </c>
      <c r="J29" s="98" t="s">
        <v>576</v>
      </c>
      <c r="K29" s="98" t="s">
        <v>466</v>
      </c>
      <c r="L29" s="98" t="s">
        <v>466</v>
      </c>
      <c r="M29" s="98" t="s">
        <v>467</v>
      </c>
      <c r="N29" s="101">
        <v>1880.29</v>
      </c>
      <c r="O29" s="101">
        <v>0</v>
      </c>
      <c r="P29" s="98" t="s">
        <v>468</v>
      </c>
      <c r="Q29" s="100" t="s">
        <v>466</v>
      </c>
      <c r="R29" s="98" t="s">
        <v>469</v>
      </c>
      <c r="S29" s="100" t="s">
        <v>577</v>
      </c>
      <c r="T29" s="101">
        <v>7.5</v>
      </c>
      <c r="U29" s="101">
        <v>1.2</v>
      </c>
      <c r="V29" s="98" t="s">
        <v>578</v>
      </c>
      <c r="W29" s="98" t="s">
        <v>472</v>
      </c>
      <c r="X29" s="98" t="s">
        <v>473</v>
      </c>
      <c r="Y29" s="98" t="s">
        <v>474</v>
      </c>
      <c r="Z29" s="98" t="s">
        <v>466</v>
      </c>
      <c r="AA29" s="98" t="s">
        <v>466</v>
      </c>
      <c r="AB29" s="98" t="s">
        <v>466</v>
      </c>
      <c r="AC29" s="98" t="s">
        <v>475</v>
      </c>
      <c r="AD29" s="98" t="s">
        <v>476</v>
      </c>
      <c r="AE29" s="89"/>
    </row>
    <row r="30" spans="1:31" ht="15" thickBot="1">
      <c r="A30" s="98">
        <v>22</v>
      </c>
      <c r="B30" s="99">
        <v>45880</v>
      </c>
      <c r="C30" s="98" t="s">
        <v>482</v>
      </c>
      <c r="D30" s="100" t="s">
        <v>459</v>
      </c>
      <c r="E30" s="98" t="s">
        <v>460</v>
      </c>
      <c r="F30" s="100" t="s">
        <v>579</v>
      </c>
      <c r="G30" s="98" t="s">
        <v>462</v>
      </c>
      <c r="H30" s="98" t="s">
        <v>463</v>
      </c>
      <c r="I30" s="98" t="s">
        <v>580</v>
      </c>
      <c r="J30" s="98" t="s">
        <v>581</v>
      </c>
      <c r="K30" s="98" t="s">
        <v>466</v>
      </c>
      <c r="L30" s="98" t="s">
        <v>466</v>
      </c>
      <c r="M30" s="98" t="s">
        <v>467</v>
      </c>
      <c r="N30" s="101">
        <v>1880.29</v>
      </c>
      <c r="O30" s="101">
        <v>0</v>
      </c>
      <c r="P30" s="98" t="s">
        <v>468</v>
      </c>
      <c r="Q30" s="100" t="s">
        <v>466</v>
      </c>
      <c r="R30" s="98" t="s">
        <v>469</v>
      </c>
      <c r="S30" s="100" t="s">
        <v>582</v>
      </c>
      <c r="T30" s="101">
        <v>7.5</v>
      </c>
      <c r="U30" s="101">
        <v>1.2</v>
      </c>
      <c r="V30" s="98" t="s">
        <v>583</v>
      </c>
      <c r="W30" s="98" t="s">
        <v>472</v>
      </c>
      <c r="X30" s="98" t="s">
        <v>473</v>
      </c>
      <c r="Y30" s="98" t="s">
        <v>474</v>
      </c>
      <c r="Z30" s="98" t="s">
        <v>466</v>
      </c>
      <c r="AA30" s="98" t="s">
        <v>466</v>
      </c>
      <c r="AB30" s="98" t="s">
        <v>466</v>
      </c>
      <c r="AC30" s="98" t="s">
        <v>475</v>
      </c>
      <c r="AD30" s="98" t="s">
        <v>476</v>
      </c>
      <c r="AE30" s="89"/>
    </row>
    <row r="31" spans="1:31" ht="15" thickBot="1">
      <c r="A31" s="98">
        <v>23</v>
      </c>
      <c r="B31" s="99">
        <v>45880</v>
      </c>
      <c r="C31" s="98" t="s">
        <v>458</v>
      </c>
      <c r="D31" s="100" t="s">
        <v>459</v>
      </c>
      <c r="E31" s="98" t="s">
        <v>460</v>
      </c>
      <c r="F31" s="100" t="s">
        <v>584</v>
      </c>
      <c r="G31" s="98" t="s">
        <v>462</v>
      </c>
      <c r="H31" s="98" t="s">
        <v>463</v>
      </c>
      <c r="I31" s="98" t="s">
        <v>585</v>
      </c>
      <c r="J31" s="98" t="s">
        <v>586</v>
      </c>
      <c r="K31" s="98" t="s">
        <v>466</v>
      </c>
      <c r="L31" s="98" t="s">
        <v>466</v>
      </c>
      <c r="M31" s="98" t="s">
        <v>467</v>
      </c>
      <c r="N31" s="101">
        <v>1880.29</v>
      </c>
      <c r="O31" s="101">
        <v>0</v>
      </c>
      <c r="P31" s="98" t="s">
        <v>468</v>
      </c>
      <c r="Q31" s="100" t="s">
        <v>466</v>
      </c>
      <c r="R31" s="98" t="s">
        <v>469</v>
      </c>
      <c r="S31" s="100" t="s">
        <v>587</v>
      </c>
      <c r="T31" s="101">
        <v>7.5</v>
      </c>
      <c r="U31" s="101">
        <v>1.2</v>
      </c>
      <c r="V31" s="98" t="s">
        <v>588</v>
      </c>
      <c r="W31" s="98" t="s">
        <v>472</v>
      </c>
      <c r="X31" s="98" t="s">
        <v>473</v>
      </c>
      <c r="Y31" s="98" t="s">
        <v>474</v>
      </c>
      <c r="Z31" s="98" t="s">
        <v>466</v>
      </c>
      <c r="AA31" s="98" t="s">
        <v>466</v>
      </c>
      <c r="AB31" s="98" t="s">
        <v>466</v>
      </c>
      <c r="AC31" s="98" t="s">
        <v>475</v>
      </c>
      <c r="AD31" s="98" t="s">
        <v>476</v>
      </c>
      <c r="AE31" s="89"/>
    </row>
    <row r="32" spans="1:31" ht="15" thickBot="1">
      <c r="A32" s="98">
        <v>24</v>
      </c>
      <c r="B32" s="99">
        <v>45880</v>
      </c>
      <c r="C32" s="98" t="s">
        <v>482</v>
      </c>
      <c r="D32" s="100" t="s">
        <v>459</v>
      </c>
      <c r="E32" s="98" t="s">
        <v>460</v>
      </c>
      <c r="F32" s="100" t="s">
        <v>589</v>
      </c>
      <c r="G32" s="98" t="s">
        <v>462</v>
      </c>
      <c r="H32" s="98" t="s">
        <v>463</v>
      </c>
      <c r="I32" s="98" t="s">
        <v>590</v>
      </c>
      <c r="J32" s="98" t="s">
        <v>591</v>
      </c>
      <c r="K32" s="98" t="s">
        <v>466</v>
      </c>
      <c r="L32" s="98" t="s">
        <v>466</v>
      </c>
      <c r="M32" s="98" t="s">
        <v>467</v>
      </c>
      <c r="N32" s="101">
        <v>1880.29</v>
      </c>
      <c r="O32" s="101">
        <v>0</v>
      </c>
      <c r="P32" s="98" t="s">
        <v>468</v>
      </c>
      <c r="Q32" s="100" t="s">
        <v>466</v>
      </c>
      <c r="R32" s="98" t="s">
        <v>469</v>
      </c>
      <c r="S32" s="100" t="s">
        <v>592</v>
      </c>
      <c r="T32" s="101">
        <v>7.5</v>
      </c>
      <c r="U32" s="101">
        <v>1.2</v>
      </c>
      <c r="V32" s="98" t="s">
        <v>593</v>
      </c>
      <c r="W32" s="98" t="s">
        <v>472</v>
      </c>
      <c r="X32" s="98" t="s">
        <v>473</v>
      </c>
      <c r="Y32" s="98" t="s">
        <v>474</v>
      </c>
      <c r="Z32" s="98" t="s">
        <v>466</v>
      </c>
      <c r="AA32" s="98" t="s">
        <v>466</v>
      </c>
      <c r="AB32" s="98" t="s">
        <v>466</v>
      </c>
      <c r="AC32" s="98" t="s">
        <v>475</v>
      </c>
      <c r="AD32" s="98" t="s">
        <v>476</v>
      </c>
      <c r="AE32" s="89"/>
    </row>
    <row r="33" spans="1:31" ht="15" thickBot="1">
      <c r="A33" s="98">
        <v>25</v>
      </c>
      <c r="B33" s="99">
        <v>45880</v>
      </c>
      <c r="C33" s="98" t="s">
        <v>458</v>
      </c>
      <c r="D33" s="100" t="s">
        <v>459</v>
      </c>
      <c r="E33" s="98" t="s">
        <v>460</v>
      </c>
      <c r="F33" s="100" t="s">
        <v>594</v>
      </c>
      <c r="G33" s="98" t="s">
        <v>462</v>
      </c>
      <c r="H33" s="98" t="s">
        <v>595</v>
      </c>
      <c r="I33" s="98" t="s">
        <v>596</v>
      </c>
      <c r="J33" s="98" t="s">
        <v>597</v>
      </c>
      <c r="K33" s="98" t="s">
        <v>466</v>
      </c>
      <c r="L33" s="98" t="s">
        <v>466</v>
      </c>
      <c r="M33" s="98" t="s">
        <v>467</v>
      </c>
      <c r="N33" s="101">
        <v>1880.29</v>
      </c>
      <c r="O33" s="101">
        <v>0</v>
      </c>
      <c r="P33" s="98" t="s">
        <v>468</v>
      </c>
      <c r="Q33" s="100" t="s">
        <v>466</v>
      </c>
      <c r="R33" s="98" t="s">
        <v>469</v>
      </c>
      <c r="S33" s="100" t="s">
        <v>598</v>
      </c>
      <c r="T33" s="101">
        <v>7.5</v>
      </c>
      <c r="U33" s="101">
        <v>1.2</v>
      </c>
      <c r="V33" s="98" t="s">
        <v>599</v>
      </c>
      <c r="W33" s="98" t="s">
        <v>472</v>
      </c>
      <c r="X33" s="98" t="s">
        <v>473</v>
      </c>
      <c r="Y33" s="98" t="s">
        <v>474</v>
      </c>
      <c r="Z33" s="98" t="s">
        <v>466</v>
      </c>
      <c r="AA33" s="98" t="s">
        <v>466</v>
      </c>
      <c r="AB33" s="98" t="s">
        <v>466</v>
      </c>
      <c r="AC33" s="98" t="s">
        <v>475</v>
      </c>
      <c r="AD33" s="98" t="s">
        <v>476</v>
      </c>
      <c r="AE33" s="89"/>
    </row>
    <row r="34" spans="1:31" ht="15" thickBot="1">
      <c r="A34" s="98">
        <v>26</v>
      </c>
      <c r="B34" s="99">
        <v>45880</v>
      </c>
      <c r="C34" s="98" t="s">
        <v>458</v>
      </c>
      <c r="D34" s="100" t="s">
        <v>459</v>
      </c>
      <c r="E34" s="98" t="s">
        <v>460</v>
      </c>
      <c r="F34" s="100" t="s">
        <v>600</v>
      </c>
      <c r="G34" s="98" t="s">
        <v>462</v>
      </c>
      <c r="H34" s="98" t="s">
        <v>463</v>
      </c>
      <c r="I34" s="98" t="s">
        <v>601</v>
      </c>
      <c r="J34" s="98" t="s">
        <v>602</v>
      </c>
      <c r="K34" s="98" t="s">
        <v>466</v>
      </c>
      <c r="L34" s="98" t="s">
        <v>466</v>
      </c>
      <c r="M34" s="98" t="s">
        <v>467</v>
      </c>
      <c r="N34" s="101">
        <v>1880.29</v>
      </c>
      <c r="O34" s="101">
        <v>0</v>
      </c>
      <c r="P34" s="98" t="s">
        <v>468</v>
      </c>
      <c r="Q34" s="100" t="s">
        <v>466</v>
      </c>
      <c r="R34" s="98" t="s">
        <v>469</v>
      </c>
      <c r="S34" s="100" t="s">
        <v>603</v>
      </c>
      <c r="T34" s="101">
        <v>7.5</v>
      </c>
      <c r="U34" s="101">
        <v>1.2</v>
      </c>
      <c r="V34" s="98" t="s">
        <v>604</v>
      </c>
      <c r="W34" s="98" t="s">
        <v>472</v>
      </c>
      <c r="X34" s="98" t="s">
        <v>473</v>
      </c>
      <c r="Y34" s="98" t="s">
        <v>474</v>
      </c>
      <c r="Z34" s="98" t="s">
        <v>466</v>
      </c>
      <c r="AA34" s="98" t="s">
        <v>466</v>
      </c>
      <c r="AB34" s="98" t="s">
        <v>466</v>
      </c>
      <c r="AC34" s="98" t="s">
        <v>475</v>
      </c>
      <c r="AD34" s="98" t="s">
        <v>476</v>
      </c>
      <c r="AE34" s="89"/>
    </row>
    <row r="35" spans="1:31" ht="15" thickBot="1">
      <c r="A35" s="98">
        <v>27</v>
      </c>
      <c r="B35" s="99">
        <v>45880</v>
      </c>
      <c r="C35" s="98" t="s">
        <v>482</v>
      </c>
      <c r="D35" s="100" t="s">
        <v>459</v>
      </c>
      <c r="E35" s="98" t="s">
        <v>460</v>
      </c>
      <c r="F35" s="100" t="s">
        <v>605</v>
      </c>
      <c r="G35" s="98" t="s">
        <v>462</v>
      </c>
      <c r="H35" s="98" t="s">
        <v>463</v>
      </c>
      <c r="I35" s="98" t="s">
        <v>606</v>
      </c>
      <c r="J35" s="98" t="s">
        <v>607</v>
      </c>
      <c r="K35" s="98" t="s">
        <v>466</v>
      </c>
      <c r="L35" s="98" t="s">
        <v>466</v>
      </c>
      <c r="M35" s="98" t="s">
        <v>467</v>
      </c>
      <c r="N35" s="101">
        <v>1880.29</v>
      </c>
      <c r="O35" s="101">
        <v>0</v>
      </c>
      <c r="P35" s="98" t="s">
        <v>468</v>
      </c>
      <c r="Q35" s="100" t="s">
        <v>466</v>
      </c>
      <c r="R35" s="98" t="s">
        <v>469</v>
      </c>
      <c r="S35" s="100" t="s">
        <v>608</v>
      </c>
      <c r="T35" s="101">
        <v>7.5</v>
      </c>
      <c r="U35" s="101">
        <v>1.2</v>
      </c>
      <c r="V35" s="98" t="s">
        <v>609</v>
      </c>
      <c r="W35" s="98" t="s">
        <v>472</v>
      </c>
      <c r="X35" s="98" t="s">
        <v>473</v>
      </c>
      <c r="Y35" s="98" t="s">
        <v>474</v>
      </c>
      <c r="Z35" s="98" t="s">
        <v>466</v>
      </c>
      <c r="AA35" s="98" t="s">
        <v>466</v>
      </c>
      <c r="AB35" s="98" t="s">
        <v>466</v>
      </c>
      <c r="AC35" s="98" t="s">
        <v>475</v>
      </c>
      <c r="AD35" s="98" t="s">
        <v>476</v>
      </c>
      <c r="AE35" s="89"/>
    </row>
    <row r="36" spans="1:31" ht="15" thickBot="1">
      <c r="A36" s="98">
        <v>28</v>
      </c>
      <c r="B36" s="99">
        <v>45880</v>
      </c>
      <c r="C36" s="98" t="s">
        <v>482</v>
      </c>
      <c r="D36" s="100" t="s">
        <v>459</v>
      </c>
      <c r="E36" s="98" t="s">
        <v>460</v>
      </c>
      <c r="F36" s="100" t="s">
        <v>610</v>
      </c>
      <c r="G36" s="98" t="s">
        <v>462</v>
      </c>
      <c r="H36" s="98" t="s">
        <v>595</v>
      </c>
      <c r="I36" s="98" t="s">
        <v>611</v>
      </c>
      <c r="J36" s="98" t="s">
        <v>612</v>
      </c>
      <c r="K36" s="98" t="s">
        <v>466</v>
      </c>
      <c r="L36" s="98" t="s">
        <v>466</v>
      </c>
      <c r="M36" s="98" t="s">
        <v>467</v>
      </c>
      <c r="N36" s="101">
        <v>1880.29</v>
      </c>
      <c r="O36" s="101">
        <v>0</v>
      </c>
      <c r="P36" s="98" t="s">
        <v>468</v>
      </c>
      <c r="Q36" s="100" t="s">
        <v>466</v>
      </c>
      <c r="R36" s="98" t="s">
        <v>469</v>
      </c>
      <c r="S36" s="100" t="s">
        <v>613</v>
      </c>
      <c r="T36" s="101">
        <v>7.5</v>
      </c>
      <c r="U36" s="101">
        <v>1.2</v>
      </c>
      <c r="V36" s="98" t="s">
        <v>614</v>
      </c>
      <c r="W36" s="98" t="s">
        <v>472</v>
      </c>
      <c r="X36" s="98" t="s">
        <v>473</v>
      </c>
      <c r="Y36" s="98" t="s">
        <v>474</v>
      </c>
      <c r="Z36" s="98" t="s">
        <v>466</v>
      </c>
      <c r="AA36" s="98" t="s">
        <v>466</v>
      </c>
      <c r="AB36" s="98" t="s">
        <v>466</v>
      </c>
      <c r="AC36" s="98" t="s">
        <v>475</v>
      </c>
      <c r="AD36" s="98" t="s">
        <v>476</v>
      </c>
      <c r="AE36" s="89"/>
    </row>
    <row r="37" spans="1:31" ht="15" thickBot="1">
      <c r="A37" s="98">
        <v>29</v>
      </c>
      <c r="B37" s="99">
        <v>45880</v>
      </c>
      <c r="C37" s="98" t="s">
        <v>482</v>
      </c>
      <c r="D37" s="100" t="s">
        <v>459</v>
      </c>
      <c r="E37" s="98" t="s">
        <v>460</v>
      </c>
      <c r="F37" s="100" t="s">
        <v>615</v>
      </c>
      <c r="G37" s="98" t="s">
        <v>462</v>
      </c>
      <c r="H37" s="98" t="s">
        <v>616</v>
      </c>
      <c r="I37" s="98" t="s">
        <v>617</v>
      </c>
      <c r="J37" s="98" t="s">
        <v>618</v>
      </c>
      <c r="K37" s="98" t="s">
        <v>466</v>
      </c>
      <c r="L37" s="98" t="s">
        <v>466</v>
      </c>
      <c r="M37" s="98" t="s">
        <v>467</v>
      </c>
      <c r="N37" s="101">
        <v>1880.29</v>
      </c>
      <c r="O37" s="101">
        <v>0</v>
      </c>
      <c r="P37" s="98" t="s">
        <v>468</v>
      </c>
      <c r="Q37" s="100" t="s">
        <v>466</v>
      </c>
      <c r="R37" s="98" t="s">
        <v>469</v>
      </c>
      <c r="S37" s="100" t="s">
        <v>619</v>
      </c>
      <c r="T37" s="101">
        <v>7.5</v>
      </c>
      <c r="U37" s="101">
        <v>1.2</v>
      </c>
      <c r="V37" s="98" t="s">
        <v>620</v>
      </c>
      <c r="W37" s="98" t="s">
        <v>472</v>
      </c>
      <c r="X37" s="98" t="s">
        <v>473</v>
      </c>
      <c r="Y37" s="98" t="s">
        <v>474</v>
      </c>
      <c r="Z37" s="98" t="s">
        <v>466</v>
      </c>
      <c r="AA37" s="98" t="s">
        <v>466</v>
      </c>
      <c r="AB37" s="98" t="s">
        <v>466</v>
      </c>
      <c r="AC37" s="98" t="s">
        <v>475</v>
      </c>
      <c r="AD37" s="98" t="s">
        <v>476</v>
      </c>
      <c r="AE37" s="89"/>
    </row>
    <row r="38" spans="1:31">
      <c r="A38" s="102" t="s">
        <v>621</v>
      </c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</row>
  </sheetData>
  <mergeCells count="2">
    <mergeCell ref="A1:B1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CALCULO NOMINA</vt:lpstr>
      <vt:lpstr>IAS INT.</vt:lpstr>
      <vt:lpstr>BAJIO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Salvador</dc:creator>
  <cp:lastModifiedBy>erick madrigal</cp:lastModifiedBy>
  <dcterms:created xsi:type="dcterms:W3CDTF">2025-08-12T16:58:12Z</dcterms:created>
  <dcterms:modified xsi:type="dcterms:W3CDTF">2025-08-19T19:55:39Z</dcterms:modified>
</cp:coreProperties>
</file>