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 Bitria\Desktop\"/>
    </mc:Choice>
  </mc:AlternateContent>
  <xr:revisionPtr revIDLastSave="0" documentId="13_ncr:1_{BA7CB8A7-1401-46CD-8027-C8C3937B5F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" i="1" l="1"/>
  <c r="L71" i="1"/>
  <c r="M70" i="1"/>
  <c r="L70" i="1"/>
  <c r="O65" i="1"/>
  <c r="P59" i="1"/>
  <c r="O64" i="1"/>
  <c r="M64" i="1"/>
  <c r="M67" i="1" s="1"/>
  <c r="M72" i="1" s="1"/>
  <c r="M65" i="1"/>
  <c r="M66" i="1"/>
  <c r="L66" i="1"/>
  <c r="L64" i="1"/>
  <c r="L65" i="1"/>
  <c r="D64" i="1"/>
  <c r="K51" i="1"/>
  <c r="C50" i="1"/>
  <c r="C51" i="1"/>
  <c r="K50" i="1"/>
  <c r="O58" i="1"/>
  <c r="M58" i="1"/>
  <c r="M60" i="1" s="1"/>
  <c r="M59" i="1"/>
  <c r="E58" i="1"/>
  <c r="L59" i="1"/>
  <c r="L58" i="1"/>
  <c r="O66" i="1"/>
  <c r="N66" i="1"/>
  <c r="D75" i="1"/>
  <c r="H71" i="1"/>
  <c r="D70" i="1"/>
  <c r="G64" i="1"/>
  <c r="F64" i="1"/>
  <c r="E64" i="1"/>
  <c r="E70" i="1" s="1"/>
  <c r="E65" i="1"/>
  <c r="E67" i="1" s="1"/>
  <c r="E72" i="1" s="1"/>
  <c r="E66" i="1"/>
  <c r="D67" i="1"/>
  <c r="D66" i="1"/>
  <c r="D65" i="1"/>
  <c r="F65" i="1" s="1"/>
  <c r="H59" i="1"/>
  <c r="F58" i="1"/>
  <c r="E59" i="1"/>
  <c r="D59" i="1"/>
  <c r="D60" i="1" s="1"/>
  <c r="D58" i="1"/>
  <c r="E60" i="1"/>
  <c r="D44" i="1"/>
  <c r="D43" i="1"/>
  <c r="D42" i="1"/>
  <c r="E39" i="1"/>
  <c r="F38" i="1"/>
  <c r="G38" i="1"/>
  <c r="E38" i="1"/>
  <c r="F37" i="1"/>
  <c r="E37" i="1"/>
  <c r="E34" i="1"/>
  <c r="D34" i="1"/>
  <c r="D39" i="1"/>
  <c r="D38" i="1"/>
  <c r="D37" i="1"/>
  <c r="F33" i="1"/>
  <c r="E33" i="1"/>
  <c r="D33" i="1"/>
  <c r="D32" i="1"/>
  <c r="E28" i="1"/>
  <c r="G28" i="1" s="1"/>
  <c r="E27" i="1"/>
  <c r="G27" i="1" s="1"/>
  <c r="E26" i="1"/>
  <c r="E32" i="1" s="1"/>
  <c r="G32" i="1" s="1"/>
  <c r="D28" i="1"/>
  <c r="D27" i="1"/>
  <c r="D26" i="1"/>
  <c r="D20" i="1"/>
  <c r="E21" i="1"/>
  <c r="E20" i="1"/>
  <c r="E22" i="1" s="1"/>
  <c r="D21" i="1"/>
  <c r="E10" i="1"/>
  <c r="F10" i="1"/>
  <c r="G10" i="1"/>
  <c r="H10" i="1"/>
  <c r="I10" i="1"/>
  <c r="D10" i="1"/>
  <c r="N64" i="1" l="1"/>
  <c r="L67" i="1"/>
  <c r="O70" i="1"/>
  <c r="K52" i="1"/>
  <c r="P58" i="1" s="1"/>
  <c r="O59" i="1"/>
  <c r="L60" i="1"/>
  <c r="L72" i="1"/>
  <c r="N70" i="1"/>
  <c r="N58" i="1"/>
  <c r="N65" i="1"/>
  <c r="N67" i="1" s="1"/>
  <c r="N59" i="1"/>
  <c r="G66" i="1"/>
  <c r="F66" i="1"/>
  <c r="F67" i="1" s="1"/>
  <c r="G65" i="1"/>
  <c r="G70" i="1"/>
  <c r="H70" i="1" s="1"/>
  <c r="D76" i="1" s="1"/>
  <c r="G59" i="1"/>
  <c r="G58" i="1"/>
  <c r="H58" i="1" s="1"/>
  <c r="C52" i="1"/>
  <c r="F70" i="1"/>
  <c r="D71" i="1"/>
  <c r="E71" i="1"/>
  <c r="F59" i="1"/>
  <c r="F60" i="1" s="1"/>
  <c r="H38" i="1"/>
  <c r="G37" i="1"/>
  <c r="H37" i="1"/>
  <c r="F39" i="1"/>
  <c r="F32" i="1"/>
  <c r="C13" i="1"/>
  <c r="C14" i="1" s="1"/>
  <c r="F27" i="1"/>
  <c r="C12" i="1"/>
  <c r="G21" i="1"/>
  <c r="F28" i="1"/>
  <c r="G26" i="1"/>
  <c r="G20" i="1"/>
  <c r="G22" i="1" s="1"/>
  <c r="D29" i="1"/>
  <c r="D22" i="1"/>
  <c r="E29" i="1"/>
  <c r="G33" i="1" s="1"/>
  <c r="H33" i="1" s="1"/>
  <c r="F21" i="1"/>
  <c r="F26" i="1"/>
  <c r="F20" i="1"/>
  <c r="O71" i="1" l="1"/>
  <c r="P70" i="1"/>
  <c r="L76" i="1" s="1"/>
  <c r="L75" i="1"/>
  <c r="N60" i="1"/>
  <c r="P71" i="1"/>
  <c r="N71" i="1"/>
  <c r="G71" i="1"/>
  <c r="F71" i="1"/>
  <c r="D72" i="1"/>
  <c r="H21" i="1"/>
  <c r="H32" i="1"/>
  <c r="F29" i="1"/>
  <c r="F22" i="1"/>
  <c r="H20" i="1"/>
  <c r="H22" i="1" s="1"/>
</calcChain>
</file>

<file path=xl/sharedStrings.xml><?xml version="1.0" encoding="utf-8"?>
<sst xmlns="http://schemas.openxmlformats.org/spreadsheetml/2006/main" count="143" uniqueCount="44">
  <si>
    <t>CLASSE SOCIAL</t>
  </si>
  <si>
    <t>BAIXA</t>
  </si>
  <si>
    <t>ALTA</t>
  </si>
  <si>
    <t>EF.</t>
  </si>
  <si>
    <t>SOCIS</t>
  </si>
  <si>
    <t>SEXE</t>
  </si>
  <si>
    <t>ZONA</t>
  </si>
  <si>
    <t>HOMES</t>
  </si>
  <si>
    <t>CENTRE</t>
  </si>
  <si>
    <t>BARRI</t>
  </si>
  <si>
    <t>DONES</t>
  </si>
  <si>
    <t>Total</t>
  </si>
  <si>
    <t>Població (P)</t>
  </si>
  <si>
    <t>Socis</t>
  </si>
  <si>
    <t>% Socis</t>
  </si>
  <si>
    <t>Calcularem el IB per cada variable</t>
  </si>
  <si>
    <t>Gènere</t>
  </si>
  <si>
    <t>Classe social</t>
  </si>
  <si>
    <t>Efectius</t>
  </si>
  <si>
    <t>Homes</t>
  </si>
  <si>
    <t>Dones</t>
  </si>
  <si>
    <t>IB</t>
  </si>
  <si>
    <t>MITJANA</t>
  </si>
  <si>
    <t>No socis</t>
  </si>
  <si>
    <t>Baixa</t>
  </si>
  <si>
    <t>Mitjana</t>
  </si>
  <si>
    <t>Alta</t>
  </si>
  <si>
    <t>% socis</t>
  </si>
  <si>
    <t>Agrupació</t>
  </si>
  <si>
    <t>Baixa+Alta</t>
  </si>
  <si>
    <t>Residència</t>
  </si>
  <si>
    <t>Centre</t>
  </si>
  <si>
    <t>Barri</t>
  </si>
  <si>
    <t>Variable</t>
  </si>
  <si>
    <t>Classe Social</t>
  </si>
  <si>
    <t>1ra variable de segmentació: Residència</t>
  </si>
  <si>
    <t>1a branca: Centre</t>
  </si>
  <si>
    <t>Centre+Gènere</t>
  </si>
  <si>
    <t>Classe social+Centre</t>
  </si>
  <si>
    <t>Centre+Classe social</t>
  </si>
  <si>
    <t>Barri+Gènere</t>
  </si>
  <si>
    <t>Classe social+Barri</t>
  </si>
  <si>
    <t>2a branca: Barri</t>
  </si>
  <si>
    <t>Mitjana+Alta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</si>
</sst>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0.0%"/>
  </numFmts>
  <fonts count="7" x14ac:knownFonts="1">
    <font>
      <sz val="10"/>
      <color rgb="FF000000"/>
      <name val="Times New Roman"/>
      <charset val="204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282828"/>
      </right>
      <top/>
      <bottom/>
      <diagonal/>
    </border>
    <border>
      <left style="thin">
        <color rgb="FF282828"/>
      </left>
      <right/>
      <top style="thin">
        <color rgb="FF000000"/>
      </top>
      <bottom style="thin">
        <color rgb="FF282828"/>
      </bottom>
      <diagonal/>
    </border>
    <border>
      <left/>
      <right/>
      <top style="thin">
        <color rgb="FF000000"/>
      </top>
      <bottom style="thin">
        <color rgb="FF282828"/>
      </bottom>
      <diagonal/>
    </border>
    <border>
      <left/>
      <right style="thin">
        <color rgb="FF000000"/>
      </right>
      <top style="thin">
        <color rgb="FF000000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/>
      <top style="thin">
        <color rgb="FF282828"/>
      </top>
      <bottom style="thin">
        <color rgb="FF282828"/>
      </bottom>
      <diagonal/>
    </border>
    <border>
      <left/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000000"/>
      </right>
      <top style="thin">
        <color rgb="FF282828"/>
      </top>
      <bottom style="thin">
        <color rgb="FF282828"/>
      </bottom>
      <diagonal/>
    </border>
    <border>
      <left/>
      <right style="thin">
        <color rgb="FF000000"/>
      </right>
      <top style="thin">
        <color rgb="FF282828"/>
      </top>
      <bottom style="thin">
        <color rgb="FF282828"/>
      </bottom>
      <diagonal/>
    </border>
    <border>
      <left style="thin">
        <color rgb="FF000000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000000"/>
      </left>
      <right style="thin">
        <color rgb="FF282828"/>
      </right>
      <top style="thin">
        <color rgb="FF282828"/>
      </top>
      <bottom/>
      <diagonal/>
    </border>
    <border>
      <left style="thin">
        <color rgb="FF000000"/>
      </left>
      <right style="thin">
        <color rgb="FF282828"/>
      </right>
      <top/>
      <bottom style="thin">
        <color rgb="FF2828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282828"/>
      </right>
      <top/>
      <bottom/>
      <diagonal/>
    </border>
    <border>
      <left style="thin">
        <color rgb="FF282828"/>
      </left>
      <right style="thin">
        <color rgb="FF282828"/>
      </right>
      <top style="thin">
        <color rgb="FF282828"/>
      </top>
      <bottom/>
      <diagonal/>
    </border>
    <border>
      <left style="thin">
        <color rgb="FF282828"/>
      </left>
      <right style="thin">
        <color rgb="FF000000"/>
      </right>
      <top style="thin">
        <color rgb="FF28282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37">
    <xf numFmtId="0" fontId="0" fillId="0" borderId="0" xfId="0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164" fontId="2" fillId="0" borderId="13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0" fontId="5" fillId="2" borderId="10" xfId="1" applyFont="1" applyBorder="1" applyAlignment="1">
      <alignment horizontal="center" vertical="center" wrapText="1"/>
    </xf>
    <xf numFmtId="0" fontId="5" fillId="2" borderId="5" xfId="1" applyFont="1" applyBorder="1" applyAlignment="1">
      <alignment horizontal="center" vertical="center" wrapText="1"/>
    </xf>
    <xf numFmtId="0" fontId="5" fillId="2" borderId="8" xfId="1" applyFont="1" applyBorder="1" applyAlignment="1">
      <alignment horizontal="center" vertical="center" wrapText="1"/>
    </xf>
    <xf numFmtId="0" fontId="5" fillId="2" borderId="15" xfId="1" applyFont="1" applyBorder="1" applyAlignment="1">
      <alignment horizontal="center" vertical="center" wrapText="1"/>
    </xf>
    <xf numFmtId="9" fontId="2" fillId="0" borderId="0" xfId="2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1" fillId="2" borderId="13" xfId="1" applyBorder="1" applyAlignment="1">
      <alignment horizontal="left" vertical="top"/>
    </xf>
    <xf numFmtId="165" fontId="2" fillId="0" borderId="0" xfId="2" applyNumberFormat="1" applyFont="1" applyAlignment="1">
      <alignment horizontal="left" vertical="top"/>
    </xf>
    <xf numFmtId="10" fontId="2" fillId="0" borderId="13" xfId="2" applyNumberFormat="1" applyFont="1" applyBorder="1" applyAlignment="1">
      <alignment horizontal="left" vertical="top"/>
    </xf>
    <xf numFmtId="10" fontId="2" fillId="0" borderId="0" xfId="2" applyNumberFormat="1" applyFont="1" applyBorder="1" applyAlignment="1">
      <alignment horizontal="left" vertical="top"/>
    </xf>
    <xf numFmtId="164" fontId="2" fillId="0" borderId="17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top"/>
    </xf>
    <xf numFmtId="0" fontId="6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5" fillId="2" borderId="11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14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 wrapText="1"/>
    </xf>
    <xf numFmtId="0" fontId="5" fillId="2" borderId="9" xfId="1" applyFont="1" applyBorder="1" applyAlignment="1">
      <alignment horizontal="center" vertical="center" wrapText="1"/>
    </xf>
  </cellXfs>
  <cellStyles count="3">
    <cellStyle name="Énfasis1" xfId="1" builtinId="29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6"/>
  <sheetViews>
    <sheetView tabSelected="1" topLeftCell="A28" workbookViewId="0">
      <selection activeCell="F41" sqref="F41"/>
    </sheetView>
  </sheetViews>
  <sheetFormatPr baseColWidth="10" defaultColWidth="9.33203125" defaultRowHeight="13.8" x14ac:dyDescent="0.25"/>
  <cols>
    <col min="1" max="1" width="14" style="3" customWidth="1"/>
    <col min="2" max="2" width="16.109375" style="3" customWidth="1"/>
    <col min="3" max="3" width="12.88671875" style="3" customWidth="1"/>
    <col min="4" max="4" width="14" style="3" customWidth="1"/>
    <col min="5" max="5" width="12.6640625" style="3" customWidth="1"/>
    <col min="6" max="6" width="9.33203125" style="3" customWidth="1"/>
    <col min="7" max="7" width="11.44140625" style="3" customWidth="1"/>
    <col min="8" max="8" width="10.44140625" style="3" customWidth="1"/>
    <col min="9" max="9" width="12.6640625" style="3" customWidth="1"/>
    <col min="10" max="10" width="9.33203125" style="3"/>
    <col min="11" max="11" width="13.5546875" style="3" customWidth="1"/>
    <col min="12" max="16384" width="9.33203125" style="3"/>
  </cols>
  <sheetData>
    <row r="1" spans="2:9" ht="23.1" customHeight="1" x14ac:dyDescent="0.25"/>
    <row r="2" spans="2:9" ht="21" customHeight="1" x14ac:dyDescent="0.25"/>
    <row r="3" spans="2:9" ht="20.100000000000001" customHeight="1" x14ac:dyDescent="0.25">
      <c r="B3" s="29"/>
      <c r="C3" s="30"/>
      <c r="D3" s="31" t="s">
        <v>0</v>
      </c>
      <c r="E3" s="32"/>
      <c r="F3" s="32"/>
      <c r="G3" s="32"/>
      <c r="H3" s="32"/>
      <c r="I3" s="33"/>
    </row>
    <row r="4" spans="2:9" ht="12" customHeight="1" x14ac:dyDescent="0.25">
      <c r="B4" s="29"/>
      <c r="C4" s="30"/>
      <c r="D4" s="34" t="s">
        <v>1</v>
      </c>
      <c r="E4" s="35"/>
      <c r="F4" s="34" t="s">
        <v>22</v>
      </c>
      <c r="G4" s="35"/>
      <c r="H4" s="34" t="s">
        <v>2</v>
      </c>
      <c r="I4" s="36"/>
    </row>
    <row r="5" spans="2:9" ht="18.899999999999999" customHeight="1" x14ac:dyDescent="0.25">
      <c r="B5" s="8" t="s">
        <v>5</v>
      </c>
      <c r="C5" s="9" t="s">
        <v>6</v>
      </c>
      <c r="D5" s="9" t="s">
        <v>3</v>
      </c>
      <c r="E5" s="9" t="s">
        <v>4</v>
      </c>
      <c r="F5" s="9" t="s">
        <v>3</v>
      </c>
      <c r="G5" s="9" t="s">
        <v>4</v>
      </c>
      <c r="H5" s="9" t="s">
        <v>3</v>
      </c>
      <c r="I5" s="10" t="s">
        <v>4</v>
      </c>
    </row>
    <row r="6" spans="2:9" ht="11.1" customHeight="1" x14ac:dyDescent="0.25">
      <c r="B6" s="26" t="s">
        <v>7</v>
      </c>
      <c r="C6" s="9" t="s">
        <v>8</v>
      </c>
      <c r="D6" s="4">
        <v>400</v>
      </c>
      <c r="E6" s="4">
        <v>100</v>
      </c>
      <c r="F6" s="4">
        <v>200</v>
      </c>
      <c r="G6" s="4">
        <v>90</v>
      </c>
      <c r="H6" s="4">
        <v>50</v>
      </c>
      <c r="I6" s="5">
        <v>20</v>
      </c>
    </row>
    <row r="7" spans="2:9" ht="20.100000000000001" customHeight="1" x14ac:dyDescent="0.25">
      <c r="B7" s="27"/>
      <c r="C7" s="9" t="s">
        <v>9</v>
      </c>
      <c r="D7" s="4">
        <v>100</v>
      </c>
      <c r="E7" s="4">
        <v>60</v>
      </c>
      <c r="F7" s="4">
        <v>100</v>
      </c>
      <c r="G7" s="4">
        <v>50</v>
      </c>
      <c r="H7" s="4">
        <v>300</v>
      </c>
      <c r="I7" s="5">
        <v>100</v>
      </c>
    </row>
    <row r="8" spans="2:9" x14ac:dyDescent="0.25">
      <c r="B8" s="26" t="s">
        <v>10</v>
      </c>
      <c r="C8" s="9" t="s">
        <v>8</v>
      </c>
      <c r="D8" s="4">
        <v>200</v>
      </c>
      <c r="E8" s="4">
        <v>50</v>
      </c>
      <c r="F8" s="4">
        <v>250</v>
      </c>
      <c r="G8" s="4">
        <v>60</v>
      </c>
      <c r="H8" s="4">
        <v>100</v>
      </c>
      <c r="I8" s="5">
        <v>10</v>
      </c>
    </row>
    <row r="9" spans="2:9" x14ac:dyDescent="0.25">
      <c r="B9" s="28"/>
      <c r="C9" s="11" t="s">
        <v>9</v>
      </c>
      <c r="D9" s="6">
        <v>50</v>
      </c>
      <c r="E9" s="6">
        <v>20</v>
      </c>
      <c r="F9" s="6">
        <v>150</v>
      </c>
      <c r="G9" s="6">
        <v>50</v>
      </c>
      <c r="H9" s="6">
        <v>100</v>
      </c>
      <c r="I9" s="7">
        <v>40</v>
      </c>
    </row>
    <row r="10" spans="2:9" ht="14.4" x14ac:dyDescent="0.25">
      <c r="C10" s="14" t="s">
        <v>11</v>
      </c>
      <c r="D10" s="2">
        <f>SUM(D6:D9)</f>
        <v>750</v>
      </c>
      <c r="E10" s="2">
        <f t="shared" ref="E10:I10" si="0">SUM(E6:E9)</f>
        <v>230</v>
      </c>
      <c r="F10" s="2">
        <f t="shared" si="0"/>
        <v>700</v>
      </c>
      <c r="G10" s="2">
        <f t="shared" si="0"/>
        <v>250</v>
      </c>
      <c r="H10" s="2">
        <f t="shared" si="0"/>
        <v>550</v>
      </c>
      <c r="I10" s="2">
        <f t="shared" si="0"/>
        <v>170</v>
      </c>
    </row>
    <row r="12" spans="2:9" x14ac:dyDescent="0.25">
      <c r="B12" s="3" t="s">
        <v>12</v>
      </c>
      <c r="C12" s="13">
        <f>D10+F10+H10</f>
        <v>2000</v>
      </c>
    </row>
    <row r="13" spans="2:9" x14ac:dyDescent="0.25">
      <c r="B13" s="3" t="s">
        <v>13</v>
      </c>
      <c r="C13" s="13">
        <f>E10+G10+I10</f>
        <v>650</v>
      </c>
    </row>
    <row r="14" spans="2:9" x14ac:dyDescent="0.25">
      <c r="B14" s="3" t="s">
        <v>14</v>
      </c>
      <c r="C14" s="12">
        <f>C13/C12</f>
        <v>0.32500000000000001</v>
      </c>
    </row>
    <row r="17" spans="2:10" x14ac:dyDescent="0.25">
      <c r="B17" s="3" t="s">
        <v>15</v>
      </c>
    </row>
    <row r="19" spans="2:10" ht="14.4" x14ac:dyDescent="0.25">
      <c r="B19" s="1" t="s">
        <v>16</v>
      </c>
      <c r="C19" s="1"/>
      <c r="D19" s="14" t="s">
        <v>18</v>
      </c>
      <c r="E19" s="14" t="s">
        <v>13</v>
      </c>
      <c r="F19" s="14" t="s">
        <v>23</v>
      </c>
      <c r="G19" s="14" t="s">
        <v>14</v>
      </c>
      <c r="H19" s="14" t="s">
        <v>21</v>
      </c>
    </row>
    <row r="20" spans="2:10" ht="14.4" x14ac:dyDescent="0.25">
      <c r="B20" s="1"/>
      <c r="C20" s="14" t="s">
        <v>19</v>
      </c>
      <c r="D20" s="2">
        <f>SUM(D6:D7,F6:F7,H6:H7)</f>
        <v>1150</v>
      </c>
      <c r="E20" s="2">
        <f>SUM(E6:E7,G6:G7,I6:I7)</f>
        <v>420</v>
      </c>
      <c r="F20" s="2">
        <f>D20-E20</f>
        <v>730</v>
      </c>
      <c r="G20" s="16">
        <f>E20/D20</f>
        <v>0.36521739130434783</v>
      </c>
      <c r="H20" s="1">
        <f>D20*C$14-D20*G20</f>
        <v>-46.25</v>
      </c>
    </row>
    <row r="21" spans="2:10" ht="14.4" x14ac:dyDescent="0.25">
      <c r="B21" s="1"/>
      <c r="C21" s="14" t="s">
        <v>20</v>
      </c>
      <c r="D21" s="2">
        <f>SUM(D8:D9,F8:F9,H8:H9)</f>
        <v>850</v>
      </c>
      <c r="E21" s="2">
        <f>SUM(E8:E9,G8:G9,I8:I9)</f>
        <v>230</v>
      </c>
      <c r="F21" s="2">
        <f>D21-E21</f>
        <v>620</v>
      </c>
      <c r="G21" s="16">
        <f>E21/D21</f>
        <v>0.27058823529411763</v>
      </c>
      <c r="H21" s="1">
        <f>D21*C$14-D21*G21</f>
        <v>46.250000000000028</v>
      </c>
    </row>
    <row r="22" spans="2:10" ht="14.4" x14ac:dyDescent="0.25">
      <c r="B22" s="1"/>
      <c r="C22" s="14" t="s">
        <v>11</v>
      </c>
      <c r="D22" s="2">
        <f>D20+D21</f>
        <v>2000</v>
      </c>
      <c r="E22" s="2">
        <f t="shared" ref="E22:H22" si="1">E20+E21</f>
        <v>650</v>
      </c>
      <c r="F22" s="2">
        <f t="shared" si="1"/>
        <v>1350</v>
      </c>
      <c r="G22" s="2">
        <f t="shared" si="1"/>
        <v>0.63580562659846551</v>
      </c>
      <c r="H22" s="2">
        <f t="shared" si="1"/>
        <v>0</v>
      </c>
    </row>
    <row r="25" spans="2:10" ht="14.4" x14ac:dyDescent="0.25">
      <c r="B25" s="1" t="s">
        <v>17</v>
      </c>
      <c r="C25" s="1"/>
      <c r="D25" s="14" t="s">
        <v>18</v>
      </c>
      <c r="E25" s="14" t="s">
        <v>13</v>
      </c>
      <c r="F25" s="14" t="s">
        <v>23</v>
      </c>
      <c r="G25" s="14" t="s">
        <v>27</v>
      </c>
      <c r="H25" s="14" t="s">
        <v>21</v>
      </c>
      <c r="J25" s="3" t="s">
        <v>28</v>
      </c>
    </row>
    <row r="26" spans="2:10" ht="14.4" x14ac:dyDescent="0.25">
      <c r="B26" s="1"/>
      <c r="C26" s="14" t="s">
        <v>24</v>
      </c>
      <c r="D26" s="2">
        <f>SUM(D6:D9)</f>
        <v>750</v>
      </c>
      <c r="E26" s="2">
        <f>SUM(E6:E9)</f>
        <v>230</v>
      </c>
      <c r="F26" s="2">
        <f>D26-E26</f>
        <v>520</v>
      </c>
      <c r="G26" s="16">
        <f>E26/D26</f>
        <v>0.30666666666666664</v>
      </c>
      <c r="H26" s="1"/>
      <c r="J26" s="3" t="s">
        <v>29</v>
      </c>
    </row>
    <row r="27" spans="2:10" ht="14.4" x14ac:dyDescent="0.25">
      <c r="B27" s="1"/>
      <c r="C27" s="14" t="s">
        <v>25</v>
      </c>
      <c r="D27" s="2">
        <f>SUM(F6:F9)</f>
        <v>700</v>
      </c>
      <c r="E27" s="2">
        <f>SUM(G6:G9)</f>
        <v>250</v>
      </c>
      <c r="F27" s="2">
        <f t="shared" ref="F27:F28" si="2">D27-E27</f>
        <v>450</v>
      </c>
      <c r="G27" s="16">
        <f t="shared" ref="G27:G28" si="3">E27/D27</f>
        <v>0.35714285714285715</v>
      </c>
      <c r="H27" s="1"/>
      <c r="J27" s="3" t="s">
        <v>25</v>
      </c>
    </row>
    <row r="28" spans="2:10" ht="14.4" x14ac:dyDescent="0.25">
      <c r="B28" s="1"/>
      <c r="C28" s="14" t="s">
        <v>26</v>
      </c>
      <c r="D28" s="2">
        <f>SUM(H6:H9)</f>
        <v>550</v>
      </c>
      <c r="E28" s="2">
        <f>SUM(I6:I9)</f>
        <v>170</v>
      </c>
      <c r="F28" s="2">
        <f t="shared" si="2"/>
        <v>380</v>
      </c>
      <c r="G28" s="16">
        <f t="shared" si="3"/>
        <v>0.30909090909090908</v>
      </c>
      <c r="H28" s="1"/>
    </row>
    <row r="29" spans="2:10" ht="14.4" x14ac:dyDescent="0.25">
      <c r="B29" s="1"/>
      <c r="C29" s="14" t="s">
        <v>11</v>
      </c>
      <c r="D29" s="2">
        <f>D27+D28</f>
        <v>1250</v>
      </c>
      <c r="E29" s="2">
        <f t="shared" ref="E29" si="4">E27+E28</f>
        <v>420</v>
      </c>
      <c r="F29" s="2">
        <f t="shared" ref="F29" si="5">F27+F28</f>
        <v>830</v>
      </c>
      <c r="G29" s="1"/>
      <c r="H29" s="1"/>
    </row>
    <row r="31" spans="2:10" ht="14.4" x14ac:dyDescent="0.25">
      <c r="B31" s="1" t="s">
        <v>17</v>
      </c>
      <c r="C31" s="1"/>
      <c r="D31" s="14" t="s">
        <v>18</v>
      </c>
      <c r="E31" s="14" t="s">
        <v>13</v>
      </c>
      <c r="F31" s="14" t="s">
        <v>23</v>
      </c>
      <c r="G31" s="14" t="s">
        <v>27</v>
      </c>
      <c r="H31" s="14" t="s">
        <v>21</v>
      </c>
    </row>
    <row r="32" spans="2:10" ht="14.4" x14ac:dyDescent="0.25">
      <c r="B32" s="1"/>
      <c r="C32" s="14" t="s">
        <v>29</v>
      </c>
      <c r="D32" s="2">
        <f>SUM(D28,D26)</f>
        <v>1300</v>
      </c>
      <c r="E32" s="2">
        <f>SUM(E26,E28)</f>
        <v>400</v>
      </c>
      <c r="F32" s="2">
        <f>D32-E32</f>
        <v>900</v>
      </c>
      <c r="G32" s="16">
        <f>E32/D32</f>
        <v>0.30769230769230771</v>
      </c>
      <c r="H32" s="1">
        <f>D32*C$14-D32*G32</f>
        <v>22.5</v>
      </c>
    </row>
    <row r="33" spans="2:10" ht="14.4" x14ac:dyDescent="0.25">
      <c r="B33" s="1"/>
      <c r="C33" s="14" t="s">
        <v>25</v>
      </c>
      <c r="D33" s="2">
        <f>SUM(D27)</f>
        <v>700</v>
      </c>
      <c r="E33" s="2">
        <f>SUM(E27)</f>
        <v>250</v>
      </c>
      <c r="F33" s="2">
        <f>D33-E33</f>
        <v>450</v>
      </c>
      <c r="G33" s="16">
        <f t="shared" ref="G33" si="6">E33/D33</f>
        <v>0.35714285714285715</v>
      </c>
      <c r="H33" s="1">
        <f>D33*C$14-D33*G33</f>
        <v>-22.5</v>
      </c>
    </row>
    <row r="34" spans="2:10" ht="14.4" x14ac:dyDescent="0.25">
      <c r="B34" s="1"/>
      <c r="C34" s="14" t="s">
        <v>11</v>
      </c>
      <c r="D34" s="2">
        <f>SUM(D32:D33)</f>
        <v>2000</v>
      </c>
      <c r="E34" s="18">
        <f>SUM(E29)</f>
        <v>420</v>
      </c>
      <c r="F34" s="13"/>
      <c r="G34" s="17"/>
    </row>
    <row r="36" spans="2:10" ht="14.4" x14ac:dyDescent="0.25">
      <c r="B36" s="1" t="s">
        <v>30</v>
      </c>
      <c r="C36" s="1"/>
      <c r="D36" s="14" t="s">
        <v>18</v>
      </c>
      <c r="E36" s="14" t="s">
        <v>13</v>
      </c>
      <c r="F36" s="14" t="s">
        <v>23</v>
      </c>
      <c r="G36" s="14" t="s">
        <v>27</v>
      </c>
      <c r="H36" s="14" t="s">
        <v>21</v>
      </c>
    </row>
    <row r="37" spans="2:10" ht="14.4" x14ac:dyDescent="0.25">
      <c r="B37" s="1"/>
      <c r="C37" s="14" t="s">
        <v>31</v>
      </c>
      <c r="D37" s="2">
        <f>SUM(D6,D8,F6,F8,H6,H8)</f>
        <v>1200</v>
      </c>
      <c r="E37" s="2">
        <f>SUM(E6,E8,G6,G8,I6,I8)</f>
        <v>330</v>
      </c>
      <c r="F37" s="2">
        <f>D37-E37</f>
        <v>870</v>
      </c>
      <c r="G37" s="16">
        <f>E37/D37</f>
        <v>0.27500000000000002</v>
      </c>
      <c r="H37" s="1">
        <f>D37*C$14-D37*G37</f>
        <v>60</v>
      </c>
    </row>
    <row r="38" spans="2:10" ht="14.4" x14ac:dyDescent="0.25">
      <c r="B38" s="1"/>
      <c r="C38" s="14" t="s">
        <v>32</v>
      </c>
      <c r="D38" s="2">
        <f>SUM(D7,D9,F7,F9,H7,H9)</f>
        <v>800</v>
      </c>
      <c r="E38" s="2">
        <f>SUM(E7,E9,G7,G9,I7,I9)</f>
        <v>320</v>
      </c>
      <c r="F38" s="2">
        <f>D38-E38</f>
        <v>480</v>
      </c>
      <c r="G38" s="16">
        <f>E38/D38</f>
        <v>0.4</v>
      </c>
      <c r="H38" s="1">
        <f>D38*C$14-D38*G38</f>
        <v>-60</v>
      </c>
    </row>
    <row r="39" spans="2:10" ht="14.4" x14ac:dyDescent="0.25">
      <c r="B39" s="1"/>
      <c r="C39" s="14" t="s">
        <v>11</v>
      </c>
      <c r="D39" s="2">
        <f>SUM(D37:D38)</f>
        <v>2000</v>
      </c>
      <c r="E39" s="2">
        <f>SUM(E37:E38)</f>
        <v>650</v>
      </c>
      <c r="F39" s="2">
        <f t="shared" ref="F39" si="7">D39-E39</f>
        <v>1350</v>
      </c>
      <c r="G39" s="17"/>
    </row>
    <row r="41" spans="2:10" x14ac:dyDescent="0.25">
      <c r="C41" s="20" t="s">
        <v>33</v>
      </c>
      <c r="D41" s="21" t="s">
        <v>21</v>
      </c>
    </row>
    <row r="42" spans="2:10" x14ac:dyDescent="0.25">
      <c r="C42" s="20" t="s">
        <v>16</v>
      </c>
      <c r="D42" s="22">
        <f>H21</f>
        <v>46.250000000000028</v>
      </c>
    </row>
    <row r="43" spans="2:10" x14ac:dyDescent="0.25">
      <c r="C43" s="20" t="s">
        <v>34</v>
      </c>
      <c r="D43" s="22">
        <f>H32</f>
        <v>22.5</v>
      </c>
    </row>
    <row r="44" spans="2:10" x14ac:dyDescent="0.25">
      <c r="C44" s="24" t="s">
        <v>30</v>
      </c>
      <c r="D44" s="25">
        <f>H37</f>
        <v>60</v>
      </c>
    </row>
    <row r="46" spans="2:10" x14ac:dyDescent="0.25">
      <c r="B46" s="3" t="s">
        <v>35</v>
      </c>
    </row>
    <row r="48" spans="2:10" x14ac:dyDescent="0.25">
      <c r="B48" s="19" t="s">
        <v>36</v>
      </c>
      <c r="J48" s="19" t="s">
        <v>42</v>
      </c>
    </row>
    <row r="50" spans="2:16" x14ac:dyDescent="0.25">
      <c r="B50" s="3" t="s">
        <v>12</v>
      </c>
      <c r="C50" s="13">
        <f>D37</f>
        <v>1200</v>
      </c>
      <c r="J50" s="3" t="s">
        <v>12</v>
      </c>
      <c r="K50" s="13">
        <f>D38</f>
        <v>800</v>
      </c>
    </row>
    <row r="51" spans="2:16" x14ac:dyDescent="0.25">
      <c r="B51" s="3" t="s">
        <v>13</v>
      </c>
      <c r="C51" s="13">
        <f>E37</f>
        <v>330</v>
      </c>
      <c r="J51" s="3" t="s">
        <v>13</v>
      </c>
      <c r="K51" s="13">
        <f>E38</f>
        <v>320</v>
      </c>
    </row>
    <row r="52" spans="2:16" x14ac:dyDescent="0.25">
      <c r="B52" s="3" t="s">
        <v>14</v>
      </c>
      <c r="C52" s="15">
        <f>C51/C50</f>
        <v>0.27500000000000002</v>
      </c>
      <c r="J52" s="3" t="s">
        <v>14</v>
      </c>
      <c r="K52" s="15">
        <f>K51/K50</f>
        <v>0.4</v>
      </c>
    </row>
    <row r="55" spans="2:16" x14ac:dyDescent="0.25">
      <c r="B55" s="3" t="s">
        <v>15</v>
      </c>
      <c r="J55" s="3" t="s">
        <v>15</v>
      </c>
    </row>
    <row r="57" spans="2:16" ht="14.4" x14ac:dyDescent="0.25">
      <c r="B57" s="1" t="s">
        <v>37</v>
      </c>
      <c r="C57" s="1"/>
      <c r="D57" s="14" t="s">
        <v>18</v>
      </c>
      <c r="E57" s="14" t="s">
        <v>13</v>
      </c>
      <c r="F57" s="14" t="s">
        <v>23</v>
      </c>
      <c r="G57" s="14" t="s">
        <v>14</v>
      </c>
      <c r="H57" s="14" t="s">
        <v>21</v>
      </c>
      <c r="J57" s="1" t="s">
        <v>40</v>
      </c>
      <c r="K57" s="1"/>
      <c r="L57" s="14" t="s">
        <v>18</v>
      </c>
      <c r="M57" s="14" t="s">
        <v>13</v>
      </c>
      <c r="N57" s="14" t="s">
        <v>23</v>
      </c>
      <c r="O57" s="14" t="s">
        <v>14</v>
      </c>
      <c r="P57" s="14" t="s">
        <v>21</v>
      </c>
    </row>
    <row r="58" spans="2:16" ht="14.4" x14ac:dyDescent="0.25">
      <c r="B58" s="1"/>
      <c r="C58" s="14" t="s">
        <v>19</v>
      </c>
      <c r="D58" s="2">
        <f>SUM(D6,F6,H6)</f>
        <v>650</v>
      </c>
      <c r="E58" s="2">
        <f>SUM(E6,G6,I6)</f>
        <v>210</v>
      </c>
      <c r="F58" s="2">
        <f>D58-E58</f>
        <v>440</v>
      </c>
      <c r="G58" s="16">
        <f>E58/D58</f>
        <v>0.32307692307692309</v>
      </c>
      <c r="H58" s="1">
        <f>D58*C$52-D58*G58</f>
        <v>-31.249999999999972</v>
      </c>
      <c r="J58" s="1"/>
      <c r="K58" s="14" t="s">
        <v>19</v>
      </c>
      <c r="L58" s="2">
        <f>SUM(D7,F7,H7)</f>
        <v>500</v>
      </c>
      <c r="M58" s="2">
        <f>SUM(E7,G7,I7)</f>
        <v>210</v>
      </c>
      <c r="N58" s="2">
        <f>L58-M58</f>
        <v>290</v>
      </c>
      <c r="O58" s="16">
        <f>M58/L58</f>
        <v>0.42</v>
      </c>
      <c r="P58" s="1">
        <f>L58*K$52-L58*O58</f>
        <v>-10</v>
      </c>
    </row>
    <row r="59" spans="2:16" ht="14.4" x14ac:dyDescent="0.25">
      <c r="B59" s="1"/>
      <c r="C59" s="14" t="s">
        <v>20</v>
      </c>
      <c r="D59" s="2">
        <f>SUM(D8,F8,H8)</f>
        <v>550</v>
      </c>
      <c r="E59" s="2">
        <f>SUM(E8,G8,I8)</f>
        <v>120</v>
      </c>
      <c r="F59" s="2">
        <f>D59-E59</f>
        <v>430</v>
      </c>
      <c r="G59" s="16">
        <f>E59/D59</f>
        <v>0.21818181818181817</v>
      </c>
      <c r="H59" s="1">
        <f t="shared" ref="H59" si="8">D59*C$52-D59*G59</f>
        <v>31.25</v>
      </c>
      <c r="J59" s="1"/>
      <c r="K59" s="14" t="s">
        <v>20</v>
      </c>
      <c r="L59" s="2">
        <f>SUM(D9,F9,H9)</f>
        <v>300</v>
      </c>
      <c r="M59" s="2">
        <f>SUM(E9,G9,I9)</f>
        <v>110</v>
      </c>
      <c r="N59" s="2">
        <f>L59-M59</f>
        <v>190</v>
      </c>
      <c r="O59" s="16">
        <f>M59/L59</f>
        <v>0.36666666666666664</v>
      </c>
      <c r="P59" s="1">
        <f>L59*K$52-L59*O59</f>
        <v>10.000000000000014</v>
      </c>
    </row>
    <row r="60" spans="2:16" ht="14.4" x14ac:dyDescent="0.25">
      <c r="B60" s="1"/>
      <c r="C60" s="14" t="s">
        <v>11</v>
      </c>
      <c r="D60" s="2">
        <f>D58+D59</f>
        <v>1200</v>
      </c>
      <c r="E60" s="2">
        <f t="shared" ref="E60" si="9">E58+E59</f>
        <v>330</v>
      </c>
      <c r="F60" s="2">
        <f t="shared" ref="F60" si="10">F58+F59</f>
        <v>870</v>
      </c>
      <c r="G60" s="2"/>
      <c r="H60" s="1"/>
      <c r="J60" s="1"/>
      <c r="K60" s="14" t="s">
        <v>11</v>
      </c>
      <c r="L60" s="2">
        <f>L58+L59</f>
        <v>800</v>
      </c>
      <c r="M60" s="2">
        <f>M58+M59</f>
        <v>320</v>
      </c>
      <c r="N60" s="2">
        <f t="shared" ref="N60" si="11">N58+N59</f>
        <v>480</v>
      </c>
      <c r="O60" s="2"/>
      <c r="P60" s="1"/>
    </row>
    <row r="63" spans="2:16" ht="14.4" x14ac:dyDescent="0.25">
      <c r="B63" s="1" t="s">
        <v>38</v>
      </c>
      <c r="C63" s="1"/>
      <c r="D63" s="14" t="s">
        <v>18</v>
      </c>
      <c r="E63" s="14" t="s">
        <v>13</v>
      </c>
      <c r="F63" s="14" t="s">
        <v>23</v>
      </c>
      <c r="G63" s="14" t="s">
        <v>27</v>
      </c>
      <c r="H63" s="14" t="s">
        <v>21</v>
      </c>
      <c r="J63" s="1" t="s">
        <v>41</v>
      </c>
      <c r="K63" s="1"/>
      <c r="L63" s="14" t="s">
        <v>18</v>
      </c>
      <c r="M63" s="14" t="s">
        <v>13</v>
      </c>
      <c r="N63" s="14" t="s">
        <v>23</v>
      </c>
      <c r="O63" s="14" t="s">
        <v>27</v>
      </c>
      <c r="P63" s="14" t="s">
        <v>21</v>
      </c>
    </row>
    <row r="64" spans="2:16" ht="14.4" x14ac:dyDescent="0.25">
      <c r="B64" s="1"/>
      <c r="C64" s="14" t="s">
        <v>24</v>
      </c>
      <c r="D64" s="2">
        <f>SUM(D6,D8)</f>
        <v>600</v>
      </c>
      <c r="E64" s="2">
        <f>SUM(E6,E8)</f>
        <v>150</v>
      </c>
      <c r="F64" s="2">
        <f>D64-E64</f>
        <v>450</v>
      </c>
      <c r="G64" s="16">
        <f>E64/D64</f>
        <v>0.25</v>
      </c>
      <c r="H64" s="1"/>
      <c r="J64" s="1"/>
      <c r="K64" s="14" t="s">
        <v>24</v>
      </c>
      <c r="L64" s="2">
        <f>SUM(D7,D9)</f>
        <v>150</v>
      </c>
      <c r="M64" s="2">
        <f>SUM(E7,E9)</f>
        <v>80</v>
      </c>
      <c r="N64" s="2">
        <f>L64-M64</f>
        <v>70</v>
      </c>
      <c r="O64" s="16">
        <f>M64/L64</f>
        <v>0.53333333333333333</v>
      </c>
      <c r="P64" s="1"/>
    </row>
    <row r="65" spans="2:16" ht="14.4" x14ac:dyDescent="0.25">
      <c r="B65" s="1"/>
      <c r="C65" s="14" t="s">
        <v>25</v>
      </c>
      <c r="D65" s="2">
        <f>SUM(F6,F8)</f>
        <v>450</v>
      </c>
      <c r="E65" s="2">
        <f>SUM(G6,G8)</f>
        <v>150</v>
      </c>
      <c r="F65" s="2">
        <f t="shared" ref="F65:F66" si="12">D65-E65</f>
        <v>300</v>
      </c>
      <c r="G65" s="16">
        <f t="shared" ref="G65:G66" si="13">E65/D65</f>
        <v>0.33333333333333331</v>
      </c>
      <c r="H65" s="1"/>
      <c r="J65" s="1"/>
      <c r="K65" s="14" t="s">
        <v>25</v>
      </c>
      <c r="L65" s="2">
        <f>SUM(F7,F9)</f>
        <v>250</v>
      </c>
      <c r="M65" s="2">
        <f>SUM(G7,G9)</f>
        <v>100</v>
      </c>
      <c r="N65" s="2">
        <f t="shared" ref="N65:N66" si="14">L65-M65</f>
        <v>150</v>
      </c>
      <c r="O65" s="16">
        <f>M65/L65</f>
        <v>0.4</v>
      </c>
      <c r="P65" s="1"/>
    </row>
    <row r="66" spans="2:16" ht="14.4" x14ac:dyDescent="0.25">
      <c r="B66" s="1"/>
      <c r="C66" s="14" t="s">
        <v>26</v>
      </c>
      <c r="D66" s="2">
        <f>SUM(H6,H8)</f>
        <v>150</v>
      </c>
      <c r="E66" s="2">
        <f>SUM(I6,I8)</f>
        <v>30</v>
      </c>
      <c r="F66" s="2">
        <f t="shared" si="12"/>
        <v>120</v>
      </c>
      <c r="G66" s="16">
        <f t="shared" si="13"/>
        <v>0.2</v>
      </c>
      <c r="H66" s="1"/>
      <c r="J66" s="1"/>
      <c r="K66" s="14" t="s">
        <v>26</v>
      </c>
      <c r="L66" s="2">
        <f>SUM(H7,H9)</f>
        <v>400</v>
      </c>
      <c r="M66" s="2">
        <f>SUM(I7,I9)</f>
        <v>140</v>
      </c>
      <c r="N66" s="2">
        <f t="shared" si="14"/>
        <v>260</v>
      </c>
      <c r="O66" s="16">
        <f t="shared" ref="O66" si="15">M66/L66</f>
        <v>0.35</v>
      </c>
      <c r="P66" s="1"/>
    </row>
    <row r="67" spans="2:16" ht="14.4" x14ac:dyDescent="0.25">
      <c r="B67" s="1"/>
      <c r="C67" s="14" t="s">
        <v>11</v>
      </c>
      <c r="D67" s="2">
        <f>D65+D66+D64</f>
        <v>1200</v>
      </c>
      <c r="E67" s="2">
        <f>E65+E66+E64</f>
        <v>330</v>
      </c>
      <c r="F67" s="2">
        <f t="shared" ref="F67" si="16">F65+F66</f>
        <v>420</v>
      </c>
      <c r="G67" s="1"/>
      <c r="H67" s="1"/>
      <c r="J67" s="1"/>
      <c r="K67" s="14" t="s">
        <v>11</v>
      </c>
      <c r="L67" s="2">
        <f>L65+L66+L64</f>
        <v>800</v>
      </c>
      <c r="M67" s="2">
        <f>M65+M66+M64</f>
        <v>320</v>
      </c>
      <c r="N67" s="2">
        <f t="shared" ref="N67" si="17">N65+N66</f>
        <v>410</v>
      </c>
      <c r="O67" s="1"/>
      <c r="P67" s="1"/>
    </row>
    <row r="69" spans="2:16" ht="14.4" x14ac:dyDescent="0.25">
      <c r="B69" s="1" t="s">
        <v>38</v>
      </c>
      <c r="C69" s="1"/>
      <c r="D69" s="14" t="s">
        <v>18</v>
      </c>
      <c r="E69" s="14" t="s">
        <v>13</v>
      </c>
      <c r="F69" s="14" t="s">
        <v>23</v>
      </c>
      <c r="G69" s="14" t="s">
        <v>27</v>
      </c>
      <c r="H69" s="14" t="s">
        <v>21</v>
      </c>
      <c r="J69" s="1" t="s">
        <v>41</v>
      </c>
      <c r="K69" s="1"/>
      <c r="L69" s="14" t="s">
        <v>18</v>
      </c>
      <c r="M69" s="14" t="s">
        <v>13</v>
      </c>
      <c r="N69" s="14" t="s">
        <v>23</v>
      </c>
      <c r="O69" s="14" t="s">
        <v>27</v>
      </c>
      <c r="P69" s="14" t="s">
        <v>21</v>
      </c>
    </row>
    <row r="70" spans="2:16" ht="14.4" x14ac:dyDescent="0.25">
      <c r="B70" s="1"/>
      <c r="C70" s="14" t="s">
        <v>29</v>
      </c>
      <c r="D70" s="2">
        <f>SUM(D66,D64)</f>
        <v>750</v>
      </c>
      <c r="E70" s="2">
        <f>SUM(E64,E66)</f>
        <v>180</v>
      </c>
      <c r="F70" s="2">
        <f>D70-E70</f>
        <v>570</v>
      </c>
      <c r="G70" s="16">
        <f>E70/D70</f>
        <v>0.24</v>
      </c>
      <c r="H70" s="1">
        <f>D70*C$52-D70*G70</f>
        <v>26.250000000000028</v>
      </c>
      <c r="J70" s="1"/>
      <c r="K70" s="14" t="s">
        <v>24</v>
      </c>
      <c r="L70" s="2">
        <f>L64</f>
        <v>150</v>
      </c>
      <c r="M70" s="2">
        <f>M64</f>
        <v>80</v>
      </c>
      <c r="N70" s="2">
        <f>L70-M70</f>
        <v>70</v>
      </c>
      <c r="O70" s="16">
        <f>M70/L70</f>
        <v>0.53333333333333333</v>
      </c>
      <c r="P70" s="1">
        <f>L70*K$52-L70*O70</f>
        <v>-20</v>
      </c>
    </row>
    <row r="71" spans="2:16" ht="14.4" x14ac:dyDescent="0.25">
      <c r="B71" s="1"/>
      <c r="C71" s="14" t="s">
        <v>25</v>
      </c>
      <c r="D71" s="2">
        <f>SUM(D65)</f>
        <v>450</v>
      </c>
      <c r="E71" s="2">
        <f>SUM(E65)</f>
        <v>150</v>
      </c>
      <c r="F71" s="2">
        <f>D71-E71</f>
        <v>300</v>
      </c>
      <c r="G71" s="16">
        <f t="shared" ref="G71" si="18">E71/D71</f>
        <v>0.33333333333333331</v>
      </c>
      <c r="H71" s="1">
        <f>D71*C$52-D71*G71</f>
        <v>-26.249999999999986</v>
      </c>
      <c r="J71" s="1"/>
      <c r="K71" s="14" t="s">
        <v>43</v>
      </c>
      <c r="L71" s="2">
        <f>SUM(L65:L66)</f>
        <v>650</v>
      </c>
      <c r="M71" s="2">
        <f>SUM(M65:M66)</f>
        <v>240</v>
      </c>
      <c r="N71" s="2">
        <f>L71-M71</f>
        <v>410</v>
      </c>
      <c r="O71" s="16">
        <f t="shared" ref="O71" si="19">M71/L71</f>
        <v>0.36923076923076925</v>
      </c>
      <c r="P71" s="1">
        <f>L71*K$52-L71*O71</f>
        <v>20</v>
      </c>
    </row>
    <row r="72" spans="2:16" ht="14.4" x14ac:dyDescent="0.25">
      <c r="B72" s="1"/>
      <c r="C72" s="14" t="s">
        <v>11</v>
      </c>
      <c r="D72" s="2">
        <f>SUM(D70:D71)</f>
        <v>1200</v>
      </c>
      <c r="E72" s="18">
        <f>SUM(E67)</f>
        <v>330</v>
      </c>
      <c r="F72" s="13"/>
      <c r="G72" s="17"/>
      <c r="J72" s="1"/>
      <c r="K72" s="14" t="s">
        <v>11</v>
      </c>
      <c r="L72" s="2">
        <f>SUM(L70:L71)</f>
        <v>800</v>
      </c>
      <c r="M72" s="18">
        <f>SUM(M67)</f>
        <v>320</v>
      </c>
      <c r="N72" s="13"/>
      <c r="O72" s="17"/>
    </row>
    <row r="74" spans="2:16" x14ac:dyDescent="0.25">
      <c r="C74" s="20" t="s">
        <v>33</v>
      </c>
      <c r="D74" s="23" t="s">
        <v>21</v>
      </c>
      <c r="K74" s="21" t="s">
        <v>33</v>
      </c>
      <c r="L74" s="21" t="s">
        <v>21</v>
      </c>
    </row>
    <row r="75" spans="2:16" ht="27.6" x14ac:dyDescent="0.25">
      <c r="C75" s="20" t="s">
        <v>37</v>
      </c>
      <c r="D75" s="22">
        <f>H59</f>
        <v>31.25</v>
      </c>
      <c r="K75" s="20" t="s">
        <v>37</v>
      </c>
      <c r="L75" s="22">
        <f>P59</f>
        <v>10.000000000000014</v>
      </c>
    </row>
    <row r="76" spans="2:16" ht="27.6" x14ac:dyDescent="0.25">
      <c r="C76" s="20" t="s">
        <v>39</v>
      </c>
      <c r="D76" s="22">
        <f>H70</f>
        <v>26.250000000000028</v>
      </c>
      <c r="K76" s="20" t="s">
        <v>39</v>
      </c>
      <c r="L76" s="22">
        <f>P70</f>
        <v>-20</v>
      </c>
    </row>
  </sheetData>
  <mergeCells count="7">
    <mergeCell ref="B6:B7"/>
    <mergeCell ref="B8:B9"/>
    <mergeCell ref="B3:C4"/>
    <mergeCell ref="D3:I3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Èric Bitrià Ribes</cp:lastModifiedBy>
  <dcterms:created xsi:type="dcterms:W3CDTF">2023-04-19T11:33:36Z</dcterms:created>
  <dcterms:modified xsi:type="dcterms:W3CDTF">2023-04-26T10:50:30Z</dcterms:modified>
</cp:coreProperties>
</file>