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codeName="ThisWorkbook"/>
  <xr:revisionPtr revIDLastSave="0" documentId="13_ncr:1_{BE580ADA-12D6-4908-AA58-A4FAE1B94C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roject Timeline" sheetId="1" r:id="rId1"/>
    <sheet name="Bukti Foto" sheetId="3" r:id="rId2"/>
    <sheet name="calcs" sheetId="2" state="hidden" r:id="rId3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81029"/>
</workbook>
</file>

<file path=xl/calcChain.xml><?xml version="1.0" encoding="utf-8"?>
<calcChain xmlns="http://schemas.openxmlformats.org/spreadsheetml/2006/main">
  <c r="D3" i="1" l="1"/>
  <c r="D5" i="2" l="1"/>
  <c r="B17" i="1" s="1"/>
  <c r="B5" i="1" l="1"/>
  <c r="B9" i="1"/>
  <c r="B13" i="1"/>
  <c r="B6" i="1"/>
  <c r="B10" i="1"/>
  <c r="B14" i="1"/>
  <c r="B8" i="1"/>
  <c r="B12" i="1"/>
  <c r="B7" i="1"/>
  <c r="B11" i="1"/>
  <c r="B15" i="1"/>
  <c r="B16" i="1"/>
  <c r="D5" i="1"/>
  <c r="D6" i="1" l="1"/>
  <c r="E6" i="1" s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7" i="1" l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D8" i="1" l="1"/>
  <c r="D9" i="1" s="1"/>
  <c r="E9" i="1" s="1"/>
  <c r="E7" i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D10" i="1" l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D11" i="1" l="1"/>
  <c r="D12" i="1" s="1"/>
  <c r="D13" i="1" s="1"/>
  <c r="E10" i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E11" i="1" l="1"/>
  <c r="E13" i="1"/>
  <c r="D14" i="1"/>
  <c r="D15" i="1" s="1"/>
  <c r="D16" i="1" s="1"/>
  <c r="D59" i="2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D17" i="1" l="1"/>
  <c r="E17" i="1" s="1"/>
  <c r="E14" i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1" l="1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AG49" i="2" s="1"/>
  <c r="W37" i="2"/>
  <c r="K37" i="2"/>
  <c r="AI37" i="2"/>
  <c r="AA37" i="2"/>
  <c r="E37" i="2"/>
  <c r="D37" i="2"/>
  <c r="P37" i="2"/>
  <c r="H37" i="2"/>
  <c r="AE37" i="2"/>
  <c r="Z37" i="2"/>
  <c r="R37" i="2"/>
  <c r="Q49" i="2" s="1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X48" i="2" s="1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F48" i="2" s="1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AF49" i="2" l="1"/>
  <c r="S48" i="2"/>
  <c r="Y47" i="2"/>
  <c r="R46" i="2"/>
  <c r="S47" i="2"/>
  <c r="I45" i="2"/>
  <c r="U51" i="2"/>
  <c r="O47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<sst xmlns="http://schemas.openxmlformats.org/spreadsheetml/2006/main" count="51" uniqueCount="46">
  <si>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</si>
  <si>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</si>
  <si>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</si>
  <si>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</si>
  <si>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</si>
  <si>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</si>
  <si>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</si>
  <si>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</si>
  <si>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</si>
  <si>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</si>
  <si>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</si>
  <si>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</si>
  <si>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</si>
  <si>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</si>
  <si>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</si>
  <si>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</si>
  <si>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</si>
  <si>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</si>
  <si>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</si>
  <si>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 xml:space="preserve">ENTER START DATE: </t>
  </si>
  <si>
    <t># of rows</t>
  </si>
  <si>
    <t>Chart showing project activities with a scrollable timeline is in this cell.</t>
  </si>
  <si>
    <t>Status</t>
  </si>
  <si>
    <t>Progress</t>
  </si>
  <si>
    <t>In Progress</t>
  </si>
  <si>
    <t>Finished</t>
  </si>
  <si>
    <t>Negosiasi Vendor</t>
  </si>
  <si>
    <t>Kontrak Kerjasama</t>
  </si>
  <si>
    <t>Tahap 1 pembangunan</t>
  </si>
  <si>
    <t>Tahap 2 Pembangunan</t>
  </si>
  <si>
    <t>Finishing Warehouse</t>
  </si>
  <si>
    <t>Instalasi Kabel dan Panel</t>
  </si>
  <si>
    <t>Instalasi Jaringan</t>
  </si>
  <si>
    <t>Pengiriman Mesin</t>
  </si>
  <si>
    <t>Perakitan Mesin</t>
  </si>
  <si>
    <t>Uji Coba Mesin</t>
  </si>
  <si>
    <t>Pemasangan Server Mesin</t>
  </si>
  <si>
    <t>Project Finish</t>
  </si>
  <si>
    <t>PIC</t>
  </si>
  <si>
    <t>Project Manager</t>
  </si>
  <si>
    <t>Vendor</t>
  </si>
  <si>
    <t>Staff Electrical</t>
  </si>
  <si>
    <t>IT Support</t>
  </si>
  <si>
    <t>Hitachi</t>
  </si>
  <si>
    <t>Adi Karya</t>
  </si>
  <si>
    <t>Ops Mesin bubut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</si>
</sst>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5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9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  <xf numFmtId="0" fontId="0" fillId="0" borderId="0" xfId="0" applyFill="1">
      <alignment horizontal="left" vertical="center" wrapText="1" indent="1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7">
    <dxf>
      <numFmt numFmtId="19" formatCode="dd/mm/yyyy"/>
      <alignment horizontal="lef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6"/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44545</c:v>
                </c:pt>
                <c:pt idx="1">
                  <c:v>44546</c:v>
                </c:pt>
                <c:pt idx="2">
                  <c:v>44547</c:v>
                </c:pt>
                <c:pt idx="3">
                  <c:v>44548</c:v>
                </c:pt>
                <c:pt idx="4">
                  <c:v>44549</c:v>
                </c:pt>
                <c:pt idx="5">
                  <c:v>44550</c:v>
                </c:pt>
                <c:pt idx="6">
                  <c:v>44551</c:v>
                </c:pt>
                <c:pt idx="7">
                  <c:v>44552</c:v>
                </c:pt>
                <c:pt idx="8">
                  <c:v>44553</c:v>
                </c:pt>
                <c:pt idx="9">
                  <c:v>44554</c:v>
                </c:pt>
                <c:pt idx="10">
                  <c:v>44555</c:v>
                </c:pt>
                <c:pt idx="11">
                  <c:v>44556</c:v>
                </c:pt>
                <c:pt idx="12">
                  <c:v>44557</c:v>
                </c:pt>
                <c:pt idx="13">
                  <c:v>44558</c:v>
                </c:pt>
                <c:pt idx="14">
                  <c:v>44559</c:v>
                </c:pt>
                <c:pt idx="15">
                  <c:v>44560</c:v>
                </c:pt>
                <c:pt idx="16">
                  <c:v>44561</c:v>
                </c:pt>
                <c:pt idx="17">
                  <c:v>44562</c:v>
                </c:pt>
                <c:pt idx="18">
                  <c:v>44563</c:v>
                </c:pt>
                <c:pt idx="19">
                  <c:v>44564</c:v>
                </c:pt>
                <c:pt idx="20">
                  <c:v>44565</c:v>
                </c:pt>
                <c:pt idx="21">
                  <c:v>44566</c:v>
                </c:pt>
                <c:pt idx="22">
                  <c:v>44567</c:v>
                </c:pt>
                <c:pt idx="23">
                  <c:v>44568</c:v>
                </c:pt>
                <c:pt idx="24">
                  <c:v>44569</c:v>
                </c:pt>
                <c:pt idx="25">
                  <c:v>44570</c:v>
                </c:pt>
                <c:pt idx="26">
                  <c:v>44571</c:v>
                </c:pt>
                <c:pt idx="27">
                  <c:v>44572</c:v>
                </c:pt>
                <c:pt idx="28">
                  <c:v>44573</c:v>
                </c:pt>
                <c:pt idx="29">
                  <c:v>44574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44545</c:v>
                </c:pt>
                <c:pt idx="1">
                  <c:v>44546</c:v>
                </c:pt>
                <c:pt idx="2">
                  <c:v>44547</c:v>
                </c:pt>
                <c:pt idx="3">
                  <c:v>44548</c:v>
                </c:pt>
                <c:pt idx="4">
                  <c:v>44549</c:v>
                </c:pt>
                <c:pt idx="5">
                  <c:v>44550</c:v>
                </c:pt>
                <c:pt idx="6">
                  <c:v>44551</c:v>
                </c:pt>
                <c:pt idx="7">
                  <c:v>44552</c:v>
                </c:pt>
                <c:pt idx="8">
                  <c:v>44553</c:v>
                </c:pt>
                <c:pt idx="9">
                  <c:v>44554</c:v>
                </c:pt>
                <c:pt idx="10">
                  <c:v>44555</c:v>
                </c:pt>
                <c:pt idx="11">
                  <c:v>44556</c:v>
                </c:pt>
                <c:pt idx="12">
                  <c:v>44557</c:v>
                </c:pt>
                <c:pt idx="13">
                  <c:v>44558</c:v>
                </c:pt>
                <c:pt idx="14">
                  <c:v>44559</c:v>
                </c:pt>
                <c:pt idx="15">
                  <c:v>44560</c:v>
                </c:pt>
                <c:pt idx="16">
                  <c:v>44561</c:v>
                </c:pt>
                <c:pt idx="17">
                  <c:v>44562</c:v>
                </c:pt>
                <c:pt idx="18">
                  <c:v>44563</c:v>
                </c:pt>
                <c:pt idx="19">
                  <c:v>44564</c:v>
                </c:pt>
                <c:pt idx="20">
                  <c:v>44565</c:v>
                </c:pt>
                <c:pt idx="21">
                  <c:v>44566</c:v>
                </c:pt>
                <c:pt idx="22">
                  <c:v>44567</c:v>
                </c:pt>
                <c:pt idx="23">
                  <c:v>44568</c:v>
                </c:pt>
                <c:pt idx="24">
                  <c:v>44569</c:v>
                </c:pt>
                <c:pt idx="25">
                  <c:v>44570</c:v>
                </c:pt>
                <c:pt idx="26">
                  <c:v>44571</c:v>
                </c:pt>
                <c:pt idx="27">
                  <c:v>44572</c:v>
                </c:pt>
                <c:pt idx="28">
                  <c:v>44573</c:v>
                </c:pt>
                <c:pt idx="29">
                  <c:v>44574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44545</c:v>
                </c:pt>
                <c:pt idx="1">
                  <c:v>44546</c:v>
                </c:pt>
                <c:pt idx="2">
                  <c:v>44547</c:v>
                </c:pt>
                <c:pt idx="3">
                  <c:v>44548</c:v>
                </c:pt>
                <c:pt idx="4">
                  <c:v>44549</c:v>
                </c:pt>
                <c:pt idx="5">
                  <c:v>44550</c:v>
                </c:pt>
                <c:pt idx="6">
                  <c:v>44551</c:v>
                </c:pt>
                <c:pt idx="7">
                  <c:v>44552</c:v>
                </c:pt>
                <c:pt idx="8">
                  <c:v>44553</c:v>
                </c:pt>
                <c:pt idx="9">
                  <c:v>44554</c:v>
                </c:pt>
                <c:pt idx="10">
                  <c:v>44555</c:v>
                </c:pt>
                <c:pt idx="11">
                  <c:v>44556</c:v>
                </c:pt>
                <c:pt idx="12">
                  <c:v>44557</c:v>
                </c:pt>
                <c:pt idx="13">
                  <c:v>44558</c:v>
                </c:pt>
                <c:pt idx="14">
                  <c:v>44559</c:v>
                </c:pt>
                <c:pt idx="15">
                  <c:v>44560</c:v>
                </c:pt>
                <c:pt idx="16">
                  <c:v>44561</c:v>
                </c:pt>
                <c:pt idx="17">
                  <c:v>44562</c:v>
                </c:pt>
                <c:pt idx="18">
                  <c:v>44563</c:v>
                </c:pt>
                <c:pt idx="19">
                  <c:v>44564</c:v>
                </c:pt>
                <c:pt idx="20">
                  <c:v>44565</c:v>
                </c:pt>
                <c:pt idx="21">
                  <c:v>44566</c:v>
                </c:pt>
                <c:pt idx="22">
                  <c:v>44567</c:v>
                </c:pt>
                <c:pt idx="23">
                  <c:v>44568</c:v>
                </c:pt>
                <c:pt idx="24">
                  <c:v>44569</c:v>
                </c:pt>
                <c:pt idx="25">
                  <c:v>44570</c:v>
                </c:pt>
                <c:pt idx="26">
                  <c:v>44571</c:v>
                </c:pt>
                <c:pt idx="27">
                  <c:v>44572</c:v>
                </c:pt>
                <c:pt idx="28">
                  <c:v>44573</c:v>
                </c:pt>
                <c:pt idx="29">
                  <c:v>44574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44545</c:v>
                </c:pt>
                <c:pt idx="1">
                  <c:v>44546</c:v>
                </c:pt>
                <c:pt idx="2">
                  <c:v>44547</c:v>
                </c:pt>
                <c:pt idx="3">
                  <c:v>44548</c:v>
                </c:pt>
                <c:pt idx="4">
                  <c:v>44549</c:v>
                </c:pt>
                <c:pt idx="5">
                  <c:v>44550</c:v>
                </c:pt>
                <c:pt idx="6">
                  <c:v>44551</c:v>
                </c:pt>
                <c:pt idx="7">
                  <c:v>44552</c:v>
                </c:pt>
                <c:pt idx="8">
                  <c:v>44553</c:v>
                </c:pt>
                <c:pt idx="9">
                  <c:v>44554</c:v>
                </c:pt>
                <c:pt idx="10">
                  <c:v>44555</c:v>
                </c:pt>
                <c:pt idx="11">
                  <c:v>44556</c:v>
                </c:pt>
                <c:pt idx="12">
                  <c:v>44557</c:v>
                </c:pt>
                <c:pt idx="13">
                  <c:v>44558</c:v>
                </c:pt>
                <c:pt idx="14">
                  <c:v>44559</c:v>
                </c:pt>
                <c:pt idx="15">
                  <c:v>44560</c:v>
                </c:pt>
                <c:pt idx="16">
                  <c:v>44561</c:v>
                </c:pt>
                <c:pt idx="17">
                  <c:v>44562</c:v>
                </c:pt>
                <c:pt idx="18">
                  <c:v>44563</c:v>
                </c:pt>
                <c:pt idx="19">
                  <c:v>44564</c:v>
                </c:pt>
                <c:pt idx="20">
                  <c:v>44565</c:v>
                </c:pt>
                <c:pt idx="21">
                  <c:v>44566</c:v>
                </c:pt>
                <c:pt idx="22">
                  <c:v>44567</c:v>
                </c:pt>
                <c:pt idx="23">
                  <c:v>44568</c:v>
                </c:pt>
                <c:pt idx="24">
                  <c:v>44569</c:v>
                </c:pt>
                <c:pt idx="25">
                  <c:v>44570</c:v>
                </c:pt>
                <c:pt idx="26">
                  <c:v>44571</c:v>
                </c:pt>
                <c:pt idx="27">
                  <c:v>44572</c:v>
                </c:pt>
                <c:pt idx="28">
                  <c:v>44573</c:v>
                </c:pt>
                <c:pt idx="29">
                  <c:v>44574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44545</c:v>
                </c:pt>
                <c:pt idx="1">
                  <c:v>44546</c:v>
                </c:pt>
                <c:pt idx="2">
                  <c:v>44547</c:v>
                </c:pt>
                <c:pt idx="3">
                  <c:v>44548</c:v>
                </c:pt>
                <c:pt idx="4">
                  <c:v>44549</c:v>
                </c:pt>
                <c:pt idx="5">
                  <c:v>44550</c:v>
                </c:pt>
                <c:pt idx="6">
                  <c:v>44551</c:v>
                </c:pt>
                <c:pt idx="7">
                  <c:v>44552</c:v>
                </c:pt>
                <c:pt idx="8">
                  <c:v>44553</c:v>
                </c:pt>
                <c:pt idx="9">
                  <c:v>44554</c:v>
                </c:pt>
                <c:pt idx="10">
                  <c:v>44555</c:v>
                </c:pt>
                <c:pt idx="11">
                  <c:v>44556</c:v>
                </c:pt>
                <c:pt idx="12">
                  <c:v>44557</c:v>
                </c:pt>
                <c:pt idx="13">
                  <c:v>44558</c:v>
                </c:pt>
                <c:pt idx="14">
                  <c:v>44559</c:v>
                </c:pt>
                <c:pt idx="15">
                  <c:v>44560</c:v>
                </c:pt>
                <c:pt idx="16">
                  <c:v>44561</c:v>
                </c:pt>
                <c:pt idx="17">
                  <c:v>44562</c:v>
                </c:pt>
                <c:pt idx="18">
                  <c:v>44563</c:v>
                </c:pt>
                <c:pt idx="19">
                  <c:v>44564</c:v>
                </c:pt>
                <c:pt idx="20">
                  <c:v>44565</c:v>
                </c:pt>
                <c:pt idx="21">
                  <c:v>44566</c:v>
                </c:pt>
                <c:pt idx="22">
                  <c:v>44567</c:v>
                </c:pt>
                <c:pt idx="23">
                  <c:v>44568</c:v>
                </c:pt>
                <c:pt idx="24">
                  <c:v>44569</c:v>
                </c:pt>
                <c:pt idx="25">
                  <c:v>44570</c:v>
                </c:pt>
                <c:pt idx="26">
                  <c:v>44571</c:v>
                </c:pt>
                <c:pt idx="27">
                  <c:v>44572</c:v>
                </c:pt>
                <c:pt idx="28">
                  <c:v>44573</c:v>
                </c:pt>
                <c:pt idx="29">
                  <c:v>44574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PROJECT START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NEGOSIASI VENDOR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KONTRAK KERJASAMA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TAHAP 1 PEMBANGUNAN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TAHAP 2 PEMBANGUNAN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Dec 2021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Jan 2022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Jan 2022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Dec 2021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{2EDF2E12-361A-4C8B-A015-35B72D814B13}</c15:txfldGUID>
                      <c15:f>calcs!$E$72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{710E43AD-60B3-4611-94A6-E9EAD3E77222}</c15:txfldGUID>
                      <c15:f>calcs!$F$72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{D86A8FBB-DCED-4DCC-98C8-6DE7DD38DA98}</c15:txfldGUID>
                      <c15:f>calcs!$G$72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{848111AA-12BE-4512-8EF6-C56AA853E862}</c15:txfldGUID>
                      <c15:f>calcs!$H$72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{62EFE6C6-8687-49E7-93FE-FCA62C10F373}</c15:txfldGUID>
                      <c15:f>calcs!$I$72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{EBE66367-B18F-455A-935D-FC8B8D71B095}</c15:txfldGUID>
                      <c15:f>calcs!$J$72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{A34CCF93-1F6F-41F7-AB0A-3E47EC39C5D8}</c15:txfldGUID>
                      <c15:f>calcs!$K$72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{73FC5177-6D63-4DF5-B3DA-29D857F8E4C3}</c15:txfldGUID>
                      <c15:f>calcs!$L$72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{950805B3-FEE7-48D9-A6A7-4E752F7E8943}</c15:txfldGUID>
                      <c15:f>calcs!$M$72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{3FC7BC26-97C9-4D10-A041-13503C584AC8}</c15:txfldGUID>
                      <c15:f>calcs!$N$72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{E16BBD58-EB71-44BA-AFCC-21DFD9067279}</c15:txfldGUID>
                      <c15:f>calcs!$O$72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{A2A36EE4-8E56-4B3F-A774-5F904BC4ADBE}</c15:txfldGUID>
                      <c15:f>calcs!$P$72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{11120795-30DF-44F9-A3B7-90349FF8FEBB}</c15:txfldGUID>
                      <c15:f>calcs!$Q$72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{6A63F8A0-1438-4D03-84F3-0315269F0A42}</c15:txfldGUID>
                      <c15:f>calcs!$R$72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{A6DF0633-D82A-4CE3-8237-D82601BD3DAC}</c15:txfldGUID>
                      <c15:f>calcs!$S$72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{7052FF07-4387-48E0-9382-E289120DD9FD}</c15:txfldGUID>
                      <c15:f>calcs!$T$72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{4E2A91CD-D0D2-49FE-8133-BAA3730AD471}</c15:txfldGUID>
                      <c15:f>calcs!$U$72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{F50F7B3F-9884-4A92-8600-8FBD2D4189D2}</c15:txfldGUID>
                      <c15:f>calcs!$V$72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{EC4D8359-AD08-4827-959F-D4CD863911CF}</c15:txfldGUID>
                      <c15:f>calcs!$W$72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{4115E0FD-7E1B-4FB1-8B27-7B9394ACF36F}</c15:txfldGUID>
                      <c15:f>calcs!$X$72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{6F6C0D3E-2357-43ED-80E8-8A5AAAD7E79C}</c15:txfldGUID>
                      <c15:f>calcs!$Y$72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{44083064-3BAF-406A-8836-9B20C26C4C06}</c15:txfldGUID>
                      <c15:f>calcs!$Z$72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{C845E738-764B-42C3-83D5-55B4D5829290}</c15:txfldGUID>
                      <c15:f>calcs!$AA$72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{960C3EE8-E6C0-49AF-91A3-CA6757BA9110}</c15:txfldGUID>
                      <c15:f>calcs!$AB$72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{D269F7D3-A0E7-414B-B53C-04E45C0375CE}</c15:txfldGUID>
                      <c15:f>calcs!$AC$72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{BA0E8846-B694-465B-9C59-6C7866888981}</c15:txfldGUID>
                      <c15:f>calcs!$AD$72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{65A99B52-CABD-4907-8E6A-3EB8FF422688}</c15:txfldGUID>
                      <c15:f>calcs!$AE$72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{B0B2423E-3149-4729-9243-A19C9F7D0BF2}</c15:txfldGUID>
                      <c15:f>calcs!$AF$72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{CF181314-1E06-4D4E-A890-48126C29DB43}</c15:txfldGUID>
                      <c15:f>calcs!$AG$72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{33B13A6C-C97C-4679-A1F3-E9893F6330ED}</c15:txfldGUID>
                      <c15:f>calcs!$AH$72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{F50D0147-4755-42B2-ABB4-9CCF1C9FA603}</c15:txfldGUID>
                      <c15:f>calcs!$E$70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{209E070F-628C-4BC3-9FB1-70D8A79FF78D}</c15:txfldGUID>
                      <c15:f>calcs!$F$70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{494284E6-D89E-4495-A9D9-F64A6405E300}</c15:txfldGUID>
                      <c15:f>calcs!$G$70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{44CDC83A-0E7B-493E-8904-417855399D5E}</c15:txfldGUID>
                      <c15:f>calcs!$H$70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{DCB95823-6E4F-49E6-A0BD-89035BF20771}</c15:txfldGUID>
                      <c15:f>calcs!$I$70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{F3B8460D-222E-4D25-9797-8638991C22E4}</c15:txfldGUID>
                      <c15:f>calcs!$J$70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{E1257726-C4B5-472E-9C66-ADDEF9E12547}</c15:txfldGUID>
                      <c15:f>calcs!$K$70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{BE15760F-6C7A-4951-B28F-69CEA1A6D68D}</c15:txfldGUID>
                      <c15:f>calcs!$L$70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{2A759EAD-E5DA-4C63-A9D2-E9C618041B9A}</c15:txfldGUID>
                      <c15:f>calcs!$M$70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{1D0CDF78-8DA9-4937-8B38-AA4F64261C81}</c15:txfldGUID>
                      <c15:f>calcs!$N$70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{E9D928D9-CEC4-4F46-A688-6B93B62B7266}</c15:txfldGUID>
                      <c15:f>calcs!$O$70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{8DA7B4CB-8149-420F-BEC6-F38F21C4EABF}</c15:txfldGUID>
                      <c15:f>calcs!$P$70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{9C289270-921A-42C5-A6F8-3108ADF35990}</c15:txfldGUID>
                      <c15:f>calcs!$Q$70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{CCA08BD7-699A-4509-889A-500396B656DC}</c15:txfldGUID>
                      <c15:f>calcs!$R$70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{471B640D-4299-44B9-8A6B-DB038F3B9DB8}</c15:txfldGUID>
                      <c15:f>calcs!$S$70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{2A9EB4CE-E1AB-4859-8C91-34D3512F064E}</c15:txfldGUID>
                      <c15:f>calcs!$T$70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{82BBC6C4-4662-456F-A71D-38068194A17F}</c15:txfldGUID>
                      <c15:f>calcs!$U$70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{5D0586EF-E78D-4537-A35D-9B7DE015EFD0}</c15:txfldGUID>
                      <c15:f>calcs!$V$70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{24064973-494A-42B8-A0DF-7008BCF59D5F}</c15:txfldGUID>
                      <c15:f>calcs!$W$70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{D86CCB8E-04A5-4CAE-BEEE-8F365CB88D2D}</c15:txfldGUID>
                      <c15:f>calcs!$X$70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{672D26FE-C29F-473A-A461-BAFBCC312378}</c15:txfldGUID>
                      <c15:f>calcs!$Y$70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{082683FB-00EF-4953-B4F8-1F421F9B46E2}</c15:txfldGUID>
                      <c15:f>calcs!$Z$70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{C966754D-E5D7-4458-B0C1-F491DA1DF509}</c15:txfldGUID>
                      <c15:f>calcs!$AA$70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{0D512D04-6B60-4A3E-91BB-C213A73DE80F}</c15:txfldGUID>
                      <c15:f>calcs!$AB$70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{7FD6A0F1-05BE-4868-82D6-6681C1C172D8}</c15:txfldGUID>
                      <c15:f>calcs!$AC$70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{03E41039-4C82-4504-BEBA-DD2798B0CB34}</c15:txfldGUID>
                      <c15:f>calcs!$AD$70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{0EBF6821-602D-4611-B6D4-F262D9E18273}</c15:txfldGUID>
                      <c15:f>calcs!$AE$70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{71088014-B98E-46F5-8E86-47415DBC36E0}</c15:txfldGUID>
                      <c15:f>calcs!$AF$70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{CE782417-F356-49E6-B92A-6DF9FB475E7E}</c15:txfldGUID>
                      <c15:f>calcs!$AG$70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{B6E58BC1-F790-4D51-AB11-7200684A9964}</c15:txfldGUID>
                      <c15:f>calcs!$AH$70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Dec 2021 -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Jan 2022 -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7</xdr:col>
      <xdr:colOff>855345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7</xdr:col>
      <xdr:colOff>845116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34842" y="4039721"/>
          <a:ext cx="9241898" cy="228436"/>
          <a:chOff x="306828" y="4108028"/>
          <a:chExt cx="8729080" cy="223566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8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I17" totalsRowShown="0">
  <autoFilter ref="B4:I17" xr:uid="{00000000-0009-0000-0100-000001000000}"/>
  <sortState xmlns:xlrd2="http://schemas.microsoft.com/office/spreadsheetml/2017/richdata2" ref="C19:I24">
    <sortCondition ref="D18:D24"/>
  </sortState>
  <tableColumns count="8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>
      <calculatedColumnFormula>D4+10</calculatedColumnFormula>
    </tableColumn>
    <tableColumn id="3" xr3:uid="{00000000-0010-0000-0000-000003000000}" name="END">
      <calculatedColumnFormula>Activities[[#This Row],[START]]+2</calculatedColumnFormula>
    </tableColumn>
    <tableColumn id="6" xr3:uid="{8E282115-58BB-4CAA-9A31-D2DA2AE3E10E}" name="PIC" dataDxfId="0"/>
    <tableColumn id="8" xr3:uid="{188079A0-9ACA-4ED4-9F74-72515FD3FF2C}" name="Progress" dataDxfId="2"/>
    <tableColumn id="7" xr3:uid="{2C4D66E1-0FB5-4AE6-9644-6447FBDFC3EE}" name="Status" dataDxfId="1"/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I17"/>
  <sheetViews>
    <sheetView showGridLines="0" tabSelected="1" zoomScale="85" zoomScaleNormal="85" workbookViewId="0">
      <selection activeCell="D13" sqref="D13"/>
    </sheetView>
  </sheetViews>
  <sheetFormatPr defaultColWidth="9.109375" defaultRowHeight="35.1" customHeight="1" x14ac:dyDescent="0.3"/>
  <cols>
    <col min="1" max="1" width="4.5546875" customWidth="1"/>
    <col min="2" max="2" width="7" hidden="1" customWidth="1"/>
    <col min="3" max="3" width="31" customWidth="1"/>
    <col min="4" max="5" width="18.44140625" customWidth="1"/>
    <col min="6" max="6" width="27.33203125" customWidth="1"/>
    <col min="7" max="7" width="27.5546875" customWidth="1"/>
    <col min="8" max="8" width="40.6640625" customWidth="1"/>
    <col min="9" max="9" width="27" customWidth="1"/>
  </cols>
  <sheetData>
    <row r="1" spans="1:9" s="4" customFormat="1" ht="35.1" customHeight="1" thickBot="1" x14ac:dyDescent="0.35">
      <c r="A1" s="6"/>
      <c r="B1" s="6"/>
      <c r="C1" s="12" t="s">
        <v>17</v>
      </c>
      <c r="D1" s="12"/>
      <c r="E1" s="12"/>
      <c r="F1" s="12"/>
      <c r="G1" s="12"/>
    </row>
    <row r="2" spans="1:9" ht="315.60000000000002" customHeight="1" thickTop="1" x14ac:dyDescent="0.3">
      <c r="C2" s="13" t="s">
        <v>21</v>
      </c>
      <c r="D2" s="13"/>
      <c r="E2" s="13"/>
      <c r="F2" s="13"/>
      <c r="G2" s="13"/>
    </row>
    <row r="3" spans="1:9" s="7" customFormat="1" ht="35.1" customHeight="1" x14ac:dyDescent="0.3">
      <c r="C3" s="8" t="s">
        <v>19</v>
      </c>
      <c r="D3" s="9">
        <f ca="1">TODAY()</f>
        <v>44545</v>
      </c>
    </row>
    <row r="4" spans="1:9" ht="21" customHeight="1" x14ac:dyDescent="0.3">
      <c r="B4" t="s">
        <v>5</v>
      </c>
      <c r="C4" s="10" t="s">
        <v>13</v>
      </c>
      <c r="D4" s="10" t="s">
        <v>14</v>
      </c>
      <c r="E4" s="10" t="s">
        <v>15</v>
      </c>
      <c r="F4" s="10" t="s">
        <v>38</v>
      </c>
      <c r="G4" s="10" t="s">
        <v>23</v>
      </c>
      <c r="H4" s="10" t="s">
        <v>22</v>
      </c>
      <c r="I4" s="10" t="s">
        <v>16</v>
      </c>
    </row>
    <row r="5" spans="1:9" ht="35.1" customHeight="1" x14ac:dyDescent="0.3">
      <c r="B5">
        <f>ROW(B5)-calcs!$D$5</f>
        <v>-8</v>
      </c>
      <c r="C5" t="s">
        <v>18</v>
      </c>
      <c r="D5" s="5">
        <f ca="1">$D$3+3</f>
        <v>44548</v>
      </c>
      <c r="E5" s="5"/>
      <c r="F5" s="5"/>
      <c r="G5" s="11"/>
      <c r="H5" s="5"/>
    </row>
    <row r="6" spans="1:9" ht="35.1" customHeight="1" x14ac:dyDescent="0.3">
      <c r="B6">
        <f>ROW(B6)-calcs!$D$5</f>
        <v>-7</v>
      </c>
      <c r="C6" t="s">
        <v>26</v>
      </c>
      <c r="D6" s="5">
        <f ca="1">D5+10</f>
        <v>44558</v>
      </c>
      <c r="E6" s="5">
        <f ca="1">Activities[[#This Row],[START]]+3</f>
        <v>44561</v>
      </c>
      <c r="F6" s="5" t="s">
        <v>39</v>
      </c>
      <c r="G6" s="11">
        <v>1</v>
      </c>
      <c r="H6" s="5" t="s">
        <v>25</v>
      </c>
    </row>
    <row r="7" spans="1:9" ht="35.1" customHeight="1" x14ac:dyDescent="0.3">
      <c r="B7">
        <f>ROW(B7)-calcs!$D$5</f>
        <v>-6</v>
      </c>
      <c r="C7" t="s">
        <v>27</v>
      </c>
      <c r="D7" s="5">
        <f ca="1">D6+1</f>
        <v>44559</v>
      </c>
      <c r="E7" s="5">
        <f ca="1">Activities[[#This Row],[START]]+3</f>
        <v>44562</v>
      </c>
      <c r="F7" s="5" t="s">
        <v>39</v>
      </c>
      <c r="G7" s="11">
        <v>1</v>
      </c>
      <c r="H7" s="5" t="s">
        <v>25</v>
      </c>
    </row>
    <row r="8" spans="1:9" ht="35.1" customHeight="1" x14ac:dyDescent="0.3">
      <c r="B8">
        <f>ROW(B8)-calcs!$D$5</f>
        <v>-5</v>
      </c>
      <c r="C8" t="s">
        <v>28</v>
      </c>
      <c r="D8" s="5">
        <f ca="1">D7+5</f>
        <v>44564</v>
      </c>
      <c r="E8" s="5"/>
      <c r="F8" s="5" t="s">
        <v>44</v>
      </c>
      <c r="G8" s="11">
        <v>0.8</v>
      </c>
      <c r="H8" s="5" t="s">
        <v>24</v>
      </c>
    </row>
    <row r="9" spans="1:9" ht="35.1" customHeight="1" x14ac:dyDescent="0.3">
      <c r="B9">
        <f>ROW(B9)-calcs!$D$5</f>
        <v>-4</v>
      </c>
      <c r="C9" t="s">
        <v>29</v>
      </c>
      <c r="D9" s="5">
        <f t="shared" ref="D9:D15" ca="1" si="0">D8+10</f>
        <v>44574</v>
      </c>
      <c r="E9" s="5">
        <f ca="1">Activities[[#This Row],[START]]+2</f>
        <v>44576</v>
      </c>
      <c r="F9" s="5" t="s">
        <v>44</v>
      </c>
      <c r="G9" s="5"/>
      <c r="H9" s="5"/>
    </row>
    <row r="10" spans="1:9" ht="35.1" customHeight="1" x14ac:dyDescent="0.3">
      <c r="B10">
        <f>ROW(B10)-calcs!$D$5</f>
        <v>-3</v>
      </c>
      <c r="C10" t="s">
        <v>30</v>
      </c>
      <c r="D10" s="5">
        <f t="shared" ca="1" si="0"/>
        <v>44584</v>
      </c>
      <c r="E10" s="5">
        <f ca="1">Activities[[#This Row],[START]]+2</f>
        <v>44586</v>
      </c>
      <c r="F10" s="5" t="s">
        <v>40</v>
      </c>
      <c r="G10" s="5"/>
      <c r="H10" s="5"/>
    </row>
    <row r="11" spans="1:9" ht="35.1" customHeight="1" x14ac:dyDescent="0.3">
      <c r="B11">
        <f>ROW(B11)-calcs!$D$5</f>
        <v>-2</v>
      </c>
      <c r="C11" t="s">
        <v>31</v>
      </c>
      <c r="D11" s="5">
        <f ca="1">D10+10</f>
        <v>44594</v>
      </c>
      <c r="E11" s="5">
        <f ca="1">Activities[[#This Row],[START]]+2</f>
        <v>44596</v>
      </c>
      <c r="F11" s="5" t="s">
        <v>41</v>
      </c>
      <c r="G11" s="5"/>
      <c r="H11" s="5"/>
    </row>
    <row r="12" spans="1:9" ht="35.1" customHeight="1" x14ac:dyDescent="0.3">
      <c r="B12">
        <f>ROW(B12)-calcs!$D$5</f>
        <v>-1</v>
      </c>
      <c r="C12" t="s">
        <v>32</v>
      </c>
      <c r="D12" s="5">
        <f t="shared" ca="1" si="0"/>
        <v>44604</v>
      </c>
      <c r="E12" s="5"/>
      <c r="F12" s="5" t="s">
        <v>42</v>
      </c>
      <c r="G12" s="5"/>
      <c r="H12" s="5"/>
    </row>
    <row r="13" spans="1:9" ht="35.1" customHeight="1" x14ac:dyDescent="0.3">
      <c r="B13">
        <f>ROW(B13)-calcs!$D$5</f>
        <v>0</v>
      </c>
      <c r="C13" t="s">
        <v>33</v>
      </c>
      <c r="D13" s="5">
        <f ca="1">D12+10</f>
        <v>44614</v>
      </c>
      <c r="E13" s="5">
        <f ca="1">Activities[[#This Row],[START]]+2</f>
        <v>44616</v>
      </c>
      <c r="F13" s="5" t="s">
        <v>43</v>
      </c>
      <c r="G13" s="5"/>
      <c r="H13" s="5"/>
    </row>
    <row r="14" spans="1:9" ht="35.1" customHeight="1" x14ac:dyDescent="0.3">
      <c r="B14">
        <f>ROW(B14)-calcs!$D$5</f>
        <v>1</v>
      </c>
      <c r="C14" t="s">
        <v>34</v>
      </c>
      <c r="D14" s="5">
        <f t="shared" ca="1" si="0"/>
        <v>44624</v>
      </c>
      <c r="E14" s="5">
        <f ca="1">Activities[[#This Row],[START]]+2</f>
        <v>44626</v>
      </c>
      <c r="F14" s="5" t="s">
        <v>43</v>
      </c>
      <c r="G14" s="5"/>
      <c r="H14" s="5"/>
    </row>
    <row r="15" spans="1:9" ht="35.1" customHeight="1" x14ac:dyDescent="0.3">
      <c r="B15">
        <f>ROW(B15)-calcs!$D$5</f>
        <v>2</v>
      </c>
      <c r="C15" t="s">
        <v>35</v>
      </c>
      <c r="D15" s="5">
        <f t="shared" ca="1" si="0"/>
        <v>44634</v>
      </c>
      <c r="E15" s="5">
        <f ca="1">Activities[[#This Row],[START]]+2</f>
        <v>44636</v>
      </c>
      <c r="F15" s="5" t="s">
        <v>45</v>
      </c>
      <c r="G15" s="5"/>
      <c r="H15" s="5"/>
    </row>
    <row r="16" spans="1:9" ht="35.1" customHeight="1" x14ac:dyDescent="0.3">
      <c r="B16">
        <f>ROW(B16)-calcs!$D$5</f>
        <v>3</v>
      </c>
      <c r="C16" t="s">
        <v>36</v>
      </c>
      <c r="D16" s="5">
        <f ca="1">D15+10</f>
        <v>44644</v>
      </c>
      <c r="E16" s="5"/>
      <c r="F16" s="5" t="s">
        <v>42</v>
      </c>
      <c r="G16" s="5"/>
      <c r="H16" s="5"/>
    </row>
    <row r="17" spans="2:8" ht="35.1" customHeight="1" x14ac:dyDescent="0.3">
      <c r="B17">
        <f>ROW(B17)-calcs!$D$5</f>
        <v>4</v>
      </c>
      <c r="C17" s="14" t="s">
        <v>37</v>
      </c>
      <c r="D17" s="5">
        <f ca="1">D16+10</f>
        <v>44654</v>
      </c>
      <c r="E17">
        <f ca="1">Activities[[#This Row],[START]]+2</f>
        <v>44656</v>
      </c>
      <c r="G17" s="5"/>
      <c r="H17" s="5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Notes in this column under this heading" sqref="I4" xr:uid="{00000000-0002-0000-0000-000007000000}"/>
    <dataValidation allowBlank="1" showInputMessage="1" showErrorMessage="1" prompt="Enter End date in this column under this heading" sqref="E4:H4" xr:uid="{00000000-0002-0000-0000-000006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ignoredErrors>
    <ignoredError sqref="D5 E6:E7 D7:D8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22860</xdr:colOff>
                    <xdr:row>1</xdr:row>
                    <xdr:rowOff>3604260</xdr:rowOff>
                  </from>
                  <to>
                    <xdr:col>7</xdr:col>
                    <xdr:colOff>845820</xdr:colOff>
                    <xdr:row>1</xdr:row>
                    <xdr:rowOff>3764280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C443-B58A-4375-8C44-D648888C65E1}">
  <dimension ref="A1"/>
  <sheetViews>
    <sheetView workbookViewId="0">
      <selection sqref="A1:A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4.4" x14ac:dyDescent="0.3"/>
  <cols>
    <col min="3" max="3" width="17.44140625" customWidth="1"/>
    <col min="4" max="4" width="18" customWidth="1"/>
    <col min="5" max="34" width="10.88671875" customWidth="1"/>
    <col min="35" max="35" width="17.5546875" customWidth="1"/>
  </cols>
  <sheetData>
    <row r="1" spans="1:6" ht="100.8" x14ac:dyDescent="0.3">
      <c r="A1" t="s">
        <v>9</v>
      </c>
    </row>
    <row r="3" spans="1:6" x14ac:dyDescent="0.3">
      <c r="C3" t="s">
        <v>10</v>
      </c>
      <c r="D3" s="1">
        <f ca="1">TODAY()</f>
        <v>44545</v>
      </c>
      <c r="E3" s="1"/>
    </row>
    <row r="4" spans="1:6" x14ac:dyDescent="0.3">
      <c r="D4">
        <v>5</v>
      </c>
    </row>
    <row r="5" spans="1:6" x14ac:dyDescent="0.3">
      <c r="C5" t="s">
        <v>20</v>
      </c>
      <c r="D5">
        <f>ROWS(Activities[])</f>
        <v>13</v>
      </c>
    </row>
    <row r="6" spans="1:6" x14ac:dyDescent="0.3">
      <c r="E6" t="e">
        <f>NA()</f>
        <v>#N/A</v>
      </c>
    </row>
    <row r="7" spans="1:6" x14ac:dyDescent="0.3">
      <c r="E7" t="e">
        <f>NA()</f>
        <v>#N/A</v>
      </c>
    </row>
    <row r="8" spans="1:6" x14ac:dyDescent="0.3">
      <c r="E8" t="e">
        <f>NA()</f>
        <v>#N/A</v>
      </c>
    </row>
    <row r="9" spans="1:6" ht="28.8" x14ac:dyDescent="0.3">
      <c r="C9" s="2" t="s">
        <v>12</v>
      </c>
      <c r="D9">
        <f ca="1">SUMPRODUCT( ((Activities[START]&gt;=StartDateWindow)+(Activities[END]&gt;=StartDateWindow)&gt;0)*(Activities[START]&lt;=(StartDateWindow+WindowDays-1)) )</f>
        <v>5</v>
      </c>
      <c r="E9" t="e">
        <f>NA()</f>
        <v>#N/A</v>
      </c>
    </row>
    <row r="10" spans="1:6" x14ac:dyDescent="0.3">
      <c r="D10">
        <v>9</v>
      </c>
      <c r="E10" t="e">
        <f>NA()</f>
        <v>#N/A</v>
      </c>
    </row>
    <row r="11" spans="1:6" x14ac:dyDescent="0.3">
      <c r="D11">
        <f ca="1">D10-MIN(D10,D9)</f>
        <v>4</v>
      </c>
      <c r="E11" t="e">
        <f>NA()</f>
        <v>#N/A</v>
      </c>
    </row>
    <row r="12" spans="1:6" x14ac:dyDescent="0.3">
      <c r="E12" t="e">
        <f>NA()</f>
        <v>#N/A</v>
      </c>
    </row>
    <row r="13" spans="1:6" x14ac:dyDescent="0.3">
      <c r="C13" s="2"/>
      <c r="E13" t="e">
        <f>NA()</f>
        <v>#N/A</v>
      </c>
    </row>
    <row r="14" spans="1:6" x14ac:dyDescent="0.3">
      <c r="C14" s="2"/>
      <c r="E14" t="e">
        <f>NA()</f>
        <v>#N/A</v>
      </c>
    </row>
    <row r="15" spans="1:6" x14ac:dyDescent="0.3">
      <c r="C15" s="2"/>
      <c r="E15">
        <f t="array" aca="1" ref="E15" ca="1">INDEX(Activities[Id],MATCH(1, ((Activities[START]&gt;=StartDateWindow)+(Activities[END]&gt;=StartDateWindow)&gt;0)*(Activities[START]&lt;=(StartDateWindow+WindowDays-1)), 0))</f>
        <v>-8</v>
      </c>
      <c r="F15" t="e">
        <f t="shared" ref="F15:F23" ca="1" si="0">OFFSET(E15,-$D$11,)</f>
        <v>#N/A</v>
      </c>
    </row>
    <row r="16" spans="1:6" x14ac:dyDescent="0.3">
      <c r="C16" s="2"/>
      <c r="E16">
        <f t="array" aca="1" ref="E16" ca="1">INDEX(Activities[Id],MATCH(1, (Activities[Id]&gt;E15)*((Activities[START]&gt;=StartDateWindow)+(Activities[END]&gt;=StartDateWindow)&gt;0)*(Activities[START]&lt;=(StartDateWindow+WindowDays-1)), 0))</f>
        <v>-7</v>
      </c>
      <c r="F16" t="e">
        <f t="shared" ca="1" si="0"/>
        <v>#N/A</v>
      </c>
    </row>
    <row r="17" spans="1:35" x14ac:dyDescent="0.3">
      <c r="C17" s="2"/>
      <c r="E17">
        <f t="array" aca="1" ref="E17" ca="1">INDEX(Activities[Id],MATCH(1, (Activities[Id]&gt;E16)*((Activities[START]&gt;=StartDateWindow)+(Activities[END]&gt;=StartDateWindow)&gt;0)*(Activities[START]&lt;=(StartDateWindow+WindowDays-1)), 0))</f>
        <v>-6</v>
      </c>
      <c r="F17" t="e">
        <f t="shared" ca="1" si="0"/>
        <v>#N/A</v>
      </c>
    </row>
    <row r="18" spans="1:35" x14ac:dyDescent="0.3">
      <c r="E18">
        <f t="array" aca="1" ref="E18" ca="1">INDEX(Activities[Id],MATCH(1, (Activities[Id]&gt;E17)*((Activities[START]&gt;=StartDateWindow)+(Activities[END]&gt;=StartDateWindow)&gt;0)*(Activities[START]&lt;=(StartDateWindow+WindowDays-1)), 0))</f>
        <v>-5</v>
      </c>
      <c r="F18" t="e">
        <f t="shared" ca="1" si="0"/>
        <v>#N/A</v>
      </c>
    </row>
    <row r="19" spans="1:35" x14ac:dyDescent="0.3">
      <c r="E19">
        <f t="array" aca="1" ref="E19" ca="1">INDEX(Activities[Id],MATCH(1, (Activities[Id]&gt;E18)*((Activities[START]&gt;=StartDateWindow)+(Activities[END]&gt;=StartDateWindow)&gt;0)*(Activities[START]&lt;=(StartDateWindow+WindowDays-1)), 0))</f>
        <v>-4</v>
      </c>
      <c r="F19">
        <f t="shared" ca="1" si="0"/>
        <v>-8</v>
      </c>
    </row>
    <row r="20" spans="1:35" x14ac:dyDescent="0.3">
      <c r="E20" t="e">
        <f t="array" aca="1" ref="E20" ca="1">INDEX(Activities[Id],MATCH(1, (Activities[Id]&gt;E19)*((Activities[START]&gt;=StartDateWindow)+(Activities[END]&gt;=StartDateWindow)&gt;0)*(Activities[START]&lt;=(StartDateWindow+WindowDays-1)), 0))</f>
        <v>#N/A</v>
      </c>
      <c r="F20">
        <f t="shared" ca="1" si="0"/>
        <v>-7</v>
      </c>
    </row>
    <row r="21" spans="1:35" x14ac:dyDescent="0.3">
      <c r="E21" t="e">
        <f t="array" aca="1" ref="E21" ca="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-6</v>
      </c>
    </row>
    <row r="22" spans="1:35" x14ac:dyDescent="0.3">
      <c r="E22" t="e">
        <f t="array" aca="1" ref="E22" ca="1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-5</v>
      </c>
    </row>
    <row r="23" spans="1:35" x14ac:dyDescent="0.3">
      <c r="E23" t="e">
        <f t="array" aca="1" ref="E23" ca="1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-4</v>
      </c>
    </row>
    <row r="25" spans="1:35" x14ac:dyDescent="0.3">
      <c r="C25" t="s">
        <v>4</v>
      </c>
      <c r="D25" s="1">
        <f ca="1">StartDate+WindowOffset</f>
        <v>44545</v>
      </c>
    </row>
    <row r="26" spans="1:35" x14ac:dyDescent="0.3">
      <c r="C26" t="s">
        <v>3</v>
      </c>
      <c r="D26">
        <v>0</v>
      </c>
    </row>
    <row r="28" spans="1:35" x14ac:dyDescent="0.3">
      <c r="C28" t="s">
        <v>1</v>
      </c>
      <c r="D28" s="2">
        <f ca="1">'Project Timeline'!D3</f>
        <v>44545</v>
      </c>
    </row>
    <row r="29" spans="1:35" x14ac:dyDescent="0.3">
      <c r="C29" t="s">
        <v>2</v>
      </c>
      <c r="D29">
        <v>30</v>
      </c>
    </row>
    <row r="31" spans="1:35" x14ac:dyDescent="0.3">
      <c r="A31" t="s">
        <v>8</v>
      </c>
      <c r="B31" t="s">
        <v>6</v>
      </c>
      <c r="C31" t="s">
        <v>7</v>
      </c>
      <c r="D31" t="s">
        <v>0</v>
      </c>
      <c r="E31" s="1">
        <f ca="1">StartDateWindow</f>
        <v>44545</v>
      </c>
      <c r="F31" s="1">
        <f t="shared" ref="F31:AI31" ca="1" si="1">E31+1</f>
        <v>44546</v>
      </c>
      <c r="G31" s="1">
        <f t="shared" ca="1" si="1"/>
        <v>44547</v>
      </c>
      <c r="H31" s="1">
        <f t="shared" ca="1" si="1"/>
        <v>44548</v>
      </c>
      <c r="I31" s="1">
        <f t="shared" ca="1" si="1"/>
        <v>44549</v>
      </c>
      <c r="J31" s="1">
        <f t="shared" ca="1" si="1"/>
        <v>44550</v>
      </c>
      <c r="K31" s="1">
        <f t="shared" ca="1" si="1"/>
        <v>44551</v>
      </c>
      <c r="L31" s="1">
        <f t="shared" ca="1" si="1"/>
        <v>44552</v>
      </c>
      <c r="M31" s="1">
        <f t="shared" ca="1" si="1"/>
        <v>44553</v>
      </c>
      <c r="N31" s="1">
        <f t="shared" ca="1" si="1"/>
        <v>44554</v>
      </c>
      <c r="O31" s="1">
        <f t="shared" ca="1" si="1"/>
        <v>44555</v>
      </c>
      <c r="P31" s="1">
        <f t="shared" ca="1" si="1"/>
        <v>44556</v>
      </c>
      <c r="Q31" s="1">
        <f t="shared" ca="1" si="1"/>
        <v>44557</v>
      </c>
      <c r="R31" s="1">
        <f t="shared" ca="1" si="1"/>
        <v>44558</v>
      </c>
      <c r="S31" s="1">
        <f t="shared" ca="1" si="1"/>
        <v>44559</v>
      </c>
      <c r="T31" s="1">
        <f t="shared" ca="1" si="1"/>
        <v>44560</v>
      </c>
      <c r="U31" s="1">
        <f t="shared" ca="1" si="1"/>
        <v>44561</v>
      </c>
      <c r="V31" s="1">
        <f t="shared" ca="1" si="1"/>
        <v>44562</v>
      </c>
      <c r="W31" s="1">
        <f t="shared" ca="1" si="1"/>
        <v>44563</v>
      </c>
      <c r="X31" s="1">
        <f t="shared" ca="1" si="1"/>
        <v>44564</v>
      </c>
      <c r="Y31" s="1">
        <f t="shared" ca="1" si="1"/>
        <v>44565</v>
      </c>
      <c r="Z31" s="1">
        <f t="shared" ca="1" si="1"/>
        <v>44566</v>
      </c>
      <c r="AA31" s="1">
        <f t="shared" ca="1" si="1"/>
        <v>44567</v>
      </c>
      <c r="AB31" s="1">
        <f t="shared" ca="1" si="1"/>
        <v>44568</v>
      </c>
      <c r="AC31" s="1">
        <f t="shared" ca="1" si="1"/>
        <v>44569</v>
      </c>
      <c r="AD31" s="1">
        <f t="shared" ca="1" si="1"/>
        <v>44570</v>
      </c>
      <c r="AE31" s="1">
        <f t="shared" ca="1" si="1"/>
        <v>44571</v>
      </c>
      <c r="AF31" s="1">
        <f t="shared" ca="1" si="1"/>
        <v>44572</v>
      </c>
      <c r="AG31" s="1">
        <f t="shared" ca="1" si="1"/>
        <v>44573</v>
      </c>
      <c r="AH31" s="1">
        <f t="shared" ca="1" si="1"/>
        <v>44574</v>
      </c>
      <c r="AI31" s="1">
        <f t="shared" ca="1" si="1"/>
        <v>44575</v>
      </c>
    </row>
    <row r="32" spans="1:35" x14ac:dyDescent="0.3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3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3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3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3">
      <c r="A36">
        <f t="shared" si="3"/>
        <v>7.3000000000000007</v>
      </c>
      <c r="B36">
        <v>5</v>
      </c>
      <c r="C36">
        <f t="shared" ca="1" si="2"/>
        <v>-8</v>
      </c>
      <c r="D36" t="str">
        <f ca="1">INDEX(Activities[ACTIVITY],MATCH($C36,Activities[Id],0))</f>
        <v>Project Start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>
        <f ca="1">GridCalc</f>
        <v>7.3000000000000007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3">
      <c r="A37">
        <f t="shared" si="3"/>
        <v>6.3000000000000007</v>
      </c>
      <c r="B37">
        <v>6</v>
      </c>
      <c r="C37">
        <f t="shared" ca="1" si="2"/>
        <v>-7</v>
      </c>
      <c r="D37" t="str">
        <f ca="1">INDEX(Activities[ACTIVITY],MATCH($C37,Activities[Id],0))</f>
        <v>Negosiasi Vendor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>
        <f ca="1">GridCalc</f>
        <v>6.3000000000000007</v>
      </c>
      <c r="S37">
        <f ca="1">GridCalc</f>
        <v>6.3000000000000007</v>
      </c>
      <c r="T37">
        <f ca="1">GridCalc</f>
        <v>6.3000000000000007</v>
      </c>
      <c r="U37">
        <f ca="1">GridCalc</f>
        <v>6.3000000000000007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3">
      <c r="A38">
        <f t="shared" si="3"/>
        <v>5.3000000000000007</v>
      </c>
      <c r="B38">
        <v>7</v>
      </c>
      <c r="C38">
        <f t="shared" ca="1" si="2"/>
        <v>-6</v>
      </c>
      <c r="D38" t="str">
        <f ca="1">INDEX(Activities[ACTIVITY],MATCH($C38,Activities[Id],0))</f>
        <v>Kontrak Kerjasama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>
        <f ca="1">GridCalc</f>
        <v>5.3000000000000007</v>
      </c>
      <c r="T38">
        <f ca="1">GridCalc</f>
        <v>5.3000000000000007</v>
      </c>
      <c r="U38">
        <f ca="1">GridCalc</f>
        <v>5.3000000000000007</v>
      </c>
      <c r="V38">
        <f ca="1">GridCalc</f>
        <v>5.3000000000000007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28.8" x14ac:dyDescent="0.3">
      <c r="A39">
        <f t="shared" si="3"/>
        <v>4.3000000000000007</v>
      </c>
      <c r="B39">
        <v>8</v>
      </c>
      <c r="C39">
        <f t="shared" ca="1" si="2"/>
        <v>-5</v>
      </c>
      <c r="D39" t="str">
        <f ca="1">INDEX(Activities[ACTIVITY],MATCH($C39,Activities[Id],0))</f>
        <v>Tahap 1 pembangunan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>
        <f ca="1">GridCalc</f>
        <v>4.3000000000000007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28.8" x14ac:dyDescent="0.3">
      <c r="A40">
        <f t="shared" si="3"/>
        <v>3.3000000000000007</v>
      </c>
      <c r="B40">
        <v>9</v>
      </c>
      <c r="C40">
        <f t="shared" ca="1" si="2"/>
        <v>-4</v>
      </c>
      <c r="D40" t="str">
        <f ca="1">INDEX(Activities[ACTIVITY],MATCH($C40,Activities[Id],0))</f>
        <v>Tahap 2 Pembangunan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>
        <f ca="1">GridCalc</f>
        <v>3.3000000000000007</v>
      </c>
      <c r="AI40">
        <f ca="1">GridCalc</f>
        <v>3.3000000000000007</v>
      </c>
    </row>
    <row r="43" spans="1:35" x14ac:dyDescent="0.3">
      <c r="E43" s="1">
        <f ca="1">E31</f>
        <v>44545</v>
      </c>
      <c r="F43" s="1">
        <f t="shared" ref="F43:AH43" ca="1" si="4">F31</f>
        <v>44546</v>
      </c>
      <c r="G43" s="1">
        <f t="shared" ca="1" si="4"/>
        <v>44547</v>
      </c>
      <c r="H43" s="1">
        <f t="shared" ca="1" si="4"/>
        <v>44548</v>
      </c>
      <c r="I43" s="1">
        <f t="shared" ca="1" si="4"/>
        <v>44549</v>
      </c>
      <c r="J43" s="1">
        <f t="shared" ca="1" si="4"/>
        <v>44550</v>
      </c>
      <c r="K43" s="1">
        <f t="shared" ca="1" si="4"/>
        <v>44551</v>
      </c>
      <c r="L43" s="1">
        <f t="shared" ca="1" si="4"/>
        <v>44552</v>
      </c>
      <c r="M43" s="1">
        <f t="shared" ca="1" si="4"/>
        <v>44553</v>
      </c>
      <c r="N43" s="1">
        <f t="shared" ca="1" si="4"/>
        <v>44554</v>
      </c>
      <c r="O43" s="1">
        <f t="shared" ca="1" si="4"/>
        <v>44555</v>
      </c>
      <c r="P43" s="1">
        <f t="shared" ca="1" si="4"/>
        <v>44556</v>
      </c>
      <c r="Q43" s="1">
        <f t="shared" ca="1" si="4"/>
        <v>44557</v>
      </c>
      <c r="R43" s="1">
        <f t="shared" ca="1" si="4"/>
        <v>44558</v>
      </c>
      <c r="S43" s="1">
        <f t="shared" ca="1" si="4"/>
        <v>44559</v>
      </c>
      <c r="T43" s="1">
        <f t="shared" ca="1" si="4"/>
        <v>44560</v>
      </c>
      <c r="U43" s="1">
        <f t="shared" ca="1" si="4"/>
        <v>44561</v>
      </c>
      <c r="V43" s="1">
        <f t="shared" ca="1" si="4"/>
        <v>44562</v>
      </c>
      <c r="W43" s="1">
        <f t="shared" ca="1" si="4"/>
        <v>44563</v>
      </c>
      <c r="X43" s="1">
        <f t="shared" ca="1" si="4"/>
        <v>44564</v>
      </c>
      <c r="Y43" s="1">
        <f t="shared" ca="1" si="4"/>
        <v>44565</v>
      </c>
      <c r="Z43" s="1">
        <f t="shared" ca="1" si="4"/>
        <v>44566</v>
      </c>
      <c r="AA43" s="1">
        <f t="shared" ca="1" si="4"/>
        <v>44567</v>
      </c>
      <c r="AB43" s="1">
        <f t="shared" ca="1" si="4"/>
        <v>44568</v>
      </c>
      <c r="AC43" s="1">
        <f t="shared" ca="1" si="4"/>
        <v>44569</v>
      </c>
      <c r="AD43" s="1">
        <f t="shared" ca="1" si="4"/>
        <v>44570</v>
      </c>
      <c r="AE43" s="1">
        <f t="shared" ca="1" si="4"/>
        <v>44571</v>
      </c>
      <c r="AF43" s="1">
        <f t="shared" ca="1" si="4"/>
        <v>44572</v>
      </c>
      <c r="AG43" s="1">
        <f t="shared" ca="1" si="4"/>
        <v>44573</v>
      </c>
      <c r="AH43" s="1">
        <f t="shared" ca="1" si="4"/>
        <v>44574</v>
      </c>
    </row>
    <row r="44" spans="1:35" x14ac:dyDescent="0.3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3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3">
      <c r="C48">
        <f t="shared" ca="1" si="6"/>
        <v>-8</v>
      </c>
      <c r="D48" t="str">
        <f ca="1">UPPER(INDEX(Activities[ACTIVITY],MATCH($C48,Activities[Id],0)))</f>
        <v>PROJECT START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>
        <f t="shared" ca="1" si="10"/>
        <v>7.3000000000000007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ht="28.8" x14ac:dyDescent="0.3">
      <c r="C49">
        <f t="shared" ca="1" si="6"/>
        <v>-7</v>
      </c>
      <c r="D49" t="str">
        <f ca="1">UPPER(INDEX(Activities[ACTIVITY],MATCH($C49,Activities[Id],0)))</f>
        <v>NEGOSIASI VENDOR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>
        <f t="shared" ca="1" si="11"/>
        <v>6.3000000000000007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ht="28.8" x14ac:dyDescent="0.3">
      <c r="C50">
        <f t="shared" ca="1" si="6"/>
        <v>-6</v>
      </c>
      <c r="D50" t="str">
        <f ca="1">UPPER(INDEX(Activities[ACTIVITY],MATCH($C50,Activities[Id],0)))</f>
        <v>KONTRAK KERJASAMA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>
        <f t="shared" ca="1" si="12"/>
        <v>5.3000000000000007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28.8" x14ac:dyDescent="0.3">
      <c r="C51">
        <f t="shared" ca="1" si="6"/>
        <v>-5</v>
      </c>
      <c r="D51" t="str">
        <f ca="1">UPPER(INDEX(Activities[ACTIVITY],MATCH($C51,Activities[Id],0)))</f>
        <v>TAHAP 1 PEMBANGUNAN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>
        <f t="shared" ca="1" si="13"/>
        <v>4.3000000000000007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28.8" x14ac:dyDescent="0.3">
      <c r="C52">
        <f t="shared" ca="1" si="6"/>
        <v>-4</v>
      </c>
      <c r="D52" t="str">
        <f ca="1">UPPER(INDEX(Activities[ACTIVITY],MATCH($C52,Activities[Id],0)))</f>
        <v>TAHAP 2 PEMBANGUNAN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">
      <c r="E55" s="1">
        <f ca="1">E31</f>
        <v>44545</v>
      </c>
      <c r="F55" s="1">
        <f t="shared" ref="F55:AH55" ca="1" si="15">F31</f>
        <v>44546</v>
      </c>
      <c r="G55" s="1">
        <f t="shared" ca="1" si="15"/>
        <v>44547</v>
      </c>
      <c r="H55" s="1">
        <f t="shared" ca="1" si="15"/>
        <v>44548</v>
      </c>
      <c r="I55" s="1">
        <f t="shared" ca="1" si="15"/>
        <v>44549</v>
      </c>
      <c r="J55" s="1">
        <f t="shared" ca="1" si="15"/>
        <v>44550</v>
      </c>
      <c r="K55" s="1">
        <f t="shared" ca="1" si="15"/>
        <v>44551</v>
      </c>
      <c r="L55" s="1">
        <f t="shared" ca="1" si="15"/>
        <v>44552</v>
      </c>
      <c r="M55" s="1">
        <f t="shared" ca="1" si="15"/>
        <v>44553</v>
      </c>
      <c r="N55" s="1">
        <f t="shared" ca="1" si="15"/>
        <v>44554</v>
      </c>
      <c r="O55" s="1">
        <f t="shared" ca="1" si="15"/>
        <v>44555</v>
      </c>
      <c r="P55" s="1">
        <f t="shared" ca="1" si="15"/>
        <v>44556</v>
      </c>
      <c r="Q55" s="1">
        <f t="shared" ca="1" si="15"/>
        <v>44557</v>
      </c>
      <c r="R55" s="1">
        <f t="shared" ca="1" si="15"/>
        <v>44558</v>
      </c>
      <c r="S55" s="1">
        <f t="shared" ca="1" si="15"/>
        <v>44559</v>
      </c>
      <c r="T55" s="1">
        <f t="shared" ca="1" si="15"/>
        <v>44560</v>
      </c>
      <c r="U55" s="1">
        <f t="shared" ca="1" si="15"/>
        <v>44561</v>
      </c>
      <c r="V55" s="1">
        <f t="shared" ca="1" si="15"/>
        <v>44562</v>
      </c>
      <c r="W55" s="1">
        <f t="shared" ca="1" si="15"/>
        <v>44563</v>
      </c>
      <c r="X55" s="1">
        <f t="shared" ca="1" si="15"/>
        <v>44564</v>
      </c>
      <c r="Y55" s="1">
        <f t="shared" ca="1" si="15"/>
        <v>44565</v>
      </c>
      <c r="Z55" s="1">
        <f t="shared" ca="1" si="15"/>
        <v>44566</v>
      </c>
      <c r="AA55" s="1">
        <f t="shared" ca="1" si="15"/>
        <v>44567</v>
      </c>
      <c r="AB55" s="1">
        <f t="shared" ca="1" si="15"/>
        <v>44568</v>
      </c>
      <c r="AC55" s="1">
        <f t="shared" ca="1" si="15"/>
        <v>44569</v>
      </c>
      <c r="AD55" s="1">
        <f t="shared" ca="1" si="15"/>
        <v>44570</v>
      </c>
      <c r="AE55" s="1">
        <f t="shared" ca="1" si="15"/>
        <v>44571</v>
      </c>
      <c r="AF55" s="1">
        <f t="shared" ca="1" si="15"/>
        <v>44572</v>
      </c>
      <c r="AG55" s="1">
        <f t="shared" ca="1" si="15"/>
        <v>44573</v>
      </c>
      <c r="AH55" s="1">
        <f t="shared" ca="1" si="15"/>
        <v>44574</v>
      </c>
    </row>
    <row r="56" spans="3:34" x14ac:dyDescent="0.3">
      <c r="D56" t="s">
        <v>11</v>
      </c>
      <c r="E56">
        <f t="shared" ref="E56:AH56" ca="1" si="16">IF(E55=$D$3,5,NA())</f>
        <v>5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">
      <c r="D58" s="3">
        <f ca="1">DATE(YEAR(MIN(E55:AH55)),MONTH(MIN(E55:AH55)),1)</f>
        <v>44531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>
        <f t="shared" ca="1" si="17"/>
        <v>0.5</v>
      </c>
      <c r="H58">
        <f t="shared" ca="1" si="17"/>
        <v>0.5</v>
      </c>
      <c r="I58">
        <f t="shared" ca="1" si="17"/>
        <v>0.5</v>
      </c>
      <c r="J58">
        <f t="shared" ca="1" si="17"/>
        <v>0.5</v>
      </c>
      <c r="K58">
        <f t="shared" ca="1" si="17"/>
        <v>0.5</v>
      </c>
      <c r="L58">
        <f t="shared" ca="1" si="17"/>
        <v>0.5</v>
      </c>
      <c r="M58">
        <f t="shared" ca="1" si="17"/>
        <v>0.5</v>
      </c>
      <c r="N58">
        <f t="shared" ca="1" si="17"/>
        <v>0.5</v>
      </c>
      <c r="O58">
        <f t="shared" ca="1" si="17"/>
        <v>0.5</v>
      </c>
      <c r="P58">
        <f t="shared" ca="1" si="17"/>
        <v>0.5</v>
      </c>
      <c r="Q58">
        <f t="shared" ca="1" si="17"/>
        <v>0.5</v>
      </c>
      <c r="R58">
        <f t="shared" ca="1" si="17"/>
        <v>0.5</v>
      </c>
      <c r="S58">
        <f t="shared" ca="1" si="17"/>
        <v>0.5</v>
      </c>
      <c r="T58">
        <f t="shared" ca="1" si="17"/>
        <v>0.5</v>
      </c>
      <c r="U58">
        <f t="shared" ca="1" si="17"/>
        <v>0.5</v>
      </c>
      <c r="V58" t="e">
        <f t="shared" ca="1" si="17"/>
        <v>#N/A</v>
      </c>
      <c r="W58" t="e">
        <f t="shared" ca="1" si="17"/>
        <v>#N/A</v>
      </c>
      <c r="X58" t="e">
        <f t="shared" ca="1" si="17"/>
        <v>#N/A</v>
      </c>
      <c r="Y58" t="e">
        <f t="shared" ca="1" si="17"/>
        <v>#N/A</v>
      </c>
      <c r="Z58" t="e">
        <f t="shared" ca="1" si="17"/>
        <v>#N/A</v>
      </c>
      <c r="AA58" t="e">
        <f t="shared" ca="1" si="17"/>
        <v>#N/A</v>
      </c>
      <c r="AB58" t="e">
        <f t="shared" ca="1" si="17"/>
        <v>#N/A</v>
      </c>
      <c r="AC58" t="e">
        <f t="shared" ca="1" si="17"/>
        <v>#N/A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ht="28.8" x14ac:dyDescent="0.3">
      <c r="D59" s="3" t="str">
        <f ca="1">TEXT(D58,"mmm yyyy") &amp; " - Top Band"</f>
        <v>Dec 2021 - Top Band</v>
      </c>
      <c r="E59">
        <f ca="1">E58+12.5</f>
        <v>13</v>
      </c>
      <c r="F59">
        <f t="shared" ref="F59:AH59" ca="1" si="18">F58+12.5</f>
        <v>13</v>
      </c>
      <c r="G59">
        <f t="shared" ca="1" si="18"/>
        <v>13</v>
      </c>
      <c r="H59">
        <f t="shared" ca="1" si="18"/>
        <v>13</v>
      </c>
      <c r="I59">
        <f t="shared" ca="1" si="18"/>
        <v>13</v>
      </c>
      <c r="J59">
        <f t="shared" ca="1" si="18"/>
        <v>13</v>
      </c>
      <c r="K59">
        <f t="shared" ca="1" si="18"/>
        <v>13</v>
      </c>
      <c r="L59">
        <f t="shared" ca="1" si="18"/>
        <v>13</v>
      </c>
      <c r="M59">
        <f t="shared" ca="1" si="18"/>
        <v>13</v>
      </c>
      <c r="N59">
        <f t="shared" ca="1" si="18"/>
        <v>13</v>
      </c>
      <c r="O59">
        <f t="shared" ca="1" si="18"/>
        <v>13</v>
      </c>
      <c r="P59">
        <f t="shared" ca="1" si="18"/>
        <v>13</v>
      </c>
      <c r="Q59">
        <f t="shared" ca="1" si="18"/>
        <v>13</v>
      </c>
      <c r="R59">
        <f t="shared" ca="1" si="18"/>
        <v>13</v>
      </c>
      <c r="S59">
        <f t="shared" ca="1" si="18"/>
        <v>13</v>
      </c>
      <c r="T59">
        <f t="shared" ca="1" si="18"/>
        <v>13</v>
      </c>
      <c r="U59">
        <f t="shared" ca="1" si="18"/>
        <v>13</v>
      </c>
      <c r="V59" t="e">
        <f t="shared" ca="1" si="18"/>
        <v>#N/A</v>
      </c>
      <c r="W59" t="e">
        <f t="shared" ca="1" si="18"/>
        <v>#N/A</v>
      </c>
      <c r="X59" t="e">
        <f t="shared" ca="1" si="18"/>
        <v>#N/A</v>
      </c>
      <c r="Y59" t="e">
        <f t="shared" ca="1" si="18"/>
        <v>#N/A</v>
      </c>
      <c r="Z59" t="e">
        <f t="shared" ca="1" si="18"/>
        <v>#N/A</v>
      </c>
      <c r="AA59" t="e">
        <f t="shared" ca="1" si="18"/>
        <v>#N/A</v>
      </c>
      <c r="AB59" t="e">
        <f t="shared" ca="1" si="18"/>
        <v>#N/A</v>
      </c>
      <c r="AC59" t="e">
        <f t="shared" ca="1" si="18"/>
        <v>#N/A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 x14ac:dyDescent="0.3">
      <c r="D60" s="3"/>
    </row>
    <row r="61" spans="3:34" x14ac:dyDescent="0.3">
      <c r="D61" s="3">
        <f ca="1">EOMONTH(D58,0)+1</f>
        <v>44562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 t="e">
        <f t="shared" ca="1" si="19"/>
        <v>#N/A</v>
      </c>
      <c r="H61" t="e">
        <f t="shared" ca="1" si="19"/>
        <v>#N/A</v>
      </c>
      <c r="I61" t="e">
        <f t="shared" ca="1" si="19"/>
        <v>#N/A</v>
      </c>
      <c r="J61" t="e">
        <f t="shared" ca="1" si="19"/>
        <v>#N/A</v>
      </c>
      <c r="K61" t="e">
        <f t="shared" ca="1" si="19"/>
        <v>#N/A</v>
      </c>
      <c r="L61" t="e">
        <f t="shared" ca="1" si="19"/>
        <v>#N/A</v>
      </c>
      <c r="M61" t="e">
        <f t="shared" ca="1" si="19"/>
        <v>#N/A</v>
      </c>
      <c r="N61" t="e">
        <f t="shared" ca="1" si="19"/>
        <v>#N/A</v>
      </c>
      <c r="O61" t="e">
        <f t="shared" ca="1" si="19"/>
        <v>#N/A</v>
      </c>
      <c r="P61" t="e">
        <f t="shared" ca="1" si="19"/>
        <v>#N/A</v>
      </c>
      <c r="Q61" t="e">
        <f t="shared" ca="1" si="19"/>
        <v>#N/A</v>
      </c>
      <c r="R61" t="e">
        <f t="shared" ca="1" si="19"/>
        <v>#N/A</v>
      </c>
      <c r="S61" t="e">
        <f t="shared" ca="1" si="19"/>
        <v>#N/A</v>
      </c>
      <c r="T61" t="e">
        <f t="shared" ca="1" si="19"/>
        <v>#N/A</v>
      </c>
      <c r="U61" t="e">
        <f t="shared" ca="1" si="19"/>
        <v>#N/A</v>
      </c>
      <c r="V61">
        <f t="shared" ca="1" si="19"/>
        <v>0.5</v>
      </c>
      <c r="W61">
        <f t="shared" ca="1" si="19"/>
        <v>0.5</v>
      </c>
      <c r="X61">
        <f t="shared" ca="1" si="19"/>
        <v>0.5</v>
      </c>
      <c r="Y61">
        <f t="shared" ca="1" si="19"/>
        <v>0.5</v>
      </c>
      <c r="Z61">
        <f t="shared" ca="1" si="19"/>
        <v>0.5</v>
      </c>
      <c r="AA61">
        <f t="shared" ca="1" si="19"/>
        <v>0.5</v>
      </c>
      <c r="AB61">
        <f t="shared" ca="1" si="19"/>
        <v>0.5</v>
      </c>
      <c r="AC61">
        <f t="shared" ca="1" si="19"/>
        <v>0.5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ht="28.8" x14ac:dyDescent="0.3">
      <c r="D62" s="3" t="str">
        <f ca="1">TEXT(D61,"mmm yyyy") &amp; " - Top Band"</f>
        <v>Jan 2022 - Top Band</v>
      </c>
      <c r="E62" t="e">
        <f ca="1">E61+12.5</f>
        <v>#N/A</v>
      </c>
      <c r="F62" t="e">
        <f t="shared" ref="F62:AH62" ca="1" si="20">F61+12.5</f>
        <v>#N/A</v>
      </c>
      <c r="G62" t="e">
        <f t="shared" ca="1" si="20"/>
        <v>#N/A</v>
      </c>
      <c r="H62" t="e">
        <f t="shared" ca="1" si="20"/>
        <v>#N/A</v>
      </c>
      <c r="I62" t="e">
        <f t="shared" ca="1" si="20"/>
        <v>#N/A</v>
      </c>
      <c r="J62" t="e">
        <f t="shared" ca="1" si="20"/>
        <v>#N/A</v>
      </c>
      <c r="K62" t="e">
        <f t="shared" ca="1" si="20"/>
        <v>#N/A</v>
      </c>
      <c r="L62" t="e">
        <f t="shared" ca="1" si="20"/>
        <v>#N/A</v>
      </c>
      <c r="M62" t="e">
        <f t="shared" ca="1" si="20"/>
        <v>#N/A</v>
      </c>
      <c r="N62" t="e">
        <f t="shared" ca="1" si="20"/>
        <v>#N/A</v>
      </c>
      <c r="O62" t="e">
        <f t="shared" ca="1" si="20"/>
        <v>#N/A</v>
      </c>
      <c r="P62" t="e">
        <f t="shared" ca="1" si="20"/>
        <v>#N/A</v>
      </c>
      <c r="Q62" t="e">
        <f t="shared" ca="1" si="20"/>
        <v>#N/A</v>
      </c>
      <c r="R62" t="e">
        <f t="shared" ca="1" si="20"/>
        <v>#N/A</v>
      </c>
      <c r="S62" t="e">
        <f t="shared" ca="1" si="20"/>
        <v>#N/A</v>
      </c>
      <c r="T62" t="e">
        <f t="shared" ca="1" si="20"/>
        <v>#N/A</v>
      </c>
      <c r="U62" t="e">
        <f t="shared" ca="1" si="20"/>
        <v>#N/A</v>
      </c>
      <c r="V62">
        <f t="shared" ca="1" si="20"/>
        <v>13</v>
      </c>
      <c r="W62">
        <f t="shared" ca="1" si="20"/>
        <v>13</v>
      </c>
      <c r="X62">
        <f t="shared" ca="1" si="20"/>
        <v>13</v>
      </c>
      <c r="Y62">
        <f t="shared" ca="1" si="20"/>
        <v>13</v>
      </c>
      <c r="Z62">
        <f t="shared" ca="1" si="20"/>
        <v>13</v>
      </c>
      <c r="AA62">
        <f t="shared" ca="1" si="20"/>
        <v>13</v>
      </c>
      <c r="AB62">
        <f t="shared" ca="1" si="20"/>
        <v>13</v>
      </c>
      <c r="AC62">
        <f t="shared" ca="1" si="20"/>
        <v>13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 x14ac:dyDescent="0.3">
      <c r="D63" s="3"/>
    </row>
    <row r="65" spans="4:34" x14ac:dyDescent="0.3">
      <c r="D65" s="3">
        <f ca="1">D58+1</f>
        <v>44532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 x14ac:dyDescent="0.3">
      <c r="D66" s="3">
        <f ca="1">D61+1</f>
        <v>44563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 t="e">
        <f t="shared" ca="1" si="21"/>
        <v>#N/A</v>
      </c>
      <c r="I66" t="e">
        <f t="shared" ca="1" si="21"/>
        <v>#N/A</v>
      </c>
      <c r="J66" t="e">
        <f t="shared" ca="1" si="21"/>
        <v>#N/A</v>
      </c>
      <c r="K66" t="e">
        <f t="shared" ca="1" si="21"/>
        <v>#N/A</v>
      </c>
      <c r="L66" t="e">
        <f t="shared" ca="1" si="21"/>
        <v>#N/A</v>
      </c>
      <c r="M66" t="e">
        <f t="shared" ca="1" si="21"/>
        <v>#N/A</v>
      </c>
      <c r="N66" t="e">
        <f t="shared" ca="1" si="21"/>
        <v>#N/A</v>
      </c>
      <c r="O66" t="e">
        <f t="shared" ca="1" si="21"/>
        <v>#N/A</v>
      </c>
      <c r="P66" t="e">
        <f t="shared" ca="1" si="21"/>
        <v>#N/A</v>
      </c>
      <c r="Q66" t="e">
        <f t="shared" ca="1" si="21"/>
        <v>#N/A</v>
      </c>
      <c r="R66" t="e">
        <f t="shared" ca="1" si="21"/>
        <v>#N/A</v>
      </c>
      <c r="S66" t="e">
        <f t="shared" ca="1" si="21"/>
        <v>#N/A</v>
      </c>
      <c r="T66" t="e">
        <f t="shared" ca="1" si="21"/>
        <v>#N/A</v>
      </c>
      <c r="U66" t="e">
        <f t="shared" ca="1" si="21"/>
        <v>#N/A</v>
      </c>
      <c r="V66" t="e">
        <f t="shared" ca="1" si="21"/>
        <v>#N/A</v>
      </c>
      <c r="W66">
        <f t="shared" ca="1" si="21"/>
        <v>0.5</v>
      </c>
      <c r="X66" t="e">
        <f t="shared" ca="1" si="21"/>
        <v>#N/A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 t="e">
        <f t="shared" ca="1" si="21"/>
        <v>#N/A</v>
      </c>
      <c r="AE66" t="e">
        <f t="shared" ca="1" si="21"/>
        <v>#N/A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 x14ac:dyDescent="0.3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">
      <c r="D70">
        <v>3</v>
      </c>
      <c r="E70" t="str">
        <f ca="1">LEFT(UPPER(TEXT(E55,"ddd")),$D70)</f>
        <v>WED</v>
      </c>
      <c r="F70" t="str">
        <f t="shared" ref="F70:AH70" ca="1" si="23">LEFT(UPPER(TEXT(F55,"ddd")),$D70)</f>
        <v>THU</v>
      </c>
      <c r="G70" t="str">
        <f t="shared" ca="1" si="23"/>
        <v>FRI</v>
      </c>
      <c r="H70" t="str">
        <f t="shared" ca="1" si="23"/>
        <v>SAT</v>
      </c>
      <c r="I70" t="str">
        <f t="shared" ca="1" si="23"/>
        <v>SUN</v>
      </c>
      <c r="J70" t="str">
        <f t="shared" ca="1" si="23"/>
        <v>MON</v>
      </c>
      <c r="K70" t="str">
        <f t="shared" ca="1" si="23"/>
        <v>TUE</v>
      </c>
      <c r="L70" t="str">
        <f t="shared" ca="1" si="23"/>
        <v>WED</v>
      </c>
      <c r="M70" t="str">
        <f t="shared" ca="1" si="23"/>
        <v>THU</v>
      </c>
      <c r="N70" t="str">
        <f t="shared" ca="1" si="23"/>
        <v>FRI</v>
      </c>
      <c r="O70" t="str">
        <f t="shared" ca="1" si="23"/>
        <v>SAT</v>
      </c>
      <c r="P70" t="str">
        <f t="shared" ca="1" si="23"/>
        <v>SUN</v>
      </c>
      <c r="Q70" t="str">
        <f t="shared" ca="1" si="23"/>
        <v>MON</v>
      </c>
      <c r="R70" t="str">
        <f t="shared" ca="1" si="23"/>
        <v>TUE</v>
      </c>
      <c r="S70" t="str">
        <f t="shared" ca="1" si="23"/>
        <v>WED</v>
      </c>
      <c r="T70" t="str">
        <f t="shared" ca="1" si="23"/>
        <v>THU</v>
      </c>
      <c r="U70" t="str">
        <f t="shared" ca="1" si="23"/>
        <v>FRI</v>
      </c>
      <c r="V70" t="str">
        <f t="shared" ca="1" si="23"/>
        <v>SAT</v>
      </c>
      <c r="W70" t="str">
        <f t="shared" ca="1" si="23"/>
        <v>SUN</v>
      </c>
      <c r="X70" t="str">
        <f t="shared" ca="1" si="23"/>
        <v>MON</v>
      </c>
      <c r="Y70" t="str">
        <f t="shared" ca="1" si="23"/>
        <v>TUE</v>
      </c>
      <c r="Z70" t="str">
        <f t="shared" ca="1" si="23"/>
        <v>WED</v>
      </c>
      <c r="AA70" t="str">
        <f t="shared" ca="1" si="23"/>
        <v>THU</v>
      </c>
      <c r="AB70" t="str">
        <f t="shared" ca="1" si="23"/>
        <v>FRI</v>
      </c>
      <c r="AC70" t="str">
        <f t="shared" ca="1" si="23"/>
        <v>SAT</v>
      </c>
      <c r="AD70" t="str">
        <f t="shared" ca="1" si="23"/>
        <v>SUN</v>
      </c>
      <c r="AE70" t="str">
        <f t="shared" ca="1" si="23"/>
        <v>MON</v>
      </c>
      <c r="AF70" t="str">
        <f t="shared" ca="1" si="23"/>
        <v>TUE</v>
      </c>
      <c r="AG70" t="str">
        <f t="shared" ca="1" si="23"/>
        <v>WED</v>
      </c>
      <c r="AH70" t="str">
        <f t="shared" ca="1" si="23"/>
        <v>THU</v>
      </c>
    </row>
    <row r="71" spans="4:34" x14ac:dyDescent="0.3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">
      <c r="E72" t="str">
        <f ca="1">TEXT(E55,"dd")</f>
        <v>15</v>
      </c>
      <c r="F72" t="str">
        <f t="shared" ref="F72:AH72" ca="1" si="24">TEXT(F55,"dd")</f>
        <v>16</v>
      </c>
      <c r="G72" t="str">
        <f t="shared" ca="1" si="24"/>
        <v>17</v>
      </c>
      <c r="H72" t="str">
        <f t="shared" ca="1" si="24"/>
        <v>18</v>
      </c>
      <c r="I72" t="str">
        <f t="shared" ca="1" si="24"/>
        <v>19</v>
      </c>
      <c r="J72" t="str">
        <f t="shared" ca="1" si="24"/>
        <v>20</v>
      </c>
      <c r="K72" t="str">
        <f t="shared" ca="1" si="24"/>
        <v>21</v>
      </c>
      <c r="L72" t="str">
        <f t="shared" ca="1" si="24"/>
        <v>22</v>
      </c>
      <c r="M72" t="str">
        <f t="shared" ca="1" si="24"/>
        <v>23</v>
      </c>
      <c r="N72" t="str">
        <f t="shared" ca="1" si="24"/>
        <v>24</v>
      </c>
      <c r="O72" t="str">
        <f t="shared" ca="1" si="24"/>
        <v>25</v>
      </c>
      <c r="P72" t="str">
        <f t="shared" ca="1" si="24"/>
        <v>26</v>
      </c>
      <c r="Q72" t="str">
        <f t="shared" ca="1" si="24"/>
        <v>27</v>
      </c>
      <c r="R72" t="str">
        <f t="shared" ca="1" si="24"/>
        <v>28</v>
      </c>
      <c r="S72" t="str">
        <f t="shared" ca="1" si="24"/>
        <v>29</v>
      </c>
      <c r="T72" t="str">
        <f t="shared" ca="1" si="24"/>
        <v>30</v>
      </c>
      <c r="U72" t="str">
        <f t="shared" ca="1" si="24"/>
        <v>31</v>
      </c>
      <c r="V72" t="str">
        <f t="shared" ca="1" si="24"/>
        <v>01</v>
      </c>
      <c r="W72" t="str">
        <f t="shared" ca="1" si="24"/>
        <v>02</v>
      </c>
      <c r="X72" t="str">
        <f t="shared" ca="1" si="24"/>
        <v>03</v>
      </c>
      <c r="Y72" t="str">
        <f t="shared" ca="1" si="24"/>
        <v>04</v>
      </c>
      <c r="Z72" t="str">
        <f t="shared" ca="1" si="24"/>
        <v>05</v>
      </c>
      <c r="AA72" t="str">
        <f t="shared" ca="1" si="24"/>
        <v>06</v>
      </c>
      <c r="AB72" t="str">
        <f t="shared" ca="1" si="24"/>
        <v>07</v>
      </c>
      <c r="AC72" t="str">
        <f t="shared" ca="1" si="24"/>
        <v>08</v>
      </c>
      <c r="AD72" t="str">
        <f t="shared" ca="1" si="24"/>
        <v>09</v>
      </c>
      <c r="AE72" t="str">
        <f t="shared" ca="1" si="24"/>
        <v>10</v>
      </c>
      <c r="AF72" t="str">
        <f t="shared" ca="1" si="24"/>
        <v>11</v>
      </c>
      <c r="AG72" t="str">
        <f t="shared" ca="1" si="24"/>
        <v>12</v>
      </c>
      <c r="AH72" t="str">
        <f t="shared" ca="1" si="24"/>
        <v>13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1D93F-21D3-4821-9768-A0F99C41A8E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TM02930043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Project Timeline</vt:lpstr>
      <vt:lpstr>Bukti Foto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2021-12-15T14:59:52Z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