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omments2.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Ernesta\Desktop\"/>
    </mc:Choice>
  </mc:AlternateContent>
  <xr:revisionPtr revIDLastSave="0" documentId="13_ncr:1_{04972CE5-2CE5-4A6B-8071-0BDA7A141E45}" xr6:coauthVersionLast="36" xr6:coauthVersionMax="36" xr10:uidLastSave="{00000000-0000-0000-0000-000000000000}"/>
  <bookViews>
    <workbookView xWindow="0" yWindow="0" windowWidth="23040" windowHeight="7272" activeTab="5" xr2:uid="{BA2EA652-C558-45C2-8805-D4E59E87D692}"/>
  </bookViews>
  <sheets>
    <sheet name="Raw Data" sheetId="1" r:id="rId1"/>
    <sheet name="Clean Data" sheetId="2" r:id="rId2"/>
    <sheet name="Order Info" sheetId="6" r:id="rId3"/>
    <sheet name="Customer Data" sheetId="3" r:id="rId4"/>
    <sheet name="Product Data" sheetId="4" r:id="rId5"/>
    <sheet name="City Data" sheetId="5" r:id="rId6"/>
  </sheets>
  <definedNames>
    <definedName name="ID">'Customer Data'!#REF!</definedName>
    <definedName name="Slicer_Category">#N/A</definedName>
    <definedName name="Slicer_Category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3" l="1"/>
  <c r="D7" i="3"/>
  <c r="C10" i="6" l="1"/>
  <c r="M2" i="2"/>
  <c r="M3" i="2"/>
  <c r="M4" i="2"/>
  <c r="M5" i="2"/>
  <c r="M6" i="2"/>
  <c r="M7" i="2"/>
  <c r="M8" i="2"/>
  <c r="M9" i="2"/>
  <c r="M10" i="2"/>
  <c r="M11" i="2"/>
  <c r="M12" i="2"/>
  <c r="M13" i="2"/>
  <c r="M14" i="2"/>
  <c r="M15" i="2"/>
  <c r="C9" i="6"/>
  <c r="C8" i="6"/>
  <c r="C7" i="6"/>
  <c r="C11" i="6" l="1"/>
  <c r="F14" i="6"/>
  <c r="K20" i="1"/>
  <c r="K19" i="1"/>
  <c r="K18" i="1"/>
  <c r="K17" i="1"/>
  <c r="K15" i="1"/>
  <c r="K14" i="1"/>
  <c r="K11" i="1"/>
  <c r="K10" i="1"/>
  <c r="K9" i="1"/>
  <c r="K6" i="1"/>
  <c r="K5" i="1"/>
  <c r="K4" i="1"/>
  <c r="K3" i="1"/>
  <c r="K2" i="1"/>
  <c r="C1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Ernesta</author>
  </authors>
  <commentList>
    <comment ref="C5" authorId="0" shapeId="0" xr:uid="{11003CBF-BF00-4C4B-A41B-222348E4A723}">
      <text>
        <r>
          <rPr>
            <sz val="9"/>
            <color indexed="81"/>
            <rFont val="Tahoma"/>
            <charset val="1"/>
          </rPr>
          <t>Used Data Validation function</t>
        </r>
      </text>
    </comment>
    <comment ref="C11" authorId="0" shapeId="0" xr:uid="{5E7D191C-0795-4986-9334-6F6110B13E0B}">
      <text>
        <r>
          <rPr>
            <sz val="9"/>
            <color indexed="81"/>
            <rFont val="Tahoma"/>
            <charset val="1"/>
          </rPr>
          <t>Used Conditional Formaing: if the amount of chosen order is greater than the average amount then the cell is green or if less - red</t>
        </r>
      </text>
    </comment>
    <comment ref="C14" authorId="0" shapeId="0" xr:uid="{393B4180-45F5-41D1-8D51-58B690FA8FC1}">
      <text>
        <r>
          <rPr>
            <sz val="9"/>
            <color indexed="81"/>
            <rFont val="Tahoma"/>
            <charset val="1"/>
          </rPr>
          <t>If the amount of chosen order is greater than the average amount then the Level of Order is High, otherwise - 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Ernesta</author>
  </authors>
  <commentList>
    <comment ref="D7" authorId="0" shapeId="0" xr:uid="{C0F21B54-7CF3-4FF5-B15B-39F8B0816D34}">
      <text>
        <r>
          <rPr>
            <sz val="9"/>
            <color indexed="81"/>
            <rFont val="Tahoma"/>
            <family val="2"/>
          </rPr>
          <t>Due to duplicate values, Vlookup function could not be used</t>
        </r>
      </text>
    </comment>
    <comment ref="G24" authorId="0" shapeId="0" xr:uid="{1FF387F4-903E-4A41-8B94-0C5C8FF0CD15}">
      <text>
        <r>
          <rPr>
            <sz val="9"/>
            <color indexed="81"/>
            <rFont val="Tahoma"/>
            <charset val="1"/>
          </rPr>
          <t>Used Conditional Formaing</t>
        </r>
      </text>
    </comment>
  </commentList>
</comments>
</file>

<file path=xl/sharedStrings.xml><?xml version="1.0" encoding="utf-8"?>
<sst xmlns="http://schemas.openxmlformats.org/spreadsheetml/2006/main" count="294" uniqueCount="110">
  <si>
    <t>Order id</t>
  </si>
  <si>
    <t>Order Date</t>
  </si>
  <si>
    <t>Cust ID</t>
  </si>
  <si>
    <t>Address</t>
  </si>
  <si>
    <t>Region</t>
  </si>
  <si>
    <t>Cust Name</t>
  </si>
  <si>
    <t>Category</t>
  </si>
  <si>
    <t>Product</t>
  </si>
  <si>
    <t>Price</t>
  </si>
  <si>
    <t>Qty</t>
  </si>
  <si>
    <t>Amount</t>
  </si>
  <si>
    <t>APS20231</t>
  </si>
  <si>
    <t>Uttam Nagar - Delhi-110005</t>
  </si>
  <si>
    <t>East</t>
  </si>
  <si>
    <t>Rakesh Maheta</t>
  </si>
  <si>
    <t>Computer</t>
  </si>
  <si>
    <t>Mouse</t>
  </si>
  <si>
    <t>APS20232</t>
  </si>
  <si>
    <t>Room No. 322, 
Seva Bhawan, 
Houz Khas-New Delhi-110016</t>
  </si>
  <si>
    <t>West</t>
  </si>
  <si>
    <t>sonu sharma</t>
  </si>
  <si>
    <t>Electronics</t>
  </si>
  <si>
    <t xml:space="preserve">  Monitor</t>
  </si>
  <si>
    <t>APS20233</t>
  </si>
  <si>
    <t>Room No. 345,Shri Sakti Bhawan
-Delhi-110014</t>
  </si>
  <si>
    <t>North</t>
  </si>
  <si>
    <t>ANIL KUMAR</t>
  </si>
  <si>
    <t>Art</t>
  </si>
  <si>
    <t>Printer</t>
  </si>
  <si>
    <t>APS20234</t>
  </si>
  <si>
    <t>ROHIT</t>
  </si>
  <si>
    <t>Storage</t>
  </si>
  <si>
    <t>SSD     256 GB</t>
  </si>
  <si>
    <t>APS20235</t>
  </si>
  <si>
    <t>D Block, Flat 126,
AD Bridge-Bengaluru-560048</t>
  </si>
  <si>
    <t>Tinku Singh</t>
  </si>
  <si>
    <t>Mobiles</t>
  </si>
  <si>
    <t xml:space="preserve"> HDD 256 GB</t>
  </si>
  <si>
    <t>APS20238</t>
  </si>
  <si>
    <t>E/6F, Maruthi, Street No. 3-Hyderabad-500039</t>
  </si>
  <si>
    <t>raksingh</t>
  </si>
  <si>
    <t xml:space="preserve">   Monitor</t>
  </si>
  <si>
    <t>APS20239</t>
  </si>
  <si>
    <t>Mayor Road, 
KCM School-Chennai-600001</t>
  </si>
  <si>
    <t>suresh</t>
  </si>
  <si>
    <t>APS20240</t>
  </si>
  <si>
    <t>Uttam Nagar-Delhi-110005</t>
  </si>
  <si>
    <t>NEELAM</t>
  </si>
  <si>
    <t xml:space="preserve">            Scanner</t>
  </si>
  <si>
    <t>APS20242</t>
  </si>
  <si>
    <t>Room No. 3,Shri Sakti Bhawan
-Delhi-110014</t>
  </si>
  <si>
    <t>Sunita kumari</t>
  </si>
  <si>
    <t>Keyboard</t>
  </si>
  <si>
    <t>APS20243</t>
  </si>
  <si>
    <t>B Block, Flat 16,
AD Bridge-Bengaluru-560048</t>
  </si>
  <si>
    <t>vijay singh</t>
  </si>
  <si>
    <t>SSD 256   GB</t>
  </si>
  <si>
    <t>APS20244</t>
  </si>
  <si>
    <t>South</t>
  </si>
  <si>
    <t>amandeep</t>
  </si>
  <si>
    <t>APS20245</t>
  </si>
  <si>
    <t>harvinder</t>
  </si>
  <si>
    <t>Room No. 3,Shri Sakti Bhawan
-Delhi-110015</t>
  </si>
  <si>
    <t>B Block, Flat 16,
AD Bridge-Bengaluru-560049</t>
  </si>
  <si>
    <t>Order ID</t>
  </si>
  <si>
    <t xml:space="preserve">Uttam Nagar </t>
  </si>
  <si>
    <t>Room No. 322,  Seva Bhawan,  Houz Khas</t>
  </si>
  <si>
    <t>New Delhi</t>
  </si>
  <si>
    <t xml:space="preserve">Room No. 345,Shri Sakti Bhawan </t>
  </si>
  <si>
    <t>Delhi</t>
  </si>
  <si>
    <t>Narnada Sadan,  Sector B</t>
  </si>
  <si>
    <t>D Block, Flat 126, AD Bridge</t>
  </si>
  <si>
    <t>Bengaluru</t>
  </si>
  <si>
    <t>E/6F, Maruthi, Street No. 3</t>
  </si>
  <si>
    <t>Hyderabad</t>
  </si>
  <si>
    <t>Mayor Road,  KCM School</t>
  </si>
  <si>
    <t>Chennai</t>
  </si>
  <si>
    <t>Uttam Nagar</t>
  </si>
  <si>
    <t xml:space="preserve">Room No. 3,Shri Sakti Bhawan </t>
  </si>
  <si>
    <t>B Block, Flat 16, AD Bridge</t>
  </si>
  <si>
    <t>City</t>
  </si>
  <si>
    <t>N/A</t>
  </si>
  <si>
    <t>Customer Name</t>
  </si>
  <si>
    <t>Sonu Sharma</t>
  </si>
  <si>
    <t>Anil Kumar</t>
  </si>
  <si>
    <t>Rohit</t>
  </si>
  <si>
    <t>Raksingh</t>
  </si>
  <si>
    <t>Suresh</t>
  </si>
  <si>
    <t>Neelam</t>
  </si>
  <si>
    <t>Sunita Kumari</t>
  </si>
  <si>
    <t>Vijay Singh</t>
  </si>
  <si>
    <t>Amandeep</t>
  </si>
  <si>
    <t>Harvinder</t>
  </si>
  <si>
    <t>Monitor</t>
  </si>
  <si>
    <t>SSD 256 GB</t>
  </si>
  <si>
    <t>HDD 256 GB</t>
  </si>
  <si>
    <t>Scanner</t>
  </si>
  <si>
    <t>Quantity</t>
  </si>
  <si>
    <t>Customer ID</t>
  </si>
  <si>
    <t>Zip Code</t>
  </si>
  <si>
    <t>Level of Order</t>
  </si>
  <si>
    <t>Avegare of amount</t>
  </si>
  <si>
    <t>Row Labels</t>
  </si>
  <si>
    <t>Grand Total</t>
  </si>
  <si>
    <t>Narnada Sadan, 
Sector B-Delhi-452010</t>
  </si>
  <si>
    <t>Total Quantity</t>
  </si>
  <si>
    <t>Total Amount</t>
  </si>
  <si>
    <t>Sum of Amount</t>
  </si>
  <si>
    <t>Count of Order ID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</si>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</sst>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 _€_-;\-* #,##0.00\ _€_-;_-* &quot;-&quot;??\ _€_-;_-@_-"/>
    <numFmt numFmtId="164" formatCode="0.000"/>
    <numFmt numFmtId="165" formatCode="#,##0.00\ &quot;€&quot;"/>
    <numFmt numFmtId="166" formatCode="#,##0\ &quot;€&quot;"/>
    <numFmt numFmtId="167" formatCode="#,##0.0\ &quot;€&quot;"/>
  </numFmts>
  <fonts count="6" x14ac:knownFonts="1">
    <font>
      <sz val="11"/>
      <color theme="1"/>
      <name val="Calibri"/>
      <family val="2"/>
      <charset val="186"/>
      <scheme val="minor"/>
    </font>
    <font>
      <b/>
      <sz val="11"/>
      <color theme="1"/>
      <name val="Calibri"/>
      <family val="2"/>
      <scheme val="minor"/>
    </font>
    <font>
      <sz val="11"/>
      <color theme="1"/>
      <name val="Calibri"/>
      <family val="2"/>
      <charset val="186"/>
      <scheme val="minor"/>
    </font>
    <font>
      <sz val="12"/>
      <color theme="1"/>
      <name val="Calibri"/>
      <family val="2"/>
      <charset val="186"/>
      <scheme val="minor"/>
    </font>
    <font>
      <sz val="9"/>
      <color indexed="81"/>
      <name val="Tahoma"/>
      <charset val="1"/>
    </font>
    <font>
      <sz val="9"/>
      <color indexed="81"/>
      <name val="Tahoma"/>
      <family val="2"/>
    </font>
  </fonts>
  <fills count="7">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8"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theme="1"/>
      </left>
      <right style="thin">
        <color theme="1"/>
      </right>
      <top style="thin">
        <color theme="1"/>
      </top>
      <bottom style="thin">
        <color theme="1"/>
      </bottom>
      <diagonal/>
    </border>
    <border>
      <left/>
      <right/>
      <top style="medium">
        <color auto="1"/>
      </top>
      <bottom/>
      <diagonal/>
    </border>
  </borders>
  <cellStyleXfs count="2">
    <xf numFmtId="0" fontId="0" fillId="0" borderId="0"/>
    <xf numFmtId="43" fontId="2" fillId="0" borderId="0" applyFont="0" applyFill="0" applyBorder="0" applyAlignment="0" applyProtection="0"/>
  </cellStyleXfs>
  <cellXfs count="38">
    <xf numFmtId="0" fontId="0" fillId="0" borderId="0" xfId="0"/>
    <xf numFmtId="0" fontId="1" fillId="2" borderId="1" xfId="0" applyFont="1" applyFill="1" applyBorder="1" applyAlignment="1">
      <alignment horizontal="left"/>
    </xf>
    <xf numFmtId="1" fontId="1" fillId="2" borderId="1" xfId="0" applyNumberFormat="1" applyFont="1" applyFill="1" applyBorder="1" applyAlignment="1">
      <alignment horizontal="left"/>
    </xf>
    <xf numFmtId="164" fontId="1" fillId="2" borderId="1" xfId="0" applyNumberFormat="1" applyFont="1" applyFill="1" applyBorder="1" applyAlignment="1">
      <alignment horizontal="left"/>
    </xf>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applyAlignment="1">
      <alignment horizontal="left" wrapText="1"/>
    </xf>
    <xf numFmtId="0" fontId="1" fillId="3" borderId="5" xfId="0" applyFont="1" applyFill="1" applyBorder="1" applyAlignment="1">
      <alignment horizontal="left"/>
    </xf>
    <xf numFmtId="1" fontId="1" fillId="3" borderId="5" xfId="0" applyNumberFormat="1" applyFont="1" applyFill="1" applyBorder="1" applyAlignment="1">
      <alignment horizontal="left"/>
    </xf>
    <xf numFmtId="1" fontId="1" fillId="3" borderId="4" xfId="0" applyNumberFormat="1" applyFont="1" applyFill="1" applyBorder="1" applyAlignment="1">
      <alignment horizontal="left"/>
    </xf>
    <xf numFmtId="1" fontId="0" fillId="0" borderId="2" xfId="0" applyNumberFormat="1" applyBorder="1" applyAlignment="1">
      <alignment horizontal="left"/>
    </xf>
    <xf numFmtId="1" fontId="0" fillId="0" borderId="0" xfId="0" applyNumberFormat="1"/>
    <xf numFmtId="0" fontId="0" fillId="0" borderId="1" xfId="0" applyBorder="1" applyAlignment="1" applyProtection="1">
      <alignment horizontal="left" wrapText="1"/>
      <protection locked="0"/>
    </xf>
    <xf numFmtId="165" fontId="1" fillId="3" borderId="5" xfId="1" applyNumberFormat="1" applyFont="1" applyFill="1" applyBorder="1" applyAlignment="1">
      <alignment horizontal="left"/>
    </xf>
    <xf numFmtId="165" fontId="0" fillId="0" borderId="1" xfId="1" applyNumberFormat="1" applyFont="1" applyBorder="1" applyAlignment="1">
      <alignment horizontal="left"/>
    </xf>
    <xf numFmtId="165" fontId="0" fillId="0" borderId="0" xfId="1" applyNumberFormat="1" applyFont="1"/>
    <xf numFmtId="165" fontId="1" fillId="3" borderId="6" xfId="0" applyNumberFormat="1" applyFont="1" applyFill="1" applyBorder="1" applyAlignment="1">
      <alignment horizontal="left"/>
    </xf>
    <xf numFmtId="165" fontId="0" fillId="0" borderId="3" xfId="0" applyNumberFormat="1" applyBorder="1" applyAlignment="1">
      <alignment horizontal="left"/>
    </xf>
    <xf numFmtId="165" fontId="0" fillId="0" borderId="0" xfId="0" applyNumberFormat="1"/>
    <xf numFmtId="0" fontId="1" fillId="0" borderId="0" xfId="0" applyFont="1"/>
    <xf numFmtId="2" fontId="0" fillId="0" borderId="0" xfId="0" applyNumberFormat="1"/>
    <xf numFmtId="0" fontId="0" fillId="0" borderId="7" xfId="0" applyBorder="1"/>
    <xf numFmtId="165" fontId="0" fillId="0" borderId="7" xfId="0" applyNumberFormat="1" applyBorder="1"/>
    <xf numFmtId="1" fontId="0" fillId="0" borderId="7" xfId="0" applyNumberFormat="1" applyBorder="1"/>
    <xf numFmtId="0" fontId="0" fillId="0" borderId="0" xfId="0" applyBorder="1"/>
    <xf numFmtId="0" fontId="1" fillId="4" borderId="7" xfId="0" applyFont="1" applyFill="1" applyBorder="1"/>
    <xf numFmtId="1" fontId="3" fillId="5" borderId="7" xfId="0" applyNumberFormat="1" applyFont="1" applyFill="1" applyBorder="1"/>
    <xf numFmtId="0" fontId="3" fillId="0" borderId="7" xfId="0" applyFont="1" applyFill="1" applyBorder="1"/>
    <xf numFmtId="165" fontId="0" fillId="6" borderId="7" xfId="0" applyNumberFormat="1" applyFill="1" applyBorder="1"/>
    <xf numFmtId="0" fontId="0" fillId="0" borderId="0" xfId="0" pivotButton="1"/>
    <xf numFmtId="0" fontId="0" fillId="0" borderId="0" xfId="0" applyAlignment="1">
      <alignment horizontal="left"/>
    </xf>
    <xf numFmtId="0" fontId="0" fillId="0" borderId="8" xfId="0" applyBorder="1"/>
    <xf numFmtId="166" fontId="0" fillId="0" borderId="0" xfId="0" applyNumberFormat="1"/>
    <xf numFmtId="0" fontId="0" fillId="0" borderId="0" xfId="0" applyNumberFormat="1"/>
    <xf numFmtId="10" fontId="0" fillId="0" borderId="0" xfId="0" applyNumberFormat="1"/>
    <xf numFmtId="167" fontId="0" fillId="0" borderId="0" xfId="0" applyNumberFormat="1"/>
  </cellXfs>
  <cellStyles count="2">
    <cellStyle name="Comma" xfId="1" builtinId="3"/>
    <cellStyle name="Normal" xfId="0" builtinId="0"/>
  </cellStyles>
  <dxfs count="40">
    <dxf>
      <numFmt numFmtId="167" formatCode="#,##0.0\ &quot;€&quot;"/>
    </dxf>
    <dxf>
      <numFmt numFmtId="165" formatCode="#,##0.00\ &quot;€&quot;"/>
    </dxf>
    <dxf>
      <numFmt numFmtId="165" formatCode="#,##0.00\ &quot;€&quot;"/>
    </dxf>
    <dxf>
      <numFmt numFmtId="166" formatCode="#,##0\ &quot;€&quot;"/>
    </dxf>
    <dxf>
      <numFmt numFmtId="166" formatCode="#,##0\ &quot;€&quot;"/>
    </dxf>
    <dxf>
      <numFmt numFmtId="1" formatCode="0"/>
    </dxf>
    <dxf>
      <numFmt numFmtId="2" formatCode="0.00"/>
    </dxf>
    <dxf>
      <font>
        <color rgb="FF9C0006"/>
      </font>
      <fill>
        <patternFill>
          <bgColor rgb="FFFFC7CE"/>
        </patternFill>
      </fill>
    </dxf>
    <dxf>
      <fill>
        <patternFill>
          <bgColor theme="9"/>
        </patternFill>
      </fill>
    </dxf>
    <dxf>
      <font>
        <color rgb="FF9C0006"/>
      </font>
      <fill>
        <patternFill>
          <bgColor theme="5" tint="0.39994506668294322"/>
        </patternFill>
      </fill>
    </dxf>
    <dxf>
      <alignment horizontal="left" vertical="bottom" textRotation="0" wrapText="0" indent="0" justifyLastLine="0" shrinkToFit="0" readingOrder="0"/>
      <border diagonalUp="0" diagonalDown="0" outline="0">
        <left style="thin">
          <color indexed="64"/>
        </left>
        <right/>
        <top style="thin">
          <color indexed="64"/>
        </top>
        <bottom/>
      </border>
    </dxf>
    <dxf>
      <numFmt numFmtId="165" formatCode="#,##0.00\ &quot;€&quot;"/>
      <alignment horizontal="left" vertical="bottom" textRotation="0" wrapText="0" indent="0" justifyLastLine="0" shrinkToFit="0" readingOrder="0"/>
      <border diagonalUp="0" diagonalDown="0">
        <left style="thin">
          <color indexed="64"/>
        </left>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65" formatCode="#,##0.00\ &quot;€&quo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9" formatCode="yyyy/mm/dd"/>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outline="0">
        <left/>
        <right style="thin">
          <color indexed="64"/>
        </right>
        <top style="thin">
          <color indexed="64"/>
        </top>
        <bottom/>
      </border>
    </dxf>
    <dxf>
      <numFmt numFmtId="1" formatCode="0"/>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Analysis.xlsx]Product Data!PivotTable1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0"/>
          <c:order val="0"/>
          <c:tx>
            <c:strRef>
              <c:f>'Product Data'!$C$7</c:f>
              <c:strCache>
                <c:ptCount val="1"/>
                <c:pt idx="0">
                  <c:v>Total Amount</c:v>
                </c:pt>
              </c:strCache>
            </c:strRef>
          </c:tx>
          <c:spPr>
            <a:solidFill>
              <a:schemeClr val="accent1"/>
            </a:solidFill>
            <a:ln>
              <a:noFill/>
            </a:ln>
            <a:effectLst/>
          </c:spPr>
          <c:invertIfNegative val="0"/>
          <c:cat>
            <c:strRef>
              <c:f>'Product Data'!$B$8:$B$15</c:f>
              <c:strCache>
                <c:ptCount val="7"/>
                <c:pt idx="0">
                  <c:v>HDD 256 GB</c:v>
                </c:pt>
                <c:pt idx="1">
                  <c:v>Keyboard</c:v>
                </c:pt>
                <c:pt idx="2">
                  <c:v>Monitor</c:v>
                </c:pt>
                <c:pt idx="3">
                  <c:v>Mouse</c:v>
                </c:pt>
                <c:pt idx="4">
                  <c:v>Printer</c:v>
                </c:pt>
                <c:pt idx="5">
                  <c:v>Scanner</c:v>
                </c:pt>
                <c:pt idx="6">
                  <c:v>SSD 256 GB</c:v>
                </c:pt>
              </c:strCache>
            </c:strRef>
          </c:cat>
          <c:val>
            <c:numRef>
              <c:f>'Product Data'!$C$8:$C$15</c:f>
              <c:numCache>
                <c:formatCode>#\ ##0.00\ "€"</c:formatCode>
                <c:ptCount val="7"/>
                <c:pt idx="0">
                  <c:v>4500</c:v>
                </c:pt>
                <c:pt idx="1">
                  <c:v>60717.5</c:v>
                </c:pt>
                <c:pt idx="2">
                  <c:v>28000</c:v>
                </c:pt>
                <c:pt idx="3">
                  <c:v>10710</c:v>
                </c:pt>
                <c:pt idx="4">
                  <c:v>19200</c:v>
                </c:pt>
                <c:pt idx="5">
                  <c:v>0</c:v>
                </c:pt>
                <c:pt idx="6">
                  <c:v>125675</c:v>
                </c:pt>
              </c:numCache>
            </c:numRef>
          </c:val>
          <c:extLst>
            <c:ext xmlns:c16="http://schemas.microsoft.com/office/drawing/2014/chart" uri="{C3380CC4-5D6E-409C-BE32-E72D297353CC}">
              <c16:uniqueId val="{00000001-C969-4097-8F93-EE7A6FB0E0CC}"/>
            </c:ext>
          </c:extLst>
        </c:ser>
        <c:dLbls>
          <c:showLegendKey val="0"/>
          <c:showVal val="0"/>
          <c:showCatName val="0"/>
          <c:showSerName val="0"/>
          <c:showPercent val="0"/>
          <c:showBubbleSize val="0"/>
        </c:dLbls>
        <c:gapWidth val="219"/>
        <c:axId val="301617743"/>
        <c:axId val="310089359"/>
      </c:barChart>
      <c:lineChart>
        <c:grouping val="standard"/>
        <c:varyColors val="0"/>
        <c:ser>
          <c:idx val="1"/>
          <c:order val="1"/>
          <c:tx>
            <c:strRef>
              <c:f>'Product Data'!$D$7</c:f>
              <c:strCache>
                <c:ptCount val="1"/>
                <c:pt idx="0">
                  <c:v>Total Quantity</c:v>
                </c:pt>
              </c:strCache>
            </c:strRef>
          </c:tx>
          <c:spPr>
            <a:ln w="28575" cap="rnd">
              <a:solidFill>
                <a:schemeClr val="accent2"/>
              </a:solidFill>
              <a:round/>
            </a:ln>
            <a:effectLst/>
          </c:spPr>
          <c:marker>
            <c:symbol val="none"/>
          </c:marker>
          <c:cat>
            <c:strRef>
              <c:f>'Product Data'!$B$8:$B$15</c:f>
              <c:strCache>
                <c:ptCount val="7"/>
                <c:pt idx="0">
                  <c:v>HDD 256 GB</c:v>
                </c:pt>
                <c:pt idx="1">
                  <c:v>Keyboard</c:v>
                </c:pt>
                <c:pt idx="2">
                  <c:v>Monitor</c:v>
                </c:pt>
                <c:pt idx="3">
                  <c:v>Mouse</c:v>
                </c:pt>
                <c:pt idx="4">
                  <c:v>Printer</c:v>
                </c:pt>
                <c:pt idx="5">
                  <c:v>Scanner</c:v>
                </c:pt>
                <c:pt idx="6">
                  <c:v>SSD 256 GB</c:v>
                </c:pt>
              </c:strCache>
            </c:strRef>
          </c:cat>
          <c:val>
            <c:numRef>
              <c:f>'Product Data'!$D$8:$D$15</c:f>
              <c:numCache>
                <c:formatCode>General</c:formatCode>
                <c:ptCount val="7"/>
                <c:pt idx="0">
                  <c:v>2</c:v>
                </c:pt>
                <c:pt idx="1">
                  <c:v>2</c:v>
                </c:pt>
                <c:pt idx="2">
                  <c:v>2</c:v>
                </c:pt>
                <c:pt idx="3">
                  <c:v>2</c:v>
                </c:pt>
                <c:pt idx="4">
                  <c:v>2</c:v>
                </c:pt>
                <c:pt idx="5">
                  <c:v>1</c:v>
                </c:pt>
                <c:pt idx="6">
                  <c:v>3</c:v>
                </c:pt>
              </c:numCache>
            </c:numRef>
          </c:val>
          <c:smooth val="0"/>
          <c:extLst>
            <c:ext xmlns:c16="http://schemas.microsoft.com/office/drawing/2014/chart" uri="{C3380CC4-5D6E-409C-BE32-E72D297353CC}">
              <c16:uniqueId val="{00000002-C969-4097-8F93-EE7A6FB0E0CC}"/>
            </c:ext>
          </c:extLst>
        </c:ser>
        <c:dLbls>
          <c:showLegendKey val="0"/>
          <c:showVal val="0"/>
          <c:showCatName val="0"/>
          <c:showSerName val="0"/>
          <c:showPercent val="0"/>
          <c:showBubbleSize val="0"/>
        </c:dLbls>
        <c:marker val="1"/>
        <c:smooth val="0"/>
        <c:axId val="314077231"/>
        <c:axId val="609993343"/>
      </c:lineChart>
      <c:catAx>
        <c:axId val="30161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089359"/>
        <c:crosses val="autoZero"/>
        <c:auto val="1"/>
        <c:lblAlgn val="ctr"/>
        <c:lblOffset val="100"/>
        <c:noMultiLvlLbl val="0"/>
      </c:catAx>
      <c:valAx>
        <c:axId val="310089359"/>
        <c:scaling>
          <c:orientation val="minMax"/>
        </c:scaling>
        <c:delete val="0"/>
        <c:axPos val="l"/>
        <c:majorGridlines>
          <c:spPr>
            <a:ln w="9525" cap="flat" cmpd="sng" algn="ctr">
              <a:solidFill>
                <a:schemeClr val="tx1">
                  <a:lumMod val="15000"/>
                  <a:lumOff val="85000"/>
                </a:schemeClr>
              </a:solidFill>
              <a:round/>
            </a:ln>
            <a:effectLst/>
          </c:spPr>
        </c:majorGridlines>
        <c:numFmt formatCode="#\ ##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17743"/>
        <c:crosses val="autoZero"/>
        <c:crossBetween val="between"/>
      </c:valAx>
      <c:valAx>
        <c:axId val="6099933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77231"/>
        <c:crosses val="max"/>
        <c:crossBetween val="between"/>
        <c:majorUnit val="1"/>
      </c:valAx>
      <c:catAx>
        <c:axId val="314077231"/>
        <c:scaling>
          <c:orientation val="minMax"/>
        </c:scaling>
        <c:delete val="1"/>
        <c:axPos val="b"/>
        <c:numFmt formatCode="General" sourceLinked="1"/>
        <c:majorTickMark val="out"/>
        <c:minorTickMark val="none"/>
        <c:tickLblPos val="nextTo"/>
        <c:crossAx val="6099933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Analysis.xlsx]Product Data!PivotTable16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4672567543367601E-2"/>
              <c:y val="-7.79726969537653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9044249219671375E-2"/>
              <c:y val="-7.79726969537654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215929424858317"/>
              <c:y val="-6.5661218487381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934513508673509"/>
              <c:y val="-3.69344353991520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856637382950717"/>
              <c:y val="-4.9245913865536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168141885841886"/>
              <c:y val="6.5661218487381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012389634396299"/>
              <c:y val="-0.1600492200629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83186179195066"/>
          <c:y val="0.16482355324779063"/>
          <c:w val="0.68063690314024072"/>
          <c:h val="0.77742204103632273"/>
        </c:manualLayout>
      </c:layout>
      <c:doughnutChart>
        <c:varyColors val="1"/>
        <c:ser>
          <c:idx val="0"/>
          <c:order val="0"/>
          <c:tx>
            <c:strRef>
              <c:f>'Product Data'!$C$30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0202-44CD-BF7D-9B66219F9D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0202-44CD-BF7D-9B66219F9D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02-44CD-BF7D-9B66219F9D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0202-44CD-BF7D-9B66219F9D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0202-44CD-BF7D-9B66219F9D0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1-0202-44CD-BF7D-9B66219F9D0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2-0202-44CD-BF7D-9B66219F9D03}"/>
              </c:ext>
            </c:extLst>
          </c:dPt>
          <c:dLbls>
            <c:dLbl>
              <c:idx val="0"/>
              <c:layout>
                <c:manualLayout>
                  <c:x val="0.14012389634396299"/>
                  <c:y val="-0.16004922006299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02-44CD-BF7D-9B66219F9D03}"/>
                </c:ext>
              </c:extLst>
            </c:dLbl>
            <c:dLbl>
              <c:idx val="1"/>
              <c:layout>
                <c:manualLayout>
                  <c:x val="-0.16168141885841886"/>
                  <c:y val="6.56612184873813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02-44CD-BF7D-9B66219F9D03}"/>
                </c:ext>
              </c:extLst>
            </c:dLbl>
            <c:dLbl>
              <c:idx val="2"/>
              <c:layout>
                <c:manualLayout>
                  <c:x val="-0.11856637382950717"/>
                  <c:y val="-4.92459138655360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02-44CD-BF7D-9B66219F9D03}"/>
                </c:ext>
              </c:extLst>
            </c:dLbl>
            <c:dLbl>
              <c:idx val="3"/>
              <c:layout>
                <c:manualLayout>
                  <c:x val="-0.12934513508673509"/>
                  <c:y val="-3.69344353991520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02-44CD-BF7D-9B66219F9D03}"/>
                </c:ext>
              </c:extLst>
            </c:dLbl>
            <c:dLbl>
              <c:idx val="4"/>
              <c:layout>
                <c:manualLayout>
                  <c:x val="-0.12215929424858317"/>
                  <c:y val="-6.56612184873813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02-44CD-BF7D-9B66219F9D03}"/>
                </c:ext>
              </c:extLst>
            </c:dLbl>
            <c:dLbl>
              <c:idx val="5"/>
              <c:layout>
                <c:manualLayout>
                  <c:x val="-6.4672567543367601E-2"/>
                  <c:y val="-7.79726969537653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02-44CD-BF7D-9B66219F9D03}"/>
                </c:ext>
              </c:extLst>
            </c:dLbl>
            <c:dLbl>
              <c:idx val="6"/>
              <c:layout>
                <c:manualLayout>
                  <c:x val="7.9044249219671375E-2"/>
                  <c:y val="-7.79726969537654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02-44CD-BF7D-9B66219F9D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Data'!$B$31:$B$38</c:f>
              <c:strCache>
                <c:ptCount val="7"/>
                <c:pt idx="0">
                  <c:v>SSD 256 GB</c:v>
                </c:pt>
                <c:pt idx="1">
                  <c:v>Keyboard</c:v>
                </c:pt>
                <c:pt idx="2">
                  <c:v>Monitor</c:v>
                </c:pt>
                <c:pt idx="3">
                  <c:v>Printer</c:v>
                </c:pt>
                <c:pt idx="4">
                  <c:v>Mouse</c:v>
                </c:pt>
                <c:pt idx="5">
                  <c:v>HDD 256 GB</c:v>
                </c:pt>
                <c:pt idx="6">
                  <c:v>Scanner</c:v>
                </c:pt>
              </c:strCache>
            </c:strRef>
          </c:cat>
          <c:val>
            <c:numRef>
              <c:f>'Product Data'!$C$31:$C$38</c:f>
              <c:numCache>
                <c:formatCode>0.00%</c:formatCode>
                <c:ptCount val="7"/>
                <c:pt idx="0">
                  <c:v>0.50511952251283654</c:v>
                </c:pt>
                <c:pt idx="1">
                  <c:v>0.24403894655399364</c:v>
                </c:pt>
                <c:pt idx="2">
                  <c:v>0.1125390621074949</c:v>
                </c:pt>
                <c:pt idx="3">
                  <c:v>7.7169642587996509E-2</c:v>
                </c:pt>
                <c:pt idx="4">
                  <c:v>4.3046191256116799E-2</c:v>
                </c:pt>
                <c:pt idx="5">
                  <c:v>1.808663498156168E-2</c:v>
                </c:pt>
                <c:pt idx="6">
                  <c:v>0</c:v>
                </c:pt>
              </c:numCache>
            </c:numRef>
          </c:val>
          <c:extLst>
            <c:ext xmlns:c16="http://schemas.microsoft.com/office/drawing/2014/chart" uri="{C3380CC4-5D6E-409C-BE32-E72D297353CC}">
              <c16:uniqueId val="{00000000-0202-44CD-BF7D-9B66219F9D0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41598125344262599"/>
          <c:y val="0.31700926075226687"/>
          <c:w val="0.21080849425775569"/>
          <c:h val="0.47326052392489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and Analysis.xlsx]City Data!PivotTable23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'City Data'!$D$13</c:f>
              <c:strCache>
                <c:ptCount val="1"/>
                <c:pt idx="0">
                  <c:v>Total</c:v>
                </c:pt>
              </c:strCache>
            </c:strRef>
          </c:tx>
          <c:spPr>
            <a:solidFill>
              <a:schemeClr val="accent1"/>
            </a:solidFill>
            <a:ln>
              <a:noFill/>
            </a:ln>
            <a:effectLst/>
          </c:spPr>
          <c:invertIfNegative val="0"/>
          <c:cat>
            <c:strRef>
              <c:f>'City Data'!$C$14:$C$19</c:f>
              <c:strCache>
                <c:ptCount val="5"/>
                <c:pt idx="0">
                  <c:v>Bengaluru</c:v>
                </c:pt>
                <c:pt idx="1">
                  <c:v>Delhi</c:v>
                </c:pt>
                <c:pt idx="2">
                  <c:v>Hyderabad</c:v>
                </c:pt>
                <c:pt idx="3">
                  <c:v>New Delhi</c:v>
                </c:pt>
                <c:pt idx="4">
                  <c:v>Chennai</c:v>
                </c:pt>
              </c:strCache>
            </c:strRef>
          </c:cat>
          <c:val>
            <c:numRef>
              <c:f>'City Data'!$D$14:$D$19</c:f>
              <c:numCache>
                <c:formatCode>#\ ##0.0\ "€"</c:formatCode>
                <c:ptCount val="5"/>
                <c:pt idx="0">
                  <c:v>130175</c:v>
                </c:pt>
                <c:pt idx="1">
                  <c:v>87427.5</c:v>
                </c:pt>
                <c:pt idx="2">
                  <c:v>16000</c:v>
                </c:pt>
                <c:pt idx="3">
                  <c:v>12000</c:v>
                </c:pt>
                <c:pt idx="4">
                  <c:v>3200</c:v>
                </c:pt>
              </c:numCache>
            </c:numRef>
          </c:val>
          <c:extLst>
            <c:ext xmlns:c16="http://schemas.microsoft.com/office/drawing/2014/chart" uri="{C3380CC4-5D6E-409C-BE32-E72D297353CC}">
              <c16:uniqueId val="{00000000-6A2E-4A90-8232-15BC49C098AF}"/>
            </c:ext>
          </c:extLst>
        </c:ser>
        <c:dLbls>
          <c:showLegendKey val="0"/>
          <c:showVal val="0"/>
          <c:showCatName val="0"/>
          <c:showSerName val="0"/>
          <c:showPercent val="0"/>
          <c:showBubbleSize val="0"/>
        </c:dLbls>
        <c:gapWidth val="219"/>
        <c:overlap val="-27"/>
        <c:axId val="783057120"/>
        <c:axId val="490016224"/>
      </c:barChart>
      <c:catAx>
        <c:axId val="78305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16224"/>
        <c:crosses val="autoZero"/>
        <c:auto val="1"/>
        <c:lblAlgn val="ctr"/>
        <c:lblOffset val="100"/>
        <c:noMultiLvlLbl val="0"/>
      </c:catAx>
      <c:valAx>
        <c:axId val="490016224"/>
        <c:scaling>
          <c:orientation val="minMax"/>
        </c:scaling>
        <c:delete val="0"/>
        <c:axPos val="l"/>
        <c:majorGridlines>
          <c:spPr>
            <a:ln w="9525" cap="flat" cmpd="sng" algn="ctr">
              <a:solidFill>
                <a:schemeClr val="tx1">
                  <a:lumMod val="15000"/>
                  <a:lumOff val="85000"/>
                </a:schemeClr>
              </a:solidFill>
              <a:round/>
            </a:ln>
            <a:effectLst/>
          </c:spPr>
        </c:majorGridlines>
        <c:numFmt formatCode="#\ ##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05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291465</xdr:colOff>
      <xdr:row>1</xdr:row>
      <xdr:rowOff>104775</xdr:rowOff>
    </xdr:from>
    <xdr:to>
      <xdr:col>17</xdr:col>
      <xdr:colOff>453390</xdr:colOff>
      <xdr:row>10</xdr:row>
      <xdr:rowOff>85725</xdr:rowOff>
    </xdr:to>
    <xdr:sp macro="" textlink="">
      <xdr:nvSpPr>
        <xdr:cNvPr id="2" name="TextBox 1">
          <a:extLst>
            <a:ext uri="{FF2B5EF4-FFF2-40B4-BE49-F238E27FC236}">
              <a16:creationId xmlns:a16="http://schemas.microsoft.com/office/drawing/2014/main" id="{391BE8DA-B612-4C8D-9B31-D757BAEFA5F4}"/>
            </a:ext>
          </a:extLst>
        </xdr:cNvPr>
        <xdr:cNvSpPr txBox="1"/>
      </xdr:nvSpPr>
      <xdr:spPr>
        <a:xfrm>
          <a:off x="12445365" y="285750"/>
          <a:ext cx="2600325"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Actions taken:</a:t>
          </a:r>
        </a:p>
        <a:p>
          <a:r>
            <a:rPr lang="en-US" sz="1100" b="1">
              <a:solidFill>
                <a:schemeClr val="dk1"/>
              </a:solidFill>
              <a:effectLst/>
              <a:latin typeface="+mn-lt"/>
              <a:ea typeface="+mn-ea"/>
              <a:cs typeface="+mn-cs"/>
            </a:rPr>
            <a:t>·  Deleted rows</a:t>
          </a:r>
        </a:p>
        <a:p>
          <a:r>
            <a:rPr lang="en-US" sz="1100" b="1">
              <a:solidFill>
                <a:schemeClr val="dk1"/>
              </a:solidFill>
              <a:effectLst/>
              <a:latin typeface="+mn-lt"/>
              <a:ea typeface="+mn-ea"/>
              <a:cs typeface="+mn-cs"/>
            </a:rPr>
            <a:t>·  Changed data format</a:t>
          </a:r>
        </a:p>
        <a:p>
          <a:r>
            <a:rPr lang="en-US" sz="1100" b="1">
              <a:solidFill>
                <a:schemeClr val="dk1"/>
              </a:solidFill>
              <a:effectLst/>
              <a:latin typeface="+mn-lt"/>
              <a:ea typeface="+mn-ea"/>
              <a:cs typeface="+mn-cs"/>
            </a:rPr>
            <a:t>·  Divided address into different columns</a:t>
          </a:r>
        </a:p>
        <a:p>
          <a:r>
            <a:rPr lang="en-US" sz="1100" b="1">
              <a:solidFill>
                <a:schemeClr val="dk1"/>
              </a:solidFill>
              <a:effectLst/>
              <a:latin typeface="+mn-lt"/>
              <a:ea typeface="+mn-ea"/>
              <a:cs typeface="+mn-cs"/>
            </a:rPr>
            <a:t>·  Trimmed spaces</a:t>
          </a:r>
        </a:p>
        <a:p>
          <a:r>
            <a:rPr lang="en-US" sz="1100" b="1">
              <a:solidFill>
                <a:schemeClr val="dk1"/>
              </a:solidFill>
              <a:effectLst/>
              <a:latin typeface="+mn-lt"/>
              <a:ea typeface="+mn-ea"/>
              <a:cs typeface="+mn-cs"/>
            </a:rPr>
            <a:t>·  Added "N/A" </a:t>
          </a:r>
        </a:p>
        <a:p>
          <a:r>
            <a:rPr lang="en-US" sz="1100" b="1">
              <a:solidFill>
                <a:schemeClr val="dk1"/>
              </a:solidFill>
              <a:effectLst/>
              <a:latin typeface="+mn-lt"/>
              <a:ea typeface="+mn-ea"/>
              <a:cs typeface="+mn-cs"/>
            </a:rPr>
            <a:t>·  Applied proper columns' names</a:t>
          </a:r>
        </a:p>
        <a:p>
          <a:r>
            <a:rPr lang="en-US" sz="1100" b="1">
              <a:solidFill>
                <a:schemeClr val="dk1"/>
              </a:solidFill>
              <a:effectLst/>
              <a:latin typeface="+mn-lt"/>
              <a:ea typeface="+mn-ea"/>
              <a:cs typeface="+mn-cs"/>
            </a:rPr>
            <a:t>·  Corrected amount formula</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438149</xdr:colOff>
      <xdr:row>12</xdr:row>
      <xdr:rowOff>139066</xdr:rowOff>
    </xdr:from>
    <xdr:to>
      <xdr:col>8</xdr:col>
      <xdr:colOff>20955</xdr:colOff>
      <xdr:row>16</xdr:row>
      <xdr:rowOff>55245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C083DF40-0DAC-4823-93C7-5151FC18450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689859" y="2335531"/>
              <a:ext cx="4389121" cy="655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140969</xdr:colOff>
      <xdr:row>5</xdr:row>
      <xdr:rowOff>8571</xdr:rowOff>
    </xdr:from>
    <xdr:to>
      <xdr:col>15</xdr:col>
      <xdr:colOff>581025</xdr:colOff>
      <xdr:row>20</xdr:row>
      <xdr:rowOff>95249</xdr:rowOff>
    </xdr:to>
    <xdr:graphicFrame macro="">
      <xdr:nvGraphicFramePr>
        <xdr:cNvPr id="2" name="Chart 1">
          <a:extLst>
            <a:ext uri="{FF2B5EF4-FFF2-40B4-BE49-F238E27FC236}">
              <a16:creationId xmlns:a16="http://schemas.microsoft.com/office/drawing/2014/main" id="{2E045012-CAD4-47FE-99D6-68C719CF8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306705</xdr:colOff>
      <xdr:row>1</xdr:row>
      <xdr:rowOff>47625</xdr:rowOff>
    </xdr:from>
    <xdr:to>
      <xdr:col>14</xdr:col>
      <xdr:colOff>358140</xdr:colOff>
      <xdr:row>4</xdr:row>
      <xdr:rowOff>150495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FB5A2B60-F703-4B61-8317-A9B089A21AB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412105" y="230505"/>
              <a:ext cx="4322445" cy="64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96202</xdr:colOff>
      <xdr:row>22</xdr:row>
      <xdr:rowOff>123825</xdr:rowOff>
    </xdr:from>
    <xdr:to>
      <xdr:col>12</xdr:col>
      <xdr:colOff>104775</xdr:colOff>
      <xdr:row>40</xdr:row>
      <xdr:rowOff>38100</xdr:rowOff>
    </xdr:to>
    <xdr:graphicFrame macro="">
      <xdr:nvGraphicFramePr>
        <xdr:cNvPr id="8" name="Chart 7">
          <a:extLst>
            <a:ext uri="{FF2B5EF4-FFF2-40B4-BE49-F238E27FC236}">
              <a16:creationId xmlns:a16="http://schemas.microsoft.com/office/drawing/2014/main" id="{5B4C6C3C-8902-438D-B113-E32555F12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302895</xdr:colOff>
      <xdr:row>11</xdr:row>
      <xdr:rowOff>172402</xdr:rowOff>
    </xdr:from>
    <xdr:to>
      <xdr:col>12</xdr:col>
      <xdr:colOff>716280</xdr:colOff>
      <xdr:row>27</xdr:row>
      <xdr:rowOff>16192</xdr:rowOff>
    </xdr:to>
    <xdr:graphicFrame macro="">
      <xdr:nvGraphicFramePr>
        <xdr:cNvPr id="2" name="Chart 1">
          <a:extLst>
            <a:ext uri="{FF2B5EF4-FFF2-40B4-BE49-F238E27FC236}">
              <a16:creationId xmlns:a16="http://schemas.microsoft.com/office/drawing/2014/main" id="{E31C195C-16FE-48D0-B975-6E7218727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esta" refreshedDate="45531.611010763889" createdVersion="6" refreshedVersion="6" minRefreshableVersion="3" recordCount="14" xr:uid="{107AC5FF-0092-4071-A12C-DD6A396A845B}">
  <cacheSource type="worksheet">
    <worksheetSource name="Sales"/>
  </cacheSource>
  <cacheFields count="13">
    <cacheField name="Order ID" numFmtId="1">
      <sharedItems containsSemiMixedTypes="0" containsString="0" containsNumber="1" containsInteger="1" minValue="202308241001" maxValue="202308241015"/>
    </cacheField>
    <cacheField name="Order Date" numFmtId="14">
      <sharedItems containsSemiMixedTypes="0" containsNonDate="0" containsDate="1" containsString="0" minDate="2020-01-01T00:00:00" maxDate="2020-01-16T00:00:00"/>
    </cacheField>
    <cacheField name="Customer ID" numFmtId="0">
      <sharedItems/>
    </cacheField>
    <cacheField name="Address" numFmtId="0">
      <sharedItems/>
    </cacheField>
    <cacheField name="City" numFmtId="0">
      <sharedItems count="5">
        <s v="Delhi"/>
        <s v="New Delhi"/>
        <s v="Bengaluru"/>
        <s v="Hyderabad"/>
        <s v="Chennai"/>
      </sharedItems>
    </cacheField>
    <cacheField name="Zip Code" numFmtId="0">
      <sharedItems containsSemiMixedTypes="0" containsString="0" containsNumber="1" containsInteger="1" minValue="110005" maxValue="600001"/>
    </cacheField>
    <cacheField name="Region" numFmtId="0">
      <sharedItems count="5">
        <s v="East"/>
        <s v="West"/>
        <s v="North"/>
        <s v="N/A"/>
        <s v="South"/>
      </sharedItems>
    </cacheField>
    <cacheField name="Customer Name" numFmtId="0">
      <sharedItems count="12">
        <s v="Rakesh Maheta"/>
        <s v="Sonu Sharma"/>
        <s v="Anil Kumar"/>
        <s v="Rohit"/>
        <s v="Tinku Singh"/>
        <s v="Raksingh"/>
        <s v="Suresh"/>
        <s v="Neelam"/>
        <s v="Sunita Kumari"/>
        <s v="Vijay Singh"/>
        <s v="Amandeep"/>
        <s v="Harvinder"/>
      </sharedItems>
    </cacheField>
    <cacheField name="Category" numFmtId="0">
      <sharedItems count="5">
        <s v="Computer"/>
        <s v="Electronics"/>
        <s v="Art"/>
        <s v="Storage"/>
        <s v="Mobiles"/>
      </sharedItems>
    </cacheField>
    <cacheField name="Product" numFmtId="0">
      <sharedItems count="7">
        <s v="Mouse"/>
        <s v="Monitor"/>
        <s v="Printer"/>
        <s v="SSD 256 GB"/>
        <s v="HDD 256 GB"/>
        <s v="Scanner"/>
        <s v="Keyboard"/>
      </sharedItems>
    </cacheField>
    <cacheField name="Price" numFmtId="0">
      <sharedItems containsMixedTypes="1" containsNumber="1" containsInteger="1" minValue="190" maxValue="11620"/>
    </cacheField>
    <cacheField name="Quantity" numFmtId="1">
      <sharedItems containsSemiMixedTypes="0" containsString="0" containsNumber="1" minValue="1" maxValue="45" count="8">
        <n v="45"/>
        <n v="3"/>
        <n v="5"/>
        <n v="1"/>
        <n v="4"/>
        <n v="6"/>
        <n v="7.75"/>
        <n v="8.75"/>
      </sharedItems>
    </cacheField>
    <cacheField name="Amount" numFmtId="165">
      <sharedItems containsSemiMixedTypes="0" containsString="0" containsNumber="1" minValue="0" maxValue="101675" count="11">
        <n v="9450"/>
        <n v="12000"/>
        <n v="16000"/>
        <n v="0"/>
        <n v="4500"/>
        <n v="3200"/>
        <n v="190"/>
        <n v="24000"/>
        <n v="1260"/>
        <n v="60527.5"/>
        <n v="101675"/>
      </sharedItems>
    </cacheField>
  </cacheFields>
  <extLst>
    <ext xmlns:x14="http://schemas.microsoft.com/office/spreadsheetml/2009/9/main" uri="{725AE2AE-9491-48be-B2B4-4EB974FC3084}">
      <x14:pivotCacheDefinition pivotCacheId="1762553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n v="202308241001"/>
    <d v="2020-01-01T00:00:00"/>
    <s v="APS20231"/>
    <s v="Uttam Nagar "/>
    <x v="0"/>
    <n v="110005"/>
    <x v="0"/>
    <x v="0"/>
    <x v="0"/>
    <x v="0"/>
    <n v="210"/>
    <x v="0"/>
    <x v="0"/>
  </r>
  <r>
    <n v="202308241002"/>
    <d v="2020-01-02T00:00:00"/>
    <s v="APS20232"/>
    <s v="Room No. 322,  Seva Bhawan,  Houz Khas"/>
    <x v="1"/>
    <n v="110016"/>
    <x v="1"/>
    <x v="1"/>
    <x v="1"/>
    <x v="1"/>
    <n v="4000"/>
    <x v="1"/>
    <x v="1"/>
  </r>
  <r>
    <n v="202308241003"/>
    <d v="2020-01-03T00:00:00"/>
    <s v="APS20233"/>
    <s v="Room No. 345,Shri Sakti Bhawan "/>
    <x v="0"/>
    <n v="110014"/>
    <x v="2"/>
    <x v="2"/>
    <x v="2"/>
    <x v="2"/>
    <n v="3200"/>
    <x v="2"/>
    <x v="2"/>
  </r>
  <r>
    <n v="202308241004"/>
    <d v="2020-01-06T00:00:00"/>
    <s v="APS20234"/>
    <s v="Narnada Sadan,  Sector B"/>
    <x v="0"/>
    <n v="452010"/>
    <x v="3"/>
    <x v="3"/>
    <x v="3"/>
    <x v="3"/>
    <s v="N/A"/>
    <x v="3"/>
    <x v="3"/>
  </r>
  <r>
    <n v="202308241005"/>
    <d v="2020-01-07T00:00:00"/>
    <s v="APS20235"/>
    <s v="D Block, Flat 126, AD Bridge"/>
    <x v="2"/>
    <n v="560048"/>
    <x v="3"/>
    <x v="4"/>
    <x v="4"/>
    <x v="4"/>
    <n v="1500"/>
    <x v="1"/>
    <x v="4"/>
  </r>
  <r>
    <n v="202308241007"/>
    <d v="2020-01-09T00:00:00"/>
    <s v="APS20238"/>
    <s v="E/6F, Maruthi, Street No. 3"/>
    <x v="3"/>
    <n v="500039"/>
    <x v="0"/>
    <x v="5"/>
    <x v="0"/>
    <x v="1"/>
    <n v="4000"/>
    <x v="4"/>
    <x v="2"/>
  </r>
  <r>
    <n v="202308241008"/>
    <d v="2020-01-10T00:00:00"/>
    <s v="APS20239"/>
    <s v="Mayor Road,  KCM School"/>
    <x v="4"/>
    <n v="600001"/>
    <x v="1"/>
    <x v="6"/>
    <x v="0"/>
    <x v="2"/>
    <n v="3200"/>
    <x v="3"/>
    <x v="5"/>
  </r>
  <r>
    <n v="202308241009"/>
    <d v="2020-01-11T00:00:00"/>
    <s v="APS20240"/>
    <s v="Uttam Nagar"/>
    <x v="0"/>
    <n v="110005"/>
    <x v="2"/>
    <x v="7"/>
    <x v="0"/>
    <x v="5"/>
    <s v="N/A"/>
    <x v="2"/>
    <x v="3"/>
  </r>
  <r>
    <n v="202308241010"/>
    <d v="2020-01-12T00:00:00"/>
    <s v="APS20242"/>
    <s v="Room No. 3,Shri Sakti Bhawan "/>
    <x v="0"/>
    <n v="110014"/>
    <x v="1"/>
    <x v="8"/>
    <x v="0"/>
    <x v="6"/>
    <n v="190"/>
    <x v="3"/>
    <x v="6"/>
  </r>
  <r>
    <n v="202308241011"/>
    <d v="2020-01-13T00:00:00"/>
    <s v="APS20243"/>
    <s v="B Block, Flat 16, AD Bridge"/>
    <x v="2"/>
    <n v="560048"/>
    <x v="3"/>
    <x v="9"/>
    <x v="0"/>
    <x v="3"/>
    <n v="4000"/>
    <x v="5"/>
    <x v="7"/>
  </r>
  <r>
    <n v="202308241012"/>
    <d v="2020-01-14T00:00:00"/>
    <s v="APS20244"/>
    <s v="Room No. 322,  Seva Bhawan,  Houz Khas"/>
    <x v="1"/>
    <n v="110016"/>
    <x v="4"/>
    <x v="10"/>
    <x v="0"/>
    <x v="4"/>
    <s v="N/A"/>
    <x v="5"/>
    <x v="3"/>
  </r>
  <r>
    <n v="202308241013"/>
    <d v="2020-01-15T00:00:00"/>
    <s v="APS20245"/>
    <s v="Room No. 345,Shri Sakti Bhawan "/>
    <x v="0"/>
    <n v="110014"/>
    <x v="3"/>
    <x v="11"/>
    <x v="0"/>
    <x v="0"/>
    <n v="210"/>
    <x v="5"/>
    <x v="8"/>
  </r>
  <r>
    <n v="202308241014"/>
    <d v="2020-01-12T00:00:00"/>
    <s v="APS20242"/>
    <s v="Room No. 3,Shri Sakti Bhawan "/>
    <x v="0"/>
    <n v="110015"/>
    <x v="1"/>
    <x v="8"/>
    <x v="0"/>
    <x v="6"/>
    <n v="7810"/>
    <x v="6"/>
    <x v="9"/>
  </r>
  <r>
    <n v="202308241015"/>
    <d v="2020-01-13T00:00:00"/>
    <s v="APS20243"/>
    <s v="B Block, Flat 16, AD Bridge"/>
    <x v="2"/>
    <n v="560049"/>
    <x v="3"/>
    <x v="9"/>
    <x v="0"/>
    <x v="3"/>
    <n v="11620"/>
    <x v="7"/>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F0A8CD-3949-460E-82E5-384AED063E5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8:G31" firstHeaderRow="0" firstDataRow="1" firstDataCol="1"/>
  <pivotFields count="13">
    <pivotField numFmtId="1" showAll="0"/>
    <pivotField numFmtId="14" showAll="0"/>
    <pivotField showAll="0"/>
    <pivotField showAll="0"/>
    <pivotField showAll="0"/>
    <pivotField showAll="0"/>
    <pivotField showAll="0"/>
    <pivotField axis="axisRow" showAll="0" insertBlankRow="1">
      <items count="13">
        <item x="10"/>
        <item x="2"/>
        <item x="11"/>
        <item x="7"/>
        <item x="0"/>
        <item x="5"/>
        <item x="3"/>
        <item x="1"/>
        <item x="8"/>
        <item x="6"/>
        <item x="4"/>
        <item x="9"/>
        <item t="default"/>
      </items>
    </pivotField>
    <pivotField showAll="0">
      <items count="6">
        <item x="2"/>
        <item x="0"/>
        <item x="1"/>
        <item x="4"/>
        <item x="3"/>
        <item t="default"/>
      </items>
    </pivotField>
    <pivotField showAll="0" defaultSubtotal="0">
      <items count="7">
        <item x="4"/>
        <item x="6"/>
        <item x="1"/>
        <item x="0"/>
        <item x="2"/>
        <item x="5"/>
        <item x="3"/>
      </items>
    </pivotField>
    <pivotField showAll="0"/>
    <pivotField dataField="1" numFmtId="1" showAll="0">
      <items count="9">
        <item x="3"/>
        <item x="1"/>
        <item x="4"/>
        <item x="2"/>
        <item x="5"/>
        <item x="6"/>
        <item x="7"/>
        <item x="0"/>
        <item t="default"/>
      </items>
    </pivotField>
    <pivotField dataField="1" numFmtId="165" showAll="0">
      <items count="12">
        <item x="3"/>
        <item x="6"/>
        <item x="8"/>
        <item x="5"/>
        <item x="4"/>
        <item x="0"/>
        <item x="1"/>
        <item x="2"/>
        <item x="7"/>
        <item x="9"/>
        <item x="10"/>
        <item t="default"/>
      </items>
    </pivotField>
  </pivotFields>
  <rowFields count="1">
    <field x="7"/>
  </rowFields>
  <rowItems count="13">
    <i>
      <x/>
    </i>
    <i>
      <x v="1"/>
    </i>
    <i>
      <x v="2"/>
    </i>
    <i>
      <x v="3"/>
    </i>
    <i>
      <x v="4"/>
    </i>
    <i>
      <x v="5"/>
    </i>
    <i>
      <x v="6"/>
    </i>
    <i>
      <x v="7"/>
    </i>
    <i>
      <x v="8"/>
    </i>
    <i>
      <x v="9"/>
    </i>
    <i>
      <x v="10"/>
    </i>
    <i>
      <x v="11"/>
    </i>
    <i t="grand">
      <x/>
    </i>
  </rowItems>
  <colFields count="1">
    <field x="-2"/>
  </colFields>
  <colItems count="2">
    <i>
      <x/>
    </i>
    <i i="1">
      <x v="1"/>
    </i>
  </colItems>
  <dataFields count="2">
    <dataField name="Total Quantity" fld="11" baseField="7" baseItem="0"/>
    <dataField name="Total Amount" fld="12" baseField="7" baseItem="0" numFmtId="166"/>
  </dataFields>
  <formats count="4">
    <format dxfId="6">
      <pivotArea dataOnly="0" outline="0" axis="axisValues" fieldPosition="0"/>
    </format>
    <format dxfId="5">
      <pivotArea outline="0" collapsedLevelsAreSubtotals="1" fieldPosition="0"/>
    </format>
    <format dxfId="4">
      <pivotArea outline="0" collapsedLevelsAreSubtotals="1" fieldPosition="0">
        <references count="1">
          <reference field="4294967294" count="1" selected="0">
            <x v="1"/>
          </reference>
        </references>
      </pivotArea>
    </format>
    <format dxfId="3">
      <pivotArea dataOnly="0" labelOnly="1" outline="0" fieldPosition="0">
        <references count="1">
          <reference field="4294967294" count="1">
            <x v="1"/>
          </reference>
        </references>
      </pivotArea>
    </format>
  </formats>
  <conditionalFormats count="2">
    <conditionalFormat priority="1">
      <pivotAreas count="1">
        <pivotArea type="data" collapsedLevelsAreSubtotals="1" fieldPosition="0">
          <references count="2">
            <reference field="4294967294" count="1" selected="0">
              <x v="1"/>
            </reference>
            <reference field="7" count="12">
              <x v="0"/>
              <x v="1"/>
              <x v="2"/>
              <x v="3"/>
              <x v="4"/>
              <x v="5"/>
              <x v="6"/>
              <x v="7"/>
              <x v="8"/>
              <x v="9"/>
              <x v="10"/>
              <x v="11"/>
            </reference>
          </references>
        </pivotArea>
      </pivotAreas>
    </conditionalFormat>
    <conditionalFormat priority="5">
      <pivotAreas count="1">
        <pivotArea type="data" collapsedLevelsAreSubtotals="1" fieldPosition="0">
          <references count="2">
            <reference field="4294967294" count="1" selected="0">
              <x v="0"/>
            </reference>
            <reference field="7"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519AA-2057-4414-9E85-80FF12EA211A}"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B30:C38" firstHeaderRow="1" firstDataRow="1" firstDataCol="1"/>
  <pivotFields count="13">
    <pivotField numFmtId="1" showAll="0"/>
    <pivotField numFmtId="14" showAll="0"/>
    <pivotField showAll="0"/>
    <pivotField showAll="0"/>
    <pivotField showAll="0"/>
    <pivotField showAll="0"/>
    <pivotField showAll="0"/>
    <pivotField showAll="0"/>
    <pivotField showAll="0"/>
    <pivotField axis="axisRow" showAll="0" sortType="descending">
      <items count="8">
        <item x="4"/>
        <item x="6"/>
        <item x="1"/>
        <item x="0"/>
        <item x="2"/>
        <item x="5"/>
        <item x="3"/>
        <item t="default"/>
      </items>
      <autoSortScope>
        <pivotArea dataOnly="0" outline="0" fieldPosition="0">
          <references count="1">
            <reference field="4294967294" count="1" selected="0">
              <x v="0"/>
            </reference>
          </references>
        </pivotArea>
      </autoSortScope>
    </pivotField>
    <pivotField showAll="0"/>
    <pivotField numFmtId="1" showAll="0"/>
    <pivotField dataField="1" numFmtId="165" showAll="0"/>
  </pivotFields>
  <rowFields count="1">
    <field x="9"/>
  </rowFields>
  <rowItems count="8">
    <i>
      <x v="6"/>
    </i>
    <i>
      <x v="1"/>
    </i>
    <i>
      <x v="2"/>
    </i>
    <i>
      <x v="4"/>
    </i>
    <i>
      <x v="3"/>
    </i>
    <i>
      <x/>
    </i>
    <i>
      <x v="5"/>
    </i>
    <i t="grand">
      <x/>
    </i>
  </rowItems>
  <colItems count="1">
    <i/>
  </colItems>
  <dataFields count="1">
    <dataField name="Sum of Amount" fld="12" showDataAs="percentOfTotal" baseField="9" baseItem="0" numFmtId="10"/>
  </dataFields>
  <chartFormats count="3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5"/>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9" count="1" selected="0">
            <x v="6"/>
          </reference>
        </references>
      </pivotArea>
    </chartFormat>
    <chartFormat chart="3" format="5">
      <pivotArea type="data" outline="0" fieldPosition="0">
        <references count="2">
          <reference field="4294967294" count="1" selected="0">
            <x v="0"/>
          </reference>
          <reference field="9" count="1" selected="0">
            <x v="1"/>
          </reference>
        </references>
      </pivotArea>
    </chartFormat>
    <chartFormat chart="3" format="6">
      <pivotArea type="data" outline="0" fieldPosition="0">
        <references count="2">
          <reference field="4294967294" count="1" selected="0">
            <x v="0"/>
          </reference>
          <reference field="9" count="1" selected="0">
            <x v="2"/>
          </reference>
        </references>
      </pivotArea>
    </chartFormat>
    <chartFormat chart="3" format="7">
      <pivotArea type="data" outline="0" fieldPosition="0">
        <references count="2">
          <reference field="4294967294" count="1" selected="0">
            <x v="0"/>
          </reference>
          <reference field="9" count="1" selected="0">
            <x v="4"/>
          </reference>
        </references>
      </pivotArea>
    </chartFormat>
    <chartFormat chart="3" format="8">
      <pivotArea type="data" outline="0" fieldPosition="0">
        <references count="2">
          <reference field="4294967294" count="1" selected="0">
            <x v="0"/>
          </reference>
          <reference field="9" count="1" selected="0">
            <x v="3"/>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5"/>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9" count="1" selected="0">
            <x v="6"/>
          </reference>
        </references>
      </pivotArea>
    </chartFormat>
    <chartFormat chart="4" format="13">
      <pivotArea type="data" outline="0" fieldPosition="0">
        <references count="2">
          <reference field="4294967294" count="1" selected="0">
            <x v="0"/>
          </reference>
          <reference field="9" count="1" selected="0">
            <x v="1"/>
          </reference>
        </references>
      </pivotArea>
    </chartFormat>
    <chartFormat chart="4" format="14">
      <pivotArea type="data" outline="0" fieldPosition="0">
        <references count="2">
          <reference field="4294967294" count="1" selected="0">
            <x v="0"/>
          </reference>
          <reference field="9" count="1" selected="0">
            <x v="2"/>
          </reference>
        </references>
      </pivotArea>
    </chartFormat>
    <chartFormat chart="4" format="15">
      <pivotArea type="data" outline="0" fieldPosition="0">
        <references count="2">
          <reference field="4294967294" count="1" selected="0">
            <x v="0"/>
          </reference>
          <reference field="9" count="1" selected="0">
            <x v="4"/>
          </reference>
        </references>
      </pivotArea>
    </chartFormat>
    <chartFormat chart="4" format="16">
      <pivotArea type="data" outline="0" fieldPosition="0">
        <references count="2">
          <reference field="4294967294" count="1" selected="0">
            <x v="0"/>
          </reference>
          <reference field="9" count="1" selected="0">
            <x v="3"/>
          </reference>
        </references>
      </pivotArea>
    </chartFormat>
    <chartFormat chart="4" format="17">
      <pivotArea type="data" outline="0" fieldPosition="0">
        <references count="2">
          <reference field="4294967294" count="1" selected="0">
            <x v="0"/>
          </reference>
          <reference field="9" count="1" selected="0">
            <x v="0"/>
          </reference>
        </references>
      </pivotArea>
    </chartFormat>
    <chartFormat chart="4" format="18">
      <pivotArea type="data" outline="0" fieldPosition="0">
        <references count="2">
          <reference field="4294967294" count="1" selected="0">
            <x v="0"/>
          </reference>
          <reference field="9" count="1" selected="0">
            <x v="5"/>
          </reference>
        </references>
      </pivotArea>
    </chartFormat>
    <chartFormat chart="2" format="3">
      <pivotArea type="data" outline="0" fieldPosition="0">
        <references count="2">
          <reference field="4294967294" count="1" selected="0">
            <x v="0"/>
          </reference>
          <reference field="9" count="1" selected="0">
            <x v="6"/>
          </reference>
        </references>
      </pivotArea>
    </chartFormat>
    <chartFormat chart="2" format="4">
      <pivotArea type="data" outline="0" fieldPosition="0">
        <references count="2">
          <reference field="4294967294" count="1" selected="0">
            <x v="0"/>
          </reference>
          <reference field="9" count="1" selected="0">
            <x v="3"/>
          </reference>
        </references>
      </pivotArea>
    </chartFormat>
    <chartFormat chart="2" format="5">
      <pivotArea type="data" outline="0" fieldPosition="0">
        <references count="2">
          <reference field="4294967294" count="1" selected="0">
            <x v="0"/>
          </reference>
          <reference field="9" count="1" selected="0">
            <x v="4"/>
          </reference>
        </references>
      </pivotArea>
    </chartFormat>
    <chartFormat chart="2" format="6">
      <pivotArea type="data" outline="0" fieldPosition="0">
        <references count="2">
          <reference field="4294967294" count="1" selected="0">
            <x v="0"/>
          </reference>
          <reference field="9" count="1" selected="0">
            <x v="2"/>
          </reference>
        </references>
      </pivotArea>
    </chartFormat>
    <chartFormat chart="2" format="7">
      <pivotArea type="data" outline="0" fieldPosition="0">
        <references count="2">
          <reference field="4294967294" count="1" selected="0">
            <x v="0"/>
          </reference>
          <reference field="9"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9" count="1" selected="0">
            <x v="0"/>
          </reference>
        </references>
      </pivotArea>
    </chartFormat>
    <chartFormat chart="8" format="2">
      <pivotArea type="data" outline="0" fieldPosition="0">
        <references count="2">
          <reference field="4294967294" count="1" selected="0">
            <x v="0"/>
          </reference>
          <reference field="9" count="1" selected="0">
            <x v="5"/>
          </reference>
        </references>
      </pivotArea>
    </chartFormat>
    <chartFormat chart="8" format="3">
      <pivotArea type="data" outline="0" fieldPosition="0">
        <references count="2">
          <reference field="4294967294" count="1" selected="0">
            <x v="0"/>
          </reference>
          <reference field="9" count="1" selected="0">
            <x v="3"/>
          </reference>
        </references>
      </pivotArea>
    </chartFormat>
    <chartFormat chart="8" format="4">
      <pivotArea type="data" outline="0" fieldPosition="0">
        <references count="2">
          <reference field="4294967294" count="1" selected="0">
            <x v="0"/>
          </reference>
          <reference field="9" count="1" selected="0">
            <x v="4"/>
          </reference>
        </references>
      </pivotArea>
    </chartFormat>
    <chartFormat chart="8" format="5">
      <pivotArea type="data" outline="0" fieldPosition="0">
        <references count="2">
          <reference field="4294967294" count="1" selected="0">
            <x v="0"/>
          </reference>
          <reference field="9" count="1" selected="0">
            <x v="2"/>
          </reference>
        </references>
      </pivotArea>
    </chartFormat>
    <chartFormat chart="8" format="6">
      <pivotArea type="data" outline="0" fieldPosition="0">
        <references count="2">
          <reference field="4294967294" count="1" selected="0">
            <x v="0"/>
          </reference>
          <reference field="9" count="1" selected="0">
            <x v="1"/>
          </reference>
        </references>
      </pivotArea>
    </chartFormat>
    <chartFormat chart="8" format="7">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D827F5-0900-4A5F-821A-73D697C137D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7:D15" firstHeaderRow="0" firstDataRow="1" firstDataCol="1"/>
  <pivotFields count="13">
    <pivotField numFmtId="1" showAll="0"/>
    <pivotField numFmtId="14" showAll="0"/>
    <pivotField showAll="0"/>
    <pivotField showAll="0"/>
    <pivotField showAll="0"/>
    <pivotField showAll="0"/>
    <pivotField showAll="0"/>
    <pivotField showAll="0"/>
    <pivotField showAll="0">
      <items count="6">
        <item x="2"/>
        <item x="0"/>
        <item x="1"/>
        <item x="4"/>
        <item x="3"/>
        <item t="default"/>
      </items>
    </pivotField>
    <pivotField axis="axisRow" showAll="0">
      <items count="8">
        <item x="4"/>
        <item x="6"/>
        <item x="1"/>
        <item x="0"/>
        <item x="2"/>
        <item x="5"/>
        <item x="3"/>
        <item t="default"/>
      </items>
    </pivotField>
    <pivotField showAll="0"/>
    <pivotField dataField="1" numFmtId="1" showAll="0"/>
    <pivotField dataField="1" numFmtId="165" showAll="0"/>
  </pivotFields>
  <rowFields count="1">
    <field x="9"/>
  </rowFields>
  <rowItems count="8">
    <i>
      <x/>
    </i>
    <i>
      <x v="1"/>
    </i>
    <i>
      <x v="2"/>
    </i>
    <i>
      <x v="3"/>
    </i>
    <i>
      <x v="4"/>
    </i>
    <i>
      <x v="5"/>
    </i>
    <i>
      <x v="6"/>
    </i>
    <i t="grand">
      <x/>
    </i>
  </rowItems>
  <colFields count="1">
    <field x="-2"/>
  </colFields>
  <colItems count="2">
    <i>
      <x/>
    </i>
    <i i="1">
      <x v="1"/>
    </i>
  </colItems>
  <dataFields count="2">
    <dataField name="Total Amount" fld="12" baseField="0" baseItem="0" numFmtId="165"/>
    <dataField name="Total Quantity" fld="11" subtotal="count" baseField="0" baseItem="0"/>
  </dataFields>
  <formats count="2">
    <format dxfId="2">
      <pivotArea outline="0" collapsedLevelsAreSubtotals="1" fieldPosition="0">
        <references count="1">
          <reference field="4294967294" count="1" selected="0">
            <x v="0"/>
          </reference>
        </references>
      </pivotArea>
    </format>
    <format dxfId="1">
      <pivotArea dataOnly="0" labelOnly="1" outline="0" fieldPosition="0">
        <references count="1">
          <reference field="4294967294" count="1">
            <x v="0"/>
          </reference>
        </references>
      </pivotArea>
    </format>
  </format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3DCE68-57B4-44EB-9138-A4B7EB71D34A}" name="PivotTable22" cacheId="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location ref="C2:K9" firstHeaderRow="1" firstDataRow="2" firstDataCol="1"/>
  <pivotFields count="13">
    <pivotField dataField="1" numFmtId="1" showAll="0"/>
    <pivotField numFmtId="14" showAll="0"/>
    <pivotField showAll="0"/>
    <pivotField showAll="0"/>
    <pivotField axis="axisRow" showAll="0">
      <items count="6">
        <item x="2"/>
        <item x="4"/>
        <item x="0"/>
        <item x="3"/>
        <item x="1"/>
        <item t="default"/>
      </items>
    </pivotField>
    <pivotField showAll="0"/>
    <pivotField showAll="0"/>
    <pivotField showAll="0"/>
    <pivotField showAll="0">
      <items count="6">
        <item x="2"/>
        <item x="0"/>
        <item x="1"/>
        <item x="4"/>
        <item x="3"/>
        <item t="default"/>
      </items>
    </pivotField>
    <pivotField axis="axisCol" showAll="0">
      <items count="8">
        <item x="4"/>
        <item x="6"/>
        <item x="1"/>
        <item x="0"/>
        <item x="2"/>
        <item x="5"/>
        <item x="3"/>
        <item t="default"/>
      </items>
    </pivotField>
    <pivotField showAll="0"/>
    <pivotField numFmtId="1" showAll="0"/>
    <pivotField numFmtId="165" showAll="0"/>
  </pivotFields>
  <rowFields count="1">
    <field x="4"/>
  </rowFields>
  <rowItems count="6">
    <i>
      <x/>
    </i>
    <i>
      <x v="1"/>
    </i>
    <i>
      <x v="2"/>
    </i>
    <i>
      <x v="3"/>
    </i>
    <i>
      <x v="4"/>
    </i>
    <i t="grand">
      <x/>
    </i>
  </rowItems>
  <colFields count="1">
    <field x="9"/>
  </colFields>
  <colItems count="8">
    <i>
      <x/>
    </i>
    <i>
      <x v="1"/>
    </i>
    <i>
      <x v="2"/>
    </i>
    <i>
      <x v="3"/>
    </i>
    <i>
      <x v="4"/>
    </i>
    <i>
      <x v="5"/>
    </i>
    <i>
      <x v="6"/>
    </i>
    <i t="grand">
      <x/>
    </i>
  </colItems>
  <dataFields count="1">
    <dataField name="Count of Order ID" fld="0" subtotal="count" baseField="4" baseItem="4"/>
  </dataFields>
  <conditionalFormats count="1">
    <conditionalFormat priority="2">
      <pivotAreas count="1">
        <pivotArea type="data" collapsedLevelsAreSubtotals="1" fieldPosition="0">
          <references count="3">
            <reference field="4294967294" count="1" selected="0">
              <x v="0"/>
            </reference>
            <reference field="4" count="5">
              <x v="0"/>
              <x v="1"/>
              <x v="2"/>
              <x v="3"/>
              <x v="4"/>
            </reference>
            <reference field="9" count="7" selected="0">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512B46-6E14-4AC1-9B04-7C2A75BC9598}"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13:D19" firstHeaderRow="1" firstDataRow="1" firstDataCol="1"/>
  <pivotFields count="13">
    <pivotField numFmtId="1" showAll="0"/>
    <pivotField numFmtId="14" showAll="0"/>
    <pivotField showAll="0"/>
    <pivotField showAll="0"/>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showAll="0">
      <items count="6">
        <item x="0"/>
        <item x="3"/>
        <item x="2"/>
        <item x="4"/>
        <item x="1"/>
        <item t="default"/>
      </items>
    </pivotField>
    <pivotField showAll="0"/>
    <pivotField showAll="0">
      <items count="6">
        <item x="2"/>
        <item x="0"/>
        <item x="1"/>
        <item x="4"/>
        <item x="3"/>
        <item t="default"/>
      </items>
    </pivotField>
    <pivotField showAll="0">
      <items count="8">
        <item x="4"/>
        <item x="6"/>
        <item x="1"/>
        <item x="0"/>
        <item x="2"/>
        <item x="5"/>
        <item x="3"/>
        <item t="default"/>
      </items>
    </pivotField>
    <pivotField showAll="0"/>
    <pivotField numFmtId="1" showAll="0"/>
    <pivotField dataField="1" numFmtId="165" showAll="0"/>
  </pivotFields>
  <rowFields count="1">
    <field x="4"/>
  </rowFields>
  <rowItems count="6">
    <i>
      <x/>
    </i>
    <i>
      <x v="2"/>
    </i>
    <i>
      <x v="3"/>
    </i>
    <i>
      <x v="4"/>
    </i>
    <i>
      <x v="1"/>
    </i>
    <i t="grand">
      <x/>
    </i>
  </rowItems>
  <colItems count="1">
    <i/>
  </colItems>
  <dataFields count="1">
    <dataField name="Sum of Amount" fld="12" baseField="0" baseItem="0" numFmtId="167"/>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005E9E7-0DC1-4ECC-93A3-76F6B9C1DC34}" sourceName="Category">
  <pivotTables>
    <pivotTable tabId="3" name="PivotTable1"/>
  </pivotTables>
  <data>
    <tabular pivotCacheId="1762553712">
      <items count="5">
        <i x="2" s="1"/>
        <i x="0"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53BBD24-C1D0-4AEA-9888-B7082F884884}" sourceName="Category">
  <pivotTables>
    <pivotTable tabId="4" name="PivotTable1"/>
  </pivotTables>
  <data>
    <tabular pivotCacheId="1762553712">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1D165C4-252D-418A-B064-0ECD60DFB804}" cache="Slicer_Category" caption="Category" columnCoun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E70552DE-8EA8-42E6-B318-BDE2503E0A0D}" cache="Slicer_Category1" caption="Category"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FCD89-6F1B-4A96-B34A-7B60EE16E750}" name="Sales" displayName="Sales" ref="A1:M15" headerRowDxfId="39" headerRowBorderDxfId="38" tableBorderDxfId="37" totalsRowBorderDxfId="36">
  <autoFilter ref="A1:M15" xr:uid="{2E30DE9F-89A6-4E1F-B67D-6BE21A03E891}"/>
  <tableColumns count="13">
    <tableColumn id="1" xr3:uid="{7335E0D6-E8AA-4291-BB19-9A043EDD2931}" name="Order ID" totalsRowLabel="Total" dataDxfId="35" totalsRowDxfId="34"/>
    <tableColumn id="2" xr3:uid="{B06F6010-0C3C-4D95-B80D-247C21DC21C0}" name="Order Date" dataDxfId="33" totalsRowDxfId="32"/>
    <tableColumn id="3" xr3:uid="{B9292A18-8B9E-43D2-BB96-6F1D5F35A127}" name="Customer ID" dataDxfId="31" totalsRowDxfId="30"/>
    <tableColumn id="12" xr3:uid="{8AFD1806-A0CC-4992-A279-9654E249B18C}" name="Address" dataDxfId="29" totalsRowDxfId="28"/>
    <tableColumn id="17" xr3:uid="{372FE2D7-4E32-4AD7-80DD-E646C23D0852}" name="City" dataDxfId="27" totalsRowDxfId="26"/>
    <tableColumn id="15" xr3:uid="{AB4BCFF2-6A33-4211-BB9A-ADB99A2C855A}" name="Zip Code" dataDxfId="25" totalsRowDxfId="24"/>
    <tableColumn id="5" xr3:uid="{9FFFC3AC-A519-4A7F-B4D7-6CFAD0AC7B8D}" name="Region" dataDxfId="23" totalsRowDxfId="22"/>
    <tableColumn id="6" xr3:uid="{CB0D80C7-9EF6-4B82-B427-697FF39906FA}" name="Customer Name" dataDxfId="21" totalsRowDxfId="20"/>
    <tableColumn id="7" xr3:uid="{18A11BBA-7889-4E2C-966B-71F492E46EC0}" name="Category" dataDxfId="19" totalsRowDxfId="18"/>
    <tableColumn id="8" xr3:uid="{E7A620E2-76E1-4EBE-BEE0-38C8414872A2}" name="Product" dataDxfId="17" totalsRowDxfId="16"/>
    <tableColumn id="9" xr3:uid="{4C4A341C-F242-43F0-83C1-D07C0579EBE9}" name="Price" dataDxfId="15" totalsRowDxfId="14" dataCellStyle="Comma"/>
    <tableColumn id="10" xr3:uid="{AB501823-6AB8-4B66-A8F6-8CA568AB0DF7}" name="Quantity" dataDxfId="13" totalsRowDxfId="12"/>
    <tableColumn id="11" xr3:uid="{2F4EA4DF-6747-408B-BA68-B9667FBDB953}" name="Amount" totalsRowFunction="count" dataDxfId="11" totalsRowDxfId="10">
      <calculatedColumnFormula>IFERROR(K2*L2,0)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openxmlformats.org/officeDocument/2006/relationships/comments" Target="../comments2.xml"/><Relationship Id="rId5" Type="http://schemas.microsoft.com/office/2007/relationships/slicer" Target="../slicers/slicer1.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6F832-F501-4FC2-AA89-113ABB2BDCDC}">
  <dimension ref="A1:K21"/>
  <sheetViews>
    <sheetView workbookViewId="0">
      <selection activeCell="D30" sqref="D30"/>
    </sheetView>
  </sheetViews>
  <sheetFormatPr defaultRowHeight="14.4" x14ac:dyDescent="0.3"/>
  <cols>
    <col min="1" max="1" width="12" bestFit="1" customWidth="1"/>
    <col min="2" max="2" width="10.44140625" bestFit="1" customWidth="1"/>
    <col min="3" max="3" width="9.109375" bestFit="1" customWidth="1"/>
    <col min="4" max="4" width="41.21875" bestFit="1" customWidth="1"/>
    <col min="5" max="5" width="6.88671875" bestFit="1" customWidth="1"/>
    <col min="6" max="6" width="14.109375" bestFit="1" customWidth="1"/>
    <col min="7" max="7" width="10.21875" bestFit="1" customWidth="1"/>
    <col min="8" max="8" width="12.88671875" bestFit="1" customWidth="1"/>
    <col min="9" max="9" width="6" bestFit="1" customWidth="1"/>
    <col min="10" max="10" width="4" bestFit="1" customWidth="1"/>
    <col min="11" max="11" width="10.44140625" bestFit="1" customWidth="1"/>
  </cols>
  <sheetData>
    <row r="1" spans="1:11" x14ac:dyDescent="0.3">
      <c r="A1" s="1" t="s">
        <v>0</v>
      </c>
      <c r="B1" s="1" t="s">
        <v>1</v>
      </c>
      <c r="C1" s="1" t="s">
        <v>2</v>
      </c>
      <c r="D1" s="1" t="s">
        <v>3</v>
      </c>
      <c r="E1" s="1" t="s">
        <v>4</v>
      </c>
      <c r="F1" s="1" t="s">
        <v>5</v>
      </c>
      <c r="G1" s="1" t="s">
        <v>6</v>
      </c>
      <c r="H1" s="1" t="s">
        <v>7</v>
      </c>
      <c r="I1" s="1" t="s">
        <v>8</v>
      </c>
      <c r="J1" s="2" t="s">
        <v>9</v>
      </c>
      <c r="K1" s="3" t="s">
        <v>10</v>
      </c>
    </row>
    <row r="2" spans="1:11" x14ac:dyDescent="0.3">
      <c r="A2" s="4">
        <v>202308241001</v>
      </c>
      <c r="B2" s="5">
        <v>43831</v>
      </c>
      <c r="C2" s="4" t="s">
        <v>11</v>
      </c>
      <c r="D2" s="4" t="s">
        <v>12</v>
      </c>
      <c r="E2" s="4" t="s">
        <v>13</v>
      </c>
      <c r="F2" s="4" t="s">
        <v>14</v>
      </c>
      <c r="G2" s="4" t="s">
        <v>15</v>
      </c>
      <c r="H2" s="4" t="s">
        <v>16</v>
      </c>
      <c r="I2" s="6">
        <v>210</v>
      </c>
      <c r="J2" s="6">
        <v>45</v>
      </c>
      <c r="K2" s="7">
        <f>I2*J2</f>
        <v>9450</v>
      </c>
    </row>
    <row r="3" spans="1:11" ht="43.2" x14ac:dyDescent="0.3">
      <c r="A3" s="4">
        <v>202308241002</v>
      </c>
      <c r="B3" s="5">
        <v>43832</v>
      </c>
      <c r="C3" s="4" t="s">
        <v>17</v>
      </c>
      <c r="D3" s="8" t="s">
        <v>18</v>
      </c>
      <c r="E3" s="4" t="s">
        <v>19</v>
      </c>
      <c r="F3" s="4" t="s">
        <v>20</v>
      </c>
      <c r="G3" s="4" t="s">
        <v>21</v>
      </c>
      <c r="H3" s="4" t="s">
        <v>22</v>
      </c>
      <c r="I3" s="6">
        <v>4000</v>
      </c>
      <c r="J3" s="6">
        <v>3</v>
      </c>
      <c r="K3" s="7">
        <f t="shared" ref="K3:K20" si="0">I3*J3</f>
        <v>12000</v>
      </c>
    </row>
    <row r="4" spans="1:11" ht="28.8" x14ac:dyDescent="0.3">
      <c r="A4" s="4">
        <v>202308241003</v>
      </c>
      <c r="B4" s="5">
        <v>43833</v>
      </c>
      <c r="C4" s="4" t="s">
        <v>23</v>
      </c>
      <c r="D4" s="8" t="s">
        <v>24</v>
      </c>
      <c r="E4" s="4" t="s">
        <v>25</v>
      </c>
      <c r="F4" s="4" t="s">
        <v>26</v>
      </c>
      <c r="G4" s="4" t="s">
        <v>27</v>
      </c>
      <c r="H4" s="4" t="s">
        <v>28</v>
      </c>
      <c r="I4" s="6">
        <v>3200</v>
      </c>
      <c r="J4" s="6">
        <v>5</v>
      </c>
      <c r="K4" s="7">
        <f t="shared" si="0"/>
        <v>16000</v>
      </c>
    </row>
    <row r="5" spans="1:11" ht="28.8" x14ac:dyDescent="0.3">
      <c r="A5" s="4">
        <v>202308241004</v>
      </c>
      <c r="B5" s="5">
        <v>43836</v>
      </c>
      <c r="C5" s="4" t="s">
        <v>29</v>
      </c>
      <c r="D5" s="8" t="s">
        <v>104</v>
      </c>
      <c r="E5" s="4"/>
      <c r="F5" s="4" t="s">
        <v>30</v>
      </c>
      <c r="G5" s="4" t="s">
        <v>31</v>
      </c>
      <c r="H5" s="4" t="s">
        <v>32</v>
      </c>
      <c r="I5" s="6" t="s">
        <v>81</v>
      </c>
      <c r="J5" s="6">
        <v>1</v>
      </c>
      <c r="K5" s="7" t="e">
        <f t="shared" si="0"/>
        <v>#VALUE!</v>
      </c>
    </row>
    <row r="6" spans="1:11" ht="28.8" x14ac:dyDescent="0.3">
      <c r="A6" s="4">
        <v>202308241005</v>
      </c>
      <c r="B6" s="5">
        <v>43837</v>
      </c>
      <c r="C6" s="4" t="s">
        <v>33</v>
      </c>
      <c r="D6" s="8" t="s">
        <v>34</v>
      </c>
      <c r="E6" s="4"/>
      <c r="F6" s="4" t="s">
        <v>35</v>
      </c>
      <c r="G6" s="4" t="s">
        <v>36</v>
      </c>
      <c r="H6" s="4" t="s">
        <v>37</v>
      </c>
      <c r="I6" s="6">
        <v>1500</v>
      </c>
      <c r="J6" s="6">
        <v>3</v>
      </c>
      <c r="K6" s="7">
        <f t="shared" si="0"/>
        <v>4500</v>
      </c>
    </row>
    <row r="7" spans="1:11" x14ac:dyDescent="0.3">
      <c r="A7" s="4"/>
      <c r="B7" s="5"/>
      <c r="C7" s="4"/>
      <c r="D7" s="4"/>
      <c r="E7" s="4"/>
      <c r="F7" s="4"/>
      <c r="G7" s="4"/>
      <c r="H7" s="4"/>
      <c r="I7" s="6"/>
      <c r="J7" s="6"/>
      <c r="K7" s="7"/>
    </row>
    <row r="8" spans="1:11" x14ac:dyDescent="0.3">
      <c r="A8" s="4"/>
      <c r="B8" s="5"/>
      <c r="C8" s="4"/>
      <c r="D8" s="4"/>
      <c r="E8" s="4"/>
      <c r="F8" s="4"/>
      <c r="G8" s="4"/>
      <c r="H8" s="4"/>
      <c r="I8" s="6"/>
      <c r="J8" s="6"/>
      <c r="K8" s="7"/>
    </row>
    <row r="9" spans="1:11" x14ac:dyDescent="0.3">
      <c r="A9" s="4">
        <v>202308241007</v>
      </c>
      <c r="B9" s="5">
        <v>43839</v>
      </c>
      <c r="C9" s="4" t="s">
        <v>38</v>
      </c>
      <c r="D9" s="4" t="s">
        <v>39</v>
      </c>
      <c r="E9" s="4" t="s">
        <v>13</v>
      </c>
      <c r="F9" s="4" t="s">
        <v>40</v>
      </c>
      <c r="G9" s="4" t="s">
        <v>15</v>
      </c>
      <c r="H9" s="4" t="s">
        <v>41</v>
      </c>
      <c r="I9" s="6">
        <v>4000</v>
      </c>
      <c r="J9" s="6">
        <v>4</v>
      </c>
      <c r="K9" s="7">
        <f t="shared" si="0"/>
        <v>16000</v>
      </c>
    </row>
    <row r="10" spans="1:11" ht="28.8" x14ac:dyDescent="0.3">
      <c r="A10" s="4">
        <v>202308241008</v>
      </c>
      <c r="B10" s="5">
        <v>43840</v>
      </c>
      <c r="C10" s="4" t="s">
        <v>42</v>
      </c>
      <c r="D10" s="8" t="s">
        <v>43</v>
      </c>
      <c r="E10" s="4" t="s">
        <v>19</v>
      </c>
      <c r="F10" s="4" t="s">
        <v>44</v>
      </c>
      <c r="G10" s="4" t="s">
        <v>15</v>
      </c>
      <c r="H10" s="4" t="s">
        <v>28</v>
      </c>
      <c r="I10" s="6">
        <v>3200</v>
      </c>
      <c r="J10" s="6">
        <v>1</v>
      </c>
      <c r="K10" s="7">
        <f t="shared" si="0"/>
        <v>3200</v>
      </c>
    </row>
    <row r="11" spans="1:11" x14ac:dyDescent="0.3">
      <c r="A11" s="4">
        <v>202308241009</v>
      </c>
      <c r="B11" s="5">
        <v>43841</v>
      </c>
      <c r="C11" s="4" t="s">
        <v>45</v>
      </c>
      <c r="D11" s="4" t="s">
        <v>46</v>
      </c>
      <c r="E11" s="4" t="s">
        <v>25</v>
      </c>
      <c r="F11" s="4" t="s">
        <v>47</v>
      </c>
      <c r="G11" s="4" t="s">
        <v>15</v>
      </c>
      <c r="H11" s="4" t="s">
        <v>48</v>
      </c>
      <c r="I11" s="6" t="s">
        <v>81</v>
      </c>
      <c r="J11" s="6">
        <v>5</v>
      </c>
      <c r="K11" s="7" t="e">
        <f t="shared" si="0"/>
        <v>#VALUE!</v>
      </c>
    </row>
    <row r="12" spans="1:11" x14ac:dyDescent="0.3">
      <c r="A12" s="4"/>
      <c r="B12" s="5"/>
      <c r="C12" s="4"/>
      <c r="D12" s="4"/>
      <c r="E12" s="4"/>
      <c r="F12" s="4"/>
      <c r="G12" s="4"/>
      <c r="H12" s="4"/>
      <c r="I12" s="6"/>
      <c r="J12" s="6"/>
      <c r="K12" s="7"/>
    </row>
    <row r="13" spans="1:11" x14ac:dyDescent="0.3">
      <c r="A13" s="4"/>
      <c r="B13" s="5"/>
      <c r="C13" s="4"/>
      <c r="D13" s="4"/>
      <c r="E13" s="4"/>
      <c r="F13" s="4"/>
      <c r="G13" s="4"/>
      <c r="H13" s="4"/>
      <c r="I13" s="6"/>
      <c r="J13" s="6"/>
      <c r="K13" s="7"/>
    </row>
    <row r="14" spans="1:11" ht="28.8" x14ac:dyDescent="0.3">
      <c r="A14" s="4">
        <v>202308241010</v>
      </c>
      <c r="B14" s="5">
        <v>43842</v>
      </c>
      <c r="C14" s="4" t="s">
        <v>49</v>
      </c>
      <c r="D14" s="8" t="s">
        <v>50</v>
      </c>
      <c r="E14" s="4" t="s">
        <v>19</v>
      </c>
      <c r="F14" s="4" t="s">
        <v>51</v>
      </c>
      <c r="G14" s="4" t="s">
        <v>15</v>
      </c>
      <c r="H14" s="4" t="s">
        <v>52</v>
      </c>
      <c r="I14" s="6">
        <v>190</v>
      </c>
      <c r="J14" s="6">
        <v>1</v>
      </c>
      <c r="K14" s="7">
        <f t="shared" si="0"/>
        <v>190</v>
      </c>
    </row>
    <row r="15" spans="1:11" ht="28.8" x14ac:dyDescent="0.3">
      <c r="A15" s="4">
        <v>202308241011</v>
      </c>
      <c r="B15" s="5">
        <v>43843</v>
      </c>
      <c r="C15" s="4" t="s">
        <v>53</v>
      </c>
      <c r="D15" s="8" t="s">
        <v>54</v>
      </c>
      <c r="E15" s="4"/>
      <c r="F15" s="4" t="s">
        <v>55</v>
      </c>
      <c r="G15" s="4" t="s">
        <v>15</v>
      </c>
      <c r="H15" s="4" t="s">
        <v>56</v>
      </c>
      <c r="I15" s="6">
        <v>4000</v>
      </c>
      <c r="J15" s="6">
        <v>6</v>
      </c>
      <c r="K15" s="7">
        <f t="shared" si="0"/>
        <v>24000</v>
      </c>
    </row>
    <row r="16" spans="1:11" x14ac:dyDescent="0.3">
      <c r="A16" s="4"/>
      <c r="B16" s="5"/>
      <c r="C16" s="4"/>
      <c r="D16" s="4"/>
      <c r="E16" s="4"/>
      <c r="F16" s="4"/>
      <c r="G16" s="4"/>
      <c r="H16" s="4"/>
      <c r="I16" s="6"/>
      <c r="J16" s="6"/>
      <c r="K16" s="7"/>
    </row>
    <row r="17" spans="1:11" ht="43.2" x14ac:dyDescent="0.3">
      <c r="A17" s="4">
        <v>202308241012</v>
      </c>
      <c r="B17" s="5">
        <v>43844</v>
      </c>
      <c r="C17" s="4" t="s">
        <v>57</v>
      </c>
      <c r="D17" s="8" t="s">
        <v>18</v>
      </c>
      <c r="E17" s="4" t="s">
        <v>58</v>
      </c>
      <c r="F17" s="4" t="s">
        <v>59</v>
      </c>
      <c r="G17" s="4" t="s">
        <v>15</v>
      </c>
      <c r="H17" s="4" t="s">
        <v>37</v>
      </c>
      <c r="I17" s="6" t="s">
        <v>81</v>
      </c>
      <c r="J17" s="6">
        <v>6</v>
      </c>
      <c r="K17" s="7" t="e">
        <f t="shared" si="0"/>
        <v>#VALUE!</v>
      </c>
    </row>
    <row r="18" spans="1:11" ht="28.8" x14ac:dyDescent="0.3">
      <c r="A18" s="4">
        <v>202308241013</v>
      </c>
      <c r="B18" s="5">
        <v>43845</v>
      </c>
      <c r="C18" s="4" t="s">
        <v>60</v>
      </c>
      <c r="D18" s="8" t="s">
        <v>24</v>
      </c>
      <c r="E18" s="4"/>
      <c r="F18" s="4" t="s">
        <v>61</v>
      </c>
      <c r="G18" s="4" t="s">
        <v>15</v>
      </c>
      <c r="H18" s="4" t="s">
        <v>16</v>
      </c>
      <c r="I18" s="6">
        <v>210</v>
      </c>
      <c r="J18" s="6">
        <v>6</v>
      </c>
      <c r="K18" s="7">
        <f t="shared" si="0"/>
        <v>1260</v>
      </c>
    </row>
    <row r="19" spans="1:11" ht="28.8" x14ac:dyDescent="0.3">
      <c r="A19" s="4">
        <v>202308241014</v>
      </c>
      <c r="B19" s="5">
        <v>43842</v>
      </c>
      <c r="C19" s="4" t="s">
        <v>49</v>
      </c>
      <c r="D19" s="8" t="s">
        <v>62</v>
      </c>
      <c r="E19" s="4" t="s">
        <v>19</v>
      </c>
      <c r="F19" s="4" t="s">
        <v>51</v>
      </c>
      <c r="G19" s="4" t="s">
        <v>15</v>
      </c>
      <c r="H19" s="4" t="s">
        <v>52</v>
      </c>
      <c r="I19" s="6">
        <v>7810</v>
      </c>
      <c r="J19" s="6">
        <v>7.75</v>
      </c>
      <c r="K19" s="7">
        <f t="shared" si="0"/>
        <v>60527.5</v>
      </c>
    </row>
    <row r="20" spans="1:11" ht="28.8" x14ac:dyDescent="0.3">
      <c r="A20" s="4">
        <v>202308241015</v>
      </c>
      <c r="B20" s="5">
        <v>43843</v>
      </c>
      <c r="C20" s="4" t="s">
        <v>53</v>
      </c>
      <c r="D20" s="8" t="s">
        <v>63</v>
      </c>
      <c r="E20" s="4"/>
      <c r="F20" s="4" t="s">
        <v>55</v>
      </c>
      <c r="G20" s="4" t="s">
        <v>15</v>
      </c>
      <c r="H20" s="4" t="s">
        <v>56</v>
      </c>
      <c r="I20" s="6">
        <v>11620</v>
      </c>
      <c r="J20" s="6">
        <v>8.75</v>
      </c>
      <c r="K20" s="7">
        <f t="shared" si="0"/>
        <v>101675</v>
      </c>
    </row>
    <row r="21" spans="1:11" x14ac:dyDescent="0.3">
      <c r="A21" s="4">
        <v>202308241016</v>
      </c>
      <c r="B21" s="5"/>
      <c r="C21" s="4"/>
      <c r="D21" s="4"/>
      <c r="E21" s="4"/>
      <c r="F21" s="4"/>
      <c r="G21" s="4"/>
      <c r="H21" s="4"/>
      <c r="I21" s="6"/>
      <c r="J21" s="6">
        <v>9.75</v>
      </c>
      <c r="K2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1086D-23C5-49EC-9F5C-E60ABCB81BBD}">
  <dimension ref="A1:M20"/>
  <sheetViews>
    <sheetView workbookViewId="0">
      <selection activeCell="D25" sqref="D25"/>
    </sheetView>
  </sheetViews>
  <sheetFormatPr defaultRowHeight="14.4" x14ac:dyDescent="0.3"/>
  <cols>
    <col min="1" max="1" width="13.109375" style="13" bestFit="1" customWidth="1"/>
    <col min="2" max="2" width="12.6640625" bestFit="1" customWidth="1"/>
    <col min="3" max="3" width="13.77734375" bestFit="1" customWidth="1"/>
    <col min="4" max="4" width="36.33203125" bestFit="1" customWidth="1"/>
    <col min="5" max="5" width="10.21875" customWidth="1"/>
    <col min="6" max="6" width="10.6640625" bestFit="1" customWidth="1"/>
    <col min="7" max="7" width="9.109375" bestFit="1" customWidth="1"/>
    <col min="8" max="8" width="17.21875" bestFit="1" customWidth="1"/>
    <col min="9" max="9" width="10.77734375" bestFit="1" customWidth="1"/>
    <col min="10" max="10" width="10.88671875" bestFit="1" customWidth="1"/>
    <col min="11" max="11" width="10.33203125" style="17" bestFit="1" customWidth="1"/>
    <col min="12" max="12" width="10.6640625" bestFit="1" customWidth="1"/>
    <col min="13" max="13" width="11.33203125" style="20" bestFit="1" customWidth="1"/>
    <col min="15" max="15" width="8.88671875" customWidth="1"/>
  </cols>
  <sheetData>
    <row r="1" spans="1:13" x14ac:dyDescent="0.3">
      <c r="A1" s="11" t="s">
        <v>64</v>
      </c>
      <c r="B1" s="9" t="s">
        <v>1</v>
      </c>
      <c r="C1" s="9" t="s">
        <v>98</v>
      </c>
      <c r="D1" s="9" t="s">
        <v>3</v>
      </c>
      <c r="E1" s="9" t="s">
        <v>80</v>
      </c>
      <c r="F1" s="9" t="s">
        <v>99</v>
      </c>
      <c r="G1" s="9" t="s">
        <v>4</v>
      </c>
      <c r="H1" s="9" t="s">
        <v>82</v>
      </c>
      <c r="I1" s="9" t="s">
        <v>6</v>
      </c>
      <c r="J1" s="9" t="s">
        <v>7</v>
      </c>
      <c r="K1" s="15" t="s">
        <v>8</v>
      </c>
      <c r="L1" s="10" t="s">
        <v>97</v>
      </c>
      <c r="M1" s="18" t="s">
        <v>10</v>
      </c>
    </row>
    <row r="2" spans="1:13" x14ac:dyDescent="0.3">
      <c r="A2" s="12">
        <v>202308241001</v>
      </c>
      <c r="B2" s="5">
        <v>43831</v>
      </c>
      <c r="C2" s="4" t="s">
        <v>11</v>
      </c>
      <c r="D2" s="4" t="s">
        <v>65</v>
      </c>
      <c r="E2" s="4" t="s">
        <v>69</v>
      </c>
      <c r="F2" s="4">
        <v>110005</v>
      </c>
      <c r="G2" s="4" t="s">
        <v>13</v>
      </c>
      <c r="H2" s="4" t="s">
        <v>14</v>
      </c>
      <c r="I2" s="4" t="s">
        <v>15</v>
      </c>
      <c r="J2" s="4" t="s">
        <v>16</v>
      </c>
      <c r="K2" s="16">
        <v>210</v>
      </c>
      <c r="L2" s="6">
        <v>45</v>
      </c>
      <c r="M2" s="19">
        <f t="shared" ref="M2:M15" si="0">IFERROR(K2*L2,0)</f>
        <v>9450</v>
      </c>
    </row>
    <row r="3" spans="1:13" x14ac:dyDescent="0.3">
      <c r="A3" s="12">
        <v>202308241002</v>
      </c>
      <c r="B3" s="5">
        <v>43832</v>
      </c>
      <c r="C3" s="4" t="s">
        <v>17</v>
      </c>
      <c r="D3" s="14" t="s">
        <v>66</v>
      </c>
      <c r="E3" s="4" t="s">
        <v>67</v>
      </c>
      <c r="F3" s="8">
        <v>110016</v>
      </c>
      <c r="G3" s="4" t="s">
        <v>19</v>
      </c>
      <c r="H3" s="4" t="s">
        <v>83</v>
      </c>
      <c r="I3" s="4" t="s">
        <v>21</v>
      </c>
      <c r="J3" s="4" t="s">
        <v>93</v>
      </c>
      <c r="K3" s="16">
        <v>4000</v>
      </c>
      <c r="L3" s="6">
        <v>3</v>
      </c>
      <c r="M3" s="19">
        <f t="shared" si="0"/>
        <v>12000</v>
      </c>
    </row>
    <row r="4" spans="1:13" x14ac:dyDescent="0.3">
      <c r="A4" s="12">
        <v>202308241003</v>
      </c>
      <c r="B4" s="5">
        <v>43833</v>
      </c>
      <c r="C4" s="4" t="s">
        <v>23</v>
      </c>
      <c r="D4" s="8" t="s">
        <v>68</v>
      </c>
      <c r="E4" s="4" t="s">
        <v>69</v>
      </c>
      <c r="F4" s="8">
        <v>110014</v>
      </c>
      <c r="G4" s="4" t="s">
        <v>25</v>
      </c>
      <c r="H4" s="4" t="s">
        <v>84</v>
      </c>
      <c r="I4" s="4" t="s">
        <v>27</v>
      </c>
      <c r="J4" s="4" t="s">
        <v>28</v>
      </c>
      <c r="K4" s="16">
        <v>3200</v>
      </c>
      <c r="L4" s="6">
        <v>5</v>
      </c>
      <c r="M4" s="19">
        <f t="shared" si="0"/>
        <v>16000</v>
      </c>
    </row>
    <row r="5" spans="1:13" x14ac:dyDescent="0.3">
      <c r="A5" s="12">
        <v>202308241004</v>
      </c>
      <c r="B5" s="5">
        <v>43836</v>
      </c>
      <c r="C5" s="4" t="s">
        <v>29</v>
      </c>
      <c r="D5" s="8" t="s">
        <v>70</v>
      </c>
      <c r="E5" s="4" t="s">
        <v>69</v>
      </c>
      <c r="F5" s="8">
        <v>452010</v>
      </c>
      <c r="G5" s="4" t="s">
        <v>81</v>
      </c>
      <c r="H5" s="4" t="s">
        <v>85</v>
      </c>
      <c r="I5" s="4" t="s">
        <v>31</v>
      </c>
      <c r="J5" s="4" t="s">
        <v>94</v>
      </c>
      <c r="K5" s="4" t="s">
        <v>81</v>
      </c>
      <c r="L5" s="6">
        <v>1</v>
      </c>
      <c r="M5" s="19">
        <f t="shared" si="0"/>
        <v>0</v>
      </c>
    </row>
    <row r="6" spans="1:13" x14ac:dyDescent="0.3">
      <c r="A6" s="12">
        <v>202308241005</v>
      </c>
      <c r="B6" s="5">
        <v>43837</v>
      </c>
      <c r="C6" s="4" t="s">
        <v>33</v>
      </c>
      <c r="D6" s="8" t="s">
        <v>71</v>
      </c>
      <c r="E6" s="4" t="s">
        <v>72</v>
      </c>
      <c r="F6" s="8">
        <v>560048</v>
      </c>
      <c r="G6" s="4" t="s">
        <v>81</v>
      </c>
      <c r="H6" s="4" t="s">
        <v>35</v>
      </c>
      <c r="I6" s="4" t="s">
        <v>36</v>
      </c>
      <c r="J6" s="4" t="s">
        <v>95</v>
      </c>
      <c r="K6" s="16">
        <v>1500</v>
      </c>
      <c r="L6" s="6">
        <v>3</v>
      </c>
      <c r="M6" s="19">
        <f t="shared" si="0"/>
        <v>4500</v>
      </c>
    </row>
    <row r="7" spans="1:13" x14ac:dyDescent="0.3">
      <c r="A7" s="12">
        <v>202308241007</v>
      </c>
      <c r="B7" s="5">
        <v>43839</v>
      </c>
      <c r="C7" s="4" t="s">
        <v>38</v>
      </c>
      <c r="D7" s="4" t="s">
        <v>73</v>
      </c>
      <c r="E7" s="4" t="s">
        <v>74</v>
      </c>
      <c r="F7" s="4">
        <v>500039</v>
      </c>
      <c r="G7" s="4" t="s">
        <v>13</v>
      </c>
      <c r="H7" s="4" t="s">
        <v>86</v>
      </c>
      <c r="I7" s="4" t="s">
        <v>15</v>
      </c>
      <c r="J7" s="4" t="s">
        <v>93</v>
      </c>
      <c r="K7" s="16">
        <v>4000</v>
      </c>
      <c r="L7" s="6">
        <v>4</v>
      </c>
      <c r="M7" s="19">
        <f t="shared" si="0"/>
        <v>16000</v>
      </c>
    </row>
    <row r="8" spans="1:13" x14ac:dyDescent="0.3">
      <c r="A8" s="12">
        <v>202308241008</v>
      </c>
      <c r="B8" s="5">
        <v>43840</v>
      </c>
      <c r="C8" s="4" t="s">
        <v>42</v>
      </c>
      <c r="D8" s="8" t="s">
        <v>75</v>
      </c>
      <c r="E8" s="4" t="s">
        <v>76</v>
      </c>
      <c r="F8" s="8">
        <v>600001</v>
      </c>
      <c r="G8" s="4" t="s">
        <v>19</v>
      </c>
      <c r="H8" s="4" t="s">
        <v>87</v>
      </c>
      <c r="I8" s="4" t="s">
        <v>15</v>
      </c>
      <c r="J8" s="4" t="s">
        <v>28</v>
      </c>
      <c r="K8" s="16">
        <v>3200</v>
      </c>
      <c r="L8" s="6">
        <v>1</v>
      </c>
      <c r="M8" s="19">
        <f t="shared" si="0"/>
        <v>3200</v>
      </c>
    </row>
    <row r="9" spans="1:13" x14ac:dyDescent="0.3">
      <c r="A9" s="12">
        <v>202308241009</v>
      </c>
      <c r="B9" s="5">
        <v>43841</v>
      </c>
      <c r="C9" s="4" t="s">
        <v>45</v>
      </c>
      <c r="D9" s="4" t="s">
        <v>77</v>
      </c>
      <c r="E9" s="4" t="s">
        <v>69</v>
      </c>
      <c r="F9" s="4">
        <v>110005</v>
      </c>
      <c r="G9" s="4" t="s">
        <v>25</v>
      </c>
      <c r="H9" s="4" t="s">
        <v>88</v>
      </c>
      <c r="I9" s="4" t="s">
        <v>15</v>
      </c>
      <c r="J9" s="4" t="s">
        <v>96</v>
      </c>
      <c r="K9" s="4" t="s">
        <v>81</v>
      </c>
      <c r="L9" s="6">
        <v>5</v>
      </c>
      <c r="M9" s="19">
        <f t="shared" si="0"/>
        <v>0</v>
      </c>
    </row>
    <row r="10" spans="1:13" x14ac:dyDescent="0.3">
      <c r="A10" s="12">
        <v>202308241010</v>
      </c>
      <c r="B10" s="5">
        <v>43842</v>
      </c>
      <c r="C10" s="4" t="s">
        <v>49</v>
      </c>
      <c r="D10" s="8" t="s">
        <v>78</v>
      </c>
      <c r="E10" s="4" t="s">
        <v>69</v>
      </c>
      <c r="F10" s="8">
        <v>110014</v>
      </c>
      <c r="G10" s="4" t="s">
        <v>19</v>
      </c>
      <c r="H10" s="4" t="s">
        <v>89</v>
      </c>
      <c r="I10" s="4" t="s">
        <v>15</v>
      </c>
      <c r="J10" s="4" t="s">
        <v>52</v>
      </c>
      <c r="K10" s="16">
        <v>190</v>
      </c>
      <c r="L10" s="6">
        <v>1</v>
      </c>
      <c r="M10" s="19">
        <f t="shared" si="0"/>
        <v>190</v>
      </c>
    </row>
    <row r="11" spans="1:13" x14ac:dyDescent="0.3">
      <c r="A11" s="12">
        <v>202308241011</v>
      </c>
      <c r="B11" s="5">
        <v>43843</v>
      </c>
      <c r="C11" s="4" t="s">
        <v>53</v>
      </c>
      <c r="D11" s="8" t="s">
        <v>79</v>
      </c>
      <c r="E11" s="4" t="s">
        <v>72</v>
      </c>
      <c r="F11" s="8">
        <v>560048</v>
      </c>
      <c r="G11" s="4" t="s">
        <v>81</v>
      </c>
      <c r="H11" s="4" t="s">
        <v>90</v>
      </c>
      <c r="I11" s="4" t="s">
        <v>15</v>
      </c>
      <c r="J11" s="4" t="s">
        <v>94</v>
      </c>
      <c r="K11" s="16">
        <v>4000</v>
      </c>
      <c r="L11" s="6">
        <v>6</v>
      </c>
      <c r="M11" s="19">
        <f t="shared" si="0"/>
        <v>24000</v>
      </c>
    </row>
    <row r="12" spans="1:13" x14ac:dyDescent="0.3">
      <c r="A12" s="12">
        <v>202308241012</v>
      </c>
      <c r="B12" s="5">
        <v>43844</v>
      </c>
      <c r="C12" s="4" t="s">
        <v>57</v>
      </c>
      <c r="D12" s="8" t="s">
        <v>66</v>
      </c>
      <c r="E12" s="4" t="s">
        <v>67</v>
      </c>
      <c r="F12" s="8">
        <v>110016</v>
      </c>
      <c r="G12" s="4" t="s">
        <v>58</v>
      </c>
      <c r="H12" s="4" t="s">
        <v>91</v>
      </c>
      <c r="I12" s="4" t="s">
        <v>15</v>
      </c>
      <c r="J12" s="4" t="s">
        <v>95</v>
      </c>
      <c r="K12" s="4" t="s">
        <v>81</v>
      </c>
      <c r="L12" s="6">
        <v>6</v>
      </c>
      <c r="M12" s="19">
        <f t="shared" si="0"/>
        <v>0</v>
      </c>
    </row>
    <row r="13" spans="1:13" x14ac:dyDescent="0.3">
      <c r="A13" s="12">
        <v>202308241013</v>
      </c>
      <c r="B13" s="5">
        <v>43845</v>
      </c>
      <c r="C13" s="4" t="s">
        <v>60</v>
      </c>
      <c r="D13" s="8" t="s">
        <v>68</v>
      </c>
      <c r="E13" s="4" t="s">
        <v>69</v>
      </c>
      <c r="F13" s="8">
        <v>110014</v>
      </c>
      <c r="G13" s="4" t="s">
        <v>81</v>
      </c>
      <c r="H13" s="4" t="s">
        <v>92</v>
      </c>
      <c r="I13" s="4" t="s">
        <v>15</v>
      </c>
      <c r="J13" s="4" t="s">
        <v>16</v>
      </c>
      <c r="K13" s="16">
        <v>210</v>
      </c>
      <c r="L13" s="6">
        <v>6</v>
      </c>
      <c r="M13" s="19">
        <f t="shared" si="0"/>
        <v>1260</v>
      </c>
    </row>
    <row r="14" spans="1:13" x14ac:dyDescent="0.3">
      <c r="A14" s="12">
        <v>202308241014</v>
      </c>
      <c r="B14" s="5">
        <v>43842</v>
      </c>
      <c r="C14" s="4" t="s">
        <v>49</v>
      </c>
      <c r="D14" s="8" t="s">
        <v>78</v>
      </c>
      <c r="E14" s="4" t="s">
        <v>69</v>
      </c>
      <c r="F14" s="8">
        <v>110015</v>
      </c>
      <c r="G14" s="4" t="s">
        <v>19</v>
      </c>
      <c r="H14" s="4" t="s">
        <v>89</v>
      </c>
      <c r="I14" s="4" t="s">
        <v>15</v>
      </c>
      <c r="J14" s="4" t="s">
        <v>52</v>
      </c>
      <c r="K14" s="16">
        <v>7810</v>
      </c>
      <c r="L14" s="6">
        <v>7.75</v>
      </c>
      <c r="M14" s="19">
        <f t="shared" si="0"/>
        <v>60527.5</v>
      </c>
    </row>
    <row r="15" spans="1:13" x14ac:dyDescent="0.3">
      <c r="A15" s="12">
        <v>202308241015</v>
      </c>
      <c r="B15" s="5">
        <v>43843</v>
      </c>
      <c r="C15" s="4" t="s">
        <v>53</v>
      </c>
      <c r="D15" s="8" t="s">
        <v>79</v>
      </c>
      <c r="E15" s="4" t="s">
        <v>72</v>
      </c>
      <c r="F15" s="8">
        <v>560049</v>
      </c>
      <c r="G15" s="4" t="s">
        <v>81</v>
      </c>
      <c r="H15" s="4" t="s">
        <v>90</v>
      </c>
      <c r="I15" s="4" t="s">
        <v>15</v>
      </c>
      <c r="J15" s="4" t="s">
        <v>94</v>
      </c>
      <c r="K15" s="16">
        <v>11620</v>
      </c>
      <c r="L15" s="6">
        <v>8.75</v>
      </c>
      <c r="M15" s="19">
        <f t="shared" si="0"/>
        <v>101675</v>
      </c>
    </row>
    <row r="20" spans="10:10" x14ac:dyDescent="0.3">
      <c r="J20" s="22"/>
    </row>
  </sheetData>
  <pageMargins left="0.7" right="0.7" top="0.75" bottom="0.75" header="0.3" footer="0.3"/>
  <pageSetup paperSize="9" orientation="portrait" horizontalDpi="0"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A6FF-9407-463A-A875-80FA0FD02C07}">
  <dimension ref="B5:F14"/>
  <sheetViews>
    <sheetView workbookViewId="0">
      <selection activeCell="C7" sqref="C7:C8"/>
    </sheetView>
  </sheetViews>
  <sheetFormatPr defaultRowHeight="14.4" x14ac:dyDescent="0.3"/>
  <cols>
    <col min="2" max="2" width="15" bestFit="1" customWidth="1"/>
    <col min="3" max="3" width="18.21875" bestFit="1" customWidth="1"/>
    <col min="5" max="5" width="17.6640625" bestFit="1" customWidth="1"/>
    <col min="6" max="6" width="10.33203125" bestFit="1" customWidth="1"/>
  </cols>
  <sheetData>
    <row r="5" spans="2:6" ht="15.6" x14ac:dyDescent="0.3">
      <c r="B5" s="27" t="s">
        <v>64</v>
      </c>
      <c r="C5" s="28">
        <v>202308241010</v>
      </c>
    </row>
    <row r="6" spans="2:6" x14ac:dyDescent="0.3">
      <c r="B6" s="26"/>
      <c r="C6" s="26"/>
    </row>
    <row r="7" spans="2:6" x14ac:dyDescent="0.3">
      <c r="B7" s="27" t="s">
        <v>98</v>
      </c>
      <c r="C7" s="23" t="str">
        <f>VLOOKUP($C$5,Sales[],3,0)</f>
        <v>APS20242</v>
      </c>
    </row>
    <row r="8" spans="2:6" x14ac:dyDescent="0.3">
      <c r="B8" s="27" t="s">
        <v>82</v>
      </c>
      <c r="C8" s="23" t="str">
        <f>VLOOKUP($C$5,Sales[],8,0)</f>
        <v>Sunita Kumari</v>
      </c>
    </row>
    <row r="9" spans="2:6" x14ac:dyDescent="0.3">
      <c r="B9" s="27" t="s">
        <v>7</v>
      </c>
      <c r="C9" s="23" t="str">
        <f>VLOOKUP($C$5,Sales[],10,0)</f>
        <v>Keyboard</v>
      </c>
    </row>
    <row r="10" spans="2:6" x14ac:dyDescent="0.3">
      <c r="B10" s="27" t="s">
        <v>97</v>
      </c>
      <c r="C10" s="25">
        <f>VLOOKUP($C$5,Sales[],12,0)</f>
        <v>1</v>
      </c>
    </row>
    <row r="11" spans="2:6" x14ac:dyDescent="0.3">
      <c r="B11" s="27" t="s">
        <v>10</v>
      </c>
      <c r="C11" s="24">
        <f>VLOOKUP($C$5,Sales[],13,0)</f>
        <v>190</v>
      </c>
    </row>
    <row r="14" spans="2:6" ht="15.6" x14ac:dyDescent="0.3">
      <c r="B14" s="27" t="s">
        <v>100</v>
      </c>
      <c r="C14" s="29" t="str">
        <f>IF(C11&gt;=F14,"High","Low")</f>
        <v>Low</v>
      </c>
      <c r="E14" s="27" t="s">
        <v>101</v>
      </c>
      <c r="F14" s="30">
        <f>AVERAGE(Sales[Amount])</f>
        <v>17771.607142857141</v>
      </c>
    </row>
  </sheetData>
  <conditionalFormatting sqref="C11">
    <cfRule type="cellIs" dxfId="9" priority="1" operator="lessThan">
      <formula>$F$14</formula>
    </cfRule>
    <cfRule type="cellIs" dxfId="8" priority="2" operator="greaterThanOrEqual">
      <formula>$F$14</formula>
    </cfRule>
  </conditionalFormatting>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8D3A94-767F-4E05-B6A2-02932C2F6454}">
          <x14:formula1>
            <xm:f>'Clean Data'!$A$2:$A$15</xm:f>
          </x14:formula1>
          <xm:sqref>C5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C87D1-1654-4C19-A66A-8B51AE6A5318}">
  <dimension ref="B2:O31"/>
  <sheetViews>
    <sheetView topLeftCell="B1" workbookViewId="0">
      <selection activeCell="J39" sqref="J39"/>
    </sheetView>
  </sheetViews>
  <sheetFormatPr defaultRowHeight="14.4" x14ac:dyDescent="0.3"/>
  <cols>
    <col min="3" max="3" width="15" bestFit="1" customWidth="1"/>
    <col min="4" max="4" width="15.44140625" bestFit="1" customWidth="1"/>
    <col min="5" max="5" width="14.109375" bestFit="1" customWidth="1"/>
    <col min="6" max="6" width="13.33203125" bestFit="1" customWidth="1"/>
    <col min="7" max="7" width="12.77734375" bestFit="1" customWidth="1"/>
    <col min="8" max="8" width="14.44140625" bestFit="1" customWidth="1"/>
    <col min="9" max="9" width="7.77734375" bestFit="1" customWidth="1"/>
    <col min="10" max="10" width="10.44140625" bestFit="1" customWidth="1"/>
    <col min="11" max="11" width="11" bestFit="1" customWidth="1"/>
    <col min="13" max="14" width="8.88671875" customWidth="1"/>
    <col min="15" max="15" width="14.109375" hidden="1" customWidth="1"/>
  </cols>
  <sheetData>
    <row r="2" spans="2:15" x14ac:dyDescent="0.3">
      <c r="O2" s="21" t="s">
        <v>82</v>
      </c>
    </row>
    <row r="3" spans="2:15" x14ac:dyDescent="0.3">
      <c r="O3" t="s">
        <v>14</v>
      </c>
    </row>
    <row r="4" spans="2:15" x14ac:dyDescent="0.3">
      <c r="O4" t="s">
        <v>83</v>
      </c>
    </row>
    <row r="5" spans="2:15" ht="15.6" x14ac:dyDescent="0.3">
      <c r="C5" s="27" t="s">
        <v>82</v>
      </c>
      <c r="D5" s="28" t="s">
        <v>14</v>
      </c>
      <c r="O5" t="s">
        <v>84</v>
      </c>
    </row>
    <row r="6" spans="2:15" x14ac:dyDescent="0.3">
      <c r="O6" t="s">
        <v>85</v>
      </c>
    </row>
    <row r="7" spans="2:15" x14ac:dyDescent="0.3">
      <c r="C7" s="27" t="s">
        <v>10</v>
      </c>
      <c r="D7" s="24">
        <f>SUMIF(Sales[Customer Name],'Customer Data'!D5,Sales[Amount])</f>
        <v>9450</v>
      </c>
      <c r="O7" t="s">
        <v>35</v>
      </c>
    </row>
    <row r="8" spans="2:15" x14ac:dyDescent="0.3">
      <c r="C8" s="27" t="s">
        <v>97</v>
      </c>
      <c r="D8" s="23">
        <f>SUMIF(Sales[Customer Name],'Customer Data'!D5,Sales[Quantity])</f>
        <v>45</v>
      </c>
      <c r="O8" t="s">
        <v>86</v>
      </c>
    </row>
    <row r="9" spans="2:15" x14ac:dyDescent="0.3">
      <c r="C9" s="21"/>
      <c r="O9" t="s">
        <v>87</v>
      </c>
    </row>
    <row r="10" spans="2:15" ht="15" thickBot="1" x14ac:dyDescent="0.35">
      <c r="O10" t="s">
        <v>88</v>
      </c>
    </row>
    <row r="11" spans="2:15" x14ac:dyDescent="0.3">
      <c r="B11" s="33"/>
      <c r="C11" s="33"/>
      <c r="D11" s="33"/>
      <c r="E11" s="33"/>
      <c r="F11" s="33"/>
      <c r="G11" s="33"/>
      <c r="H11" s="33"/>
      <c r="I11" s="33"/>
      <c r="J11" s="33"/>
      <c r="K11" s="33"/>
      <c r="L11" s="33"/>
      <c r="O11" t="s">
        <v>89</v>
      </c>
    </row>
    <row r="12" spans="2:15" x14ac:dyDescent="0.3">
      <c r="B12" s="26"/>
      <c r="C12" s="26"/>
      <c r="D12" s="26"/>
      <c r="E12" s="26"/>
      <c r="F12" s="26"/>
      <c r="G12" s="26"/>
      <c r="H12" s="26"/>
      <c r="I12" s="26"/>
      <c r="J12" s="26"/>
      <c r="K12" s="26"/>
      <c r="L12" s="26"/>
      <c r="O12" t="s">
        <v>90</v>
      </c>
    </row>
    <row r="13" spans="2:15" x14ac:dyDescent="0.3">
      <c r="B13" s="26"/>
      <c r="C13" s="26"/>
      <c r="D13" s="26"/>
      <c r="E13" s="26"/>
      <c r="F13" s="26"/>
      <c r="G13" s="26"/>
      <c r="H13" s="26"/>
      <c r="I13" s="26"/>
      <c r="J13" s="26"/>
      <c r="K13" s="26"/>
      <c r="L13" s="26"/>
      <c r="O13" t="s">
        <v>91</v>
      </c>
    </row>
    <row r="14" spans="2:15" x14ac:dyDescent="0.3">
      <c r="B14" s="26"/>
      <c r="C14" s="26"/>
      <c r="D14" s="26"/>
      <c r="E14" s="26"/>
      <c r="F14" s="26"/>
      <c r="G14" s="26"/>
      <c r="H14" s="26"/>
      <c r="I14" s="26"/>
      <c r="J14" s="26"/>
      <c r="K14" s="26"/>
      <c r="L14" s="26"/>
      <c r="O14" t="s">
        <v>92</v>
      </c>
    </row>
    <row r="15" spans="2:15" x14ac:dyDescent="0.3">
      <c r="B15" s="26"/>
      <c r="C15" s="26"/>
      <c r="D15" s="26"/>
      <c r="E15" s="26"/>
      <c r="F15" s="26"/>
      <c r="G15" s="26"/>
      <c r="H15" s="26"/>
      <c r="I15" s="26"/>
      <c r="J15" s="26"/>
      <c r="K15" s="26"/>
      <c r="L15" s="26"/>
    </row>
    <row r="16" spans="2:15" x14ac:dyDescent="0.3">
      <c r="B16" s="26"/>
      <c r="C16" s="26"/>
      <c r="D16" s="26"/>
      <c r="E16" s="26"/>
      <c r="F16" s="26"/>
      <c r="G16" s="26"/>
      <c r="H16" s="26"/>
      <c r="I16" s="26"/>
      <c r="J16" s="26"/>
      <c r="K16" s="26"/>
      <c r="L16" s="26"/>
    </row>
    <row r="18" spans="5:7" x14ac:dyDescent="0.3">
      <c r="E18" s="31" t="s">
        <v>102</v>
      </c>
      <c r="F18" t="s">
        <v>105</v>
      </c>
      <c r="G18" s="34" t="s">
        <v>106</v>
      </c>
    </row>
    <row r="19" spans="5:7" x14ac:dyDescent="0.3">
      <c r="E19" s="32" t="s">
        <v>91</v>
      </c>
      <c r="F19" s="13">
        <v>6</v>
      </c>
      <c r="G19" s="34">
        <v>0</v>
      </c>
    </row>
    <row r="20" spans="5:7" x14ac:dyDescent="0.3">
      <c r="E20" s="32" t="s">
        <v>84</v>
      </c>
      <c r="F20" s="13">
        <v>5</v>
      </c>
      <c r="G20" s="34">
        <v>16000</v>
      </c>
    </row>
    <row r="21" spans="5:7" x14ac:dyDescent="0.3">
      <c r="E21" s="32" t="s">
        <v>92</v>
      </c>
      <c r="F21" s="13">
        <v>6</v>
      </c>
      <c r="G21" s="34">
        <v>1260</v>
      </c>
    </row>
    <row r="22" spans="5:7" x14ac:dyDescent="0.3">
      <c r="E22" s="32" t="s">
        <v>88</v>
      </c>
      <c r="F22" s="13">
        <v>5</v>
      </c>
      <c r="G22" s="34">
        <v>0</v>
      </c>
    </row>
    <row r="23" spans="5:7" x14ac:dyDescent="0.3">
      <c r="E23" s="32" t="s">
        <v>14</v>
      </c>
      <c r="F23" s="13">
        <v>45</v>
      </c>
      <c r="G23" s="34">
        <v>9450</v>
      </c>
    </row>
    <row r="24" spans="5:7" x14ac:dyDescent="0.3">
      <c r="E24" s="32" t="s">
        <v>86</v>
      </c>
      <c r="F24" s="13">
        <v>4</v>
      </c>
      <c r="G24" s="34">
        <v>16000</v>
      </c>
    </row>
    <row r="25" spans="5:7" x14ac:dyDescent="0.3">
      <c r="E25" s="32" t="s">
        <v>85</v>
      </c>
      <c r="F25" s="13">
        <v>1</v>
      </c>
      <c r="G25" s="34">
        <v>0</v>
      </c>
    </row>
    <row r="26" spans="5:7" x14ac:dyDescent="0.3">
      <c r="E26" s="32" t="s">
        <v>83</v>
      </c>
      <c r="F26" s="13">
        <v>3</v>
      </c>
      <c r="G26" s="34">
        <v>12000</v>
      </c>
    </row>
    <row r="27" spans="5:7" x14ac:dyDescent="0.3">
      <c r="E27" s="32" t="s">
        <v>89</v>
      </c>
      <c r="F27" s="13">
        <v>8.75</v>
      </c>
      <c r="G27" s="34">
        <v>60717.5</v>
      </c>
    </row>
    <row r="28" spans="5:7" x14ac:dyDescent="0.3">
      <c r="E28" s="32" t="s">
        <v>87</v>
      </c>
      <c r="F28" s="13">
        <v>1</v>
      </c>
      <c r="G28" s="34">
        <v>3200</v>
      </c>
    </row>
    <row r="29" spans="5:7" x14ac:dyDescent="0.3">
      <c r="E29" s="32" t="s">
        <v>35</v>
      </c>
      <c r="F29" s="13">
        <v>3</v>
      </c>
      <c r="G29" s="34">
        <v>4500</v>
      </c>
    </row>
    <row r="30" spans="5:7" x14ac:dyDescent="0.3">
      <c r="E30" s="32" t="s">
        <v>90</v>
      </c>
      <c r="F30" s="13">
        <v>14.75</v>
      </c>
      <c r="G30" s="34">
        <v>125675</v>
      </c>
    </row>
    <row r="31" spans="5:7" x14ac:dyDescent="0.3">
      <c r="E31" s="32" t="s">
        <v>103</v>
      </c>
      <c r="F31" s="13">
        <v>102.5</v>
      </c>
      <c r="G31" s="34">
        <v>248802.5</v>
      </c>
    </row>
  </sheetData>
  <dataConsolidate/>
  <conditionalFormatting pivot="1" sqref="F19:F30">
    <cfRule type="iconSet" priority="5">
      <iconSet>
        <cfvo type="percent" val="0"/>
        <cfvo type="percent" val="5"/>
        <cfvo type="num" val="10"/>
      </iconSet>
    </cfRule>
  </conditionalFormatting>
  <conditionalFormatting sqref="O3:O16">
    <cfRule type="duplicateValues" dxfId="7" priority="3"/>
  </conditionalFormatting>
  <conditionalFormatting pivot="1" sqref="G19:G30">
    <cfRule type="dataBar" priority="1">
      <dataBar>
        <cfvo type="min"/>
        <cfvo type="max"/>
        <color rgb="FF63C384"/>
      </dataBar>
      <extLst>
        <ext xmlns:x14="http://schemas.microsoft.com/office/spreadsheetml/2009/9/main" uri="{B025F937-C7B1-47D3-B67F-A62EFF666E3E}">
          <x14:id>{3ADE6741-9737-4B3A-ACA8-89817E0A4E48}</x14:id>
        </ext>
      </extLst>
    </cfRule>
  </conditionalFormatting>
  <dataValidations count="1">
    <dataValidation type="list" allowBlank="1" showInputMessage="1" showErrorMessage="1" sqref="D5" xr:uid="{6198921C-D97D-4039-9475-585134FD7D7D}">
      <formula1>$O$3:$O$14</formula1>
    </dataValidation>
  </dataValidations>
  <pageMargins left="0.7" right="0.7" top="0.75" bottom="0.75" header="0.3" footer="0.3"/>
  <pageSetup paperSize="9" orientation="portrait" horizontalDpi="0" verticalDpi="0" r:id="rId2"/>
  <drawing r:id="rId3"/>
  <legacyDrawing r:id="rId4"/>
  <extLst>
    <ext xmlns:x14="http://schemas.microsoft.com/office/spreadsheetml/2009/9/main" uri="{78C0D931-6437-407d-A8EE-F0AAD7539E65}">
      <x14:conditionalFormattings>
        <x14:conditionalFormatting xmlns:xm="http://schemas.microsoft.com/office/excel/2006/main" pivot="1">
          <x14:cfRule type="dataBar" id="{3ADE6741-9737-4B3A-ACA8-89817E0A4E48}">
            <x14:dataBar minLength="0" maxLength="100" border="1" negativeBarBorderColorSameAsPositive="0">
              <x14:cfvo type="autoMin"/>
              <x14:cfvo type="autoMax"/>
              <x14:borderColor rgb="FF63C384"/>
              <x14:negativeFillColor rgb="FFFF0000"/>
              <x14:negativeBorderColor rgb="FFFF0000"/>
              <x14:axisColor rgb="FF000000"/>
            </x14:dataBar>
          </x14:cfRule>
          <xm:sqref>G19:G30</xm:sqref>
        </x14:conditionalFormatting>
      </x14:conditionalFormattings>
    </ex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61CF8-D6C1-4247-A2AC-740422FC8002}">
  <dimension ref="B7:D38"/>
  <sheetViews>
    <sheetView workbookViewId="0">
      <selection activeCell="P28" sqref="P28"/>
    </sheetView>
  </sheetViews>
  <sheetFormatPr defaultRowHeight="14.4" x14ac:dyDescent="0.3"/>
  <cols>
    <col min="2" max="3" width="12.77734375" bestFit="1" customWidth="1"/>
    <col min="4" max="4" width="13.33203125" bestFit="1" customWidth="1"/>
  </cols>
  <sheetData>
    <row r="7" spans="2:4" x14ac:dyDescent="0.3">
      <c r="B7" s="31" t="s">
        <v>102</v>
      </c>
      <c r="C7" s="20" t="s">
        <v>106</v>
      </c>
      <c r="D7" t="s">
        <v>105</v>
      </c>
    </row>
    <row r="8" spans="2:4" x14ac:dyDescent="0.3">
      <c r="B8" s="32" t="s">
        <v>95</v>
      </c>
      <c r="C8" s="20">
        <v>4500</v>
      </c>
      <c r="D8" s="35">
        <v>2</v>
      </c>
    </row>
    <row r="9" spans="2:4" x14ac:dyDescent="0.3">
      <c r="B9" s="32" t="s">
        <v>52</v>
      </c>
      <c r="C9" s="20">
        <v>60717.5</v>
      </c>
      <c r="D9" s="35">
        <v>2</v>
      </c>
    </row>
    <row r="10" spans="2:4" x14ac:dyDescent="0.3">
      <c r="B10" s="32" t="s">
        <v>93</v>
      </c>
      <c r="C10" s="20">
        <v>28000</v>
      </c>
      <c r="D10" s="35">
        <v>2</v>
      </c>
    </row>
    <row r="11" spans="2:4" x14ac:dyDescent="0.3">
      <c r="B11" s="32" t="s">
        <v>16</v>
      </c>
      <c r="C11" s="20">
        <v>10710</v>
      </c>
      <c r="D11" s="35">
        <v>2</v>
      </c>
    </row>
    <row r="12" spans="2:4" x14ac:dyDescent="0.3">
      <c r="B12" s="32" t="s">
        <v>28</v>
      </c>
      <c r="C12" s="20">
        <v>19200</v>
      </c>
      <c r="D12" s="35">
        <v>2</v>
      </c>
    </row>
    <row r="13" spans="2:4" x14ac:dyDescent="0.3">
      <c r="B13" s="32" t="s">
        <v>96</v>
      </c>
      <c r="C13" s="20">
        <v>0</v>
      </c>
      <c r="D13" s="35">
        <v>1</v>
      </c>
    </row>
    <row r="14" spans="2:4" x14ac:dyDescent="0.3">
      <c r="B14" s="32" t="s">
        <v>94</v>
      </c>
      <c r="C14" s="20">
        <v>125675</v>
      </c>
      <c r="D14" s="35">
        <v>3</v>
      </c>
    </row>
    <row r="15" spans="2:4" x14ac:dyDescent="0.3">
      <c r="B15" s="32" t="s">
        <v>103</v>
      </c>
      <c r="C15" s="20">
        <v>248802.5</v>
      </c>
      <c r="D15" s="35">
        <v>14</v>
      </c>
    </row>
    <row r="30" spans="2:3" x14ac:dyDescent="0.3">
      <c r="B30" s="31" t="s">
        <v>102</v>
      </c>
      <c r="C30" t="s">
        <v>107</v>
      </c>
    </row>
    <row r="31" spans="2:3" x14ac:dyDescent="0.3">
      <c r="B31" s="32" t="s">
        <v>94</v>
      </c>
      <c r="C31" s="36">
        <v>0.50511952251283654</v>
      </c>
    </row>
    <row r="32" spans="2:3" x14ac:dyDescent="0.3">
      <c r="B32" s="32" t="s">
        <v>52</v>
      </c>
      <c r="C32" s="36">
        <v>0.24403894655399364</v>
      </c>
    </row>
    <row r="33" spans="2:3" x14ac:dyDescent="0.3">
      <c r="B33" s="32" t="s">
        <v>93</v>
      </c>
      <c r="C33" s="36">
        <v>0.1125390621074949</v>
      </c>
    </row>
    <row r="34" spans="2:3" x14ac:dyDescent="0.3">
      <c r="B34" s="32" t="s">
        <v>28</v>
      </c>
      <c r="C34" s="36">
        <v>7.7169642587996509E-2</v>
      </c>
    </row>
    <row r="35" spans="2:3" x14ac:dyDescent="0.3">
      <c r="B35" s="32" t="s">
        <v>16</v>
      </c>
      <c r="C35" s="36">
        <v>4.3046191256116799E-2</v>
      </c>
    </row>
    <row r="36" spans="2:3" x14ac:dyDescent="0.3">
      <c r="B36" s="32" t="s">
        <v>95</v>
      </c>
      <c r="C36" s="36">
        <v>1.808663498156168E-2</v>
      </c>
    </row>
    <row r="37" spans="2:3" x14ac:dyDescent="0.3">
      <c r="B37" s="32" t="s">
        <v>96</v>
      </c>
      <c r="C37" s="36">
        <v>0</v>
      </c>
    </row>
    <row r="38" spans="2:3" x14ac:dyDescent="0.3">
      <c r="B38" s="32" t="s">
        <v>103</v>
      </c>
      <c r="C38" s="36">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2FDA1-83CE-4632-BDAA-BBCC05B756A9}">
  <dimension ref="C2:K19"/>
  <sheetViews>
    <sheetView tabSelected="1" workbookViewId="0">
      <selection activeCell="I40" sqref="I40"/>
    </sheetView>
  </sheetViews>
  <sheetFormatPr defaultRowHeight="14.4" x14ac:dyDescent="0.3"/>
  <cols>
    <col min="2" max="3" width="12.77734375" bestFit="1" customWidth="1"/>
    <col min="4" max="4" width="14.44140625" bestFit="1" customWidth="1"/>
    <col min="5" max="5" width="9.109375" bestFit="1" customWidth="1"/>
    <col min="6" max="6" width="8" bestFit="1" customWidth="1"/>
    <col min="7" max="8" width="6.88671875" bestFit="1" customWidth="1"/>
    <col min="9" max="9" width="7.77734375" bestFit="1" customWidth="1"/>
    <col min="10" max="10" width="10.44140625" bestFit="1" customWidth="1"/>
    <col min="11" max="11" width="11" bestFit="1" customWidth="1"/>
    <col min="12" max="12" width="9.5546875" bestFit="1" customWidth="1"/>
    <col min="13" max="13" width="11.6640625" bestFit="1" customWidth="1"/>
    <col min="14" max="14" width="8.6640625" bestFit="1" customWidth="1"/>
    <col min="15" max="15" width="9.5546875" bestFit="1" customWidth="1"/>
    <col min="16" max="16" width="11.6640625" bestFit="1" customWidth="1"/>
    <col min="17" max="17" width="9.77734375" bestFit="1" customWidth="1"/>
    <col min="18" max="19" width="12.44140625" bestFit="1" customWidth="1"/>
    <col min="20" max="20" width="7.44140625" bestFit="1" customWidth="1"/>
    <col min="21" max="21" width="15.21875" bestFit="1" customWidth="1"/>
    <col min="22" max="22" width="11" bestFit="1" customWidth="1"/>
  </cols>
  <sheetData>
    <row r="2" spans="3:11" x14ac:dyDescent="0.3">
      <c r="C2" s="31" t="s">
        <v>108</v>
      </c>
      <c r="D2" s="31" t="s">
        <v>109</v>
      </c>
    </row>
    <row r="3" spans="3:11" x14ac:dyDescent="0.3">
      <c r="C3" s="31" t="s">
        <v>102</v>
      </c>
      <c r="D3" t="s">
        <v>95</v>
      </c>
      <c r="E3" t="s">
        <v>52</v>
      </c>
      <c r="F3" t="s">
        <v>93</v>
      </c>
      <c r="G3" t="s">
        <v>16</v>
      </c>
      <c r="H3" t="s">
        <v>28</v>
      </c>
      <c r="I3" t="s">
        <v>96</v>
      </c>
      <c r="J3" t="s">
        <v>94</v>
      </c>
      <c r="K3" t="s">
        <v>103</v>
      </c>
    </row>
    <row r="4" spans="3:11" x14ac:dyDescent="0.3">
      <c r="C4" s="32" t="s">
        <v>72</v>
      </c>
      <c r="D4" s="35">
        <v>1</v>
      </c>
      <c r="E4" s="35">
        <v>0</v>
      </c>
      <c r="F4" s="35">
        <v>0</v>
      </c>
      <c r="G4" s="35">
        <v>0</v>
      </c>
      <c r="H4" s="35">
        <v>0</v>
      </c>
      <c r="I4" s="35">
        <v>0</v>
      </c>
      <c r="J4" s="35">
        <v>2</v>
      </c>
      <c r="K4" s="35">
        <v>3</v>
      </c>
    </row>
    <row r="5" spans="3:11" x14ac:dyDescent="0.3">
      <c r="C5" s="32" t="s">
        <v>76</v>
      </c>
      <c r="D5" s="35">
        <v>0</v>
      </c>
      <c r="E5" s="35">
        <v>0</v>
      </c>
      <c r="F5" s="35">
        <v>0</v>
      </c>
      <c r="G5" s="35">
        <v>0</v>
      </c>
      <c r="H5" s="35">
        <v>1</v>
      </c>
      <c r="I5" s="35">
        <v>0</v>
      </c>
      <c r="J5" s="35">
        <v>0</v>
      </c>
      <c r="K5" s="35">
        <v>1</v>
      </c>
    </row>
    <row r="6" spans="3:11" x14ac:dyDescent="0.3">
      <c r="C6" s="32" t="s">
        <v>69</v>
      </c>
      <c r="D6" s="35">
        <v>0</v>
      </c>
      <c r="E6" s="35">
        <v>2</v>
      </c>
      <c r="F6" s="35">
        <v>0</v>
      </c>
      <c r="G6" s="35">
        <v>2</v>
      </c>
      <c r="H6" s="35">
        <v>1</v>
      </c>
      <c r="I6" s="35">
        <v>1</v>
      </c>
      <c r="J6" s="35">
        <v>1</v>
      </c>
      <c r="K6" s="35">
        <v>7</v>
      </c>
    </row>
    <row r="7" spans="3:11" x14ac:dyDescent="0.3">
      <c r="C7" s="32" t="s">
        <v>74</v>
      </c>
      <c r="D7" s="35">
        <v>0</v>
      </c>
      <c r="E7" s="35">
        <v>0</v>
      </c>
      <c r="F7" s="35">
        <v>1</v>
      </c>
      <c r="G7" s="35">
        <v>0</v>
      </c>
      <c r="H7" s="35">
        <v>0</v>
      </c>
      <c r="I7" s="35">
        <v>0</v>
      </c>
      <c r="J7" s="35">
        <v>0</v>
      </c>
      <c r="K7" s="35">
        <v>1</v>
      </c>
    </row>
    <row r="8" spans="3:11" x14ac:dyDescent="0.3">
      <c r="C8" s="32" t="s">
        <v>67</v>
      </c>
      <c r="D8" s="35">
        <v>1</v>
      </c>
      <c r="E8" s="35">
        <v>0</v>
      </c>
      <c r="F8" s="35">
        <v>1</v>
      </c>
      <c r="G8" s="35">
        <v>0</v>
      </c>
      <c r="H8" s="35">
        <v>0</v>
      </c>
      <c r="I8" s="35">
        <v>0</v>
      </c>
      <c r="J8" s="35">
        <v>0</v>
      </c>
      <c r="K8" s="35">
        <v>2</v>
      </c>
    </row>
    <row r="9" spans="3:11" x14ac:dyDescent="0.3">
      <c r="C9" s="32" t="s">
        <v>103</v>
      </c>
      <c r="D9" s="35">
        <v>2</v>
      </c>
      <c r="E9" s="35">
        <v>2</v>
      </c>
      <c r="F9" s="35">
        <v>2</v>
      </c>
      <c r="G9" s="35">
        <v>2</v>
      </c>
      <c r="H9" s="35">
        <v>2</v>
      </c>
      <c r="I9" s="35">
        <v>1</v>
      </c>
      <c r="J9" s="35">
        <v>3</v>
      </c>
      <c r="K9" s="35">
        <v>14</v>
      </c>
    </row>
    <row r="13" spans="3:11" x14ac:dyDescent="0.3">
      <c r="C13" s="31" t="s">
        <v>102</v>
      </c>
      <c r="D13" t="s">
        <v>107</v>
      </c>
    </row>
    <row r="14" spans="3:11" x14ac:dyDescent="0.3">
      <c r="C14" s="32" t="s">
        <v>72</v>
      </c>
      <c r="D14" s="37">
        <v>130175</v>
      </c>
    </row>
    <row r="15" spans="3:11" x14ac:dyDescent="0.3">
      <c r="C15" s="32" t="s">
        <v>69</v>
      </c>
      <c r="D15" s="37">
        <v>87427.5</v>
      </c>
    </row>
    <row r="16" spans="3:11" x14ac:dyDescent="0.3">
      <c r="C16" s="32" t="s">
        <v>74</v>
      </c>
      <c r="D16" s="37">
        <v>16000</v>
      </c>
    </row>
    <row r="17" spans="3:4" x14ac:dyDescent="0.3">
      <c r="C17" s="32" t="s">
        <v>67</v>
      </c>
      <c r="D17" s="37">
        <v>12000</v>
      </c>
    </row>
    <row r="18" spans="3:4" x14ac:dyDescent="0.3">
      <c r="C18" s="32" t="s">
        <v>76</v>
      </c>
      <c r="D18" s="37">
        <v>3200</v>
      </c>
    </row>
    <row r="19" spans="3:4" x14ac:dyDescent="0.3">
      <c r="C19" s="32" t="s">
        <v>103</v>
      </c>
      <c r="D19" s="37">
        <v>248802.5</v>
      </c>
    </row>
  </sheetData>
  <conditionalFormatting pivot="1" sqref="D4:J8">
    <cfRule type="colorScale" priority="2">
      <colorScale>
        <cfvo type="num" val="0"/>
        <cfvo type="num" val="1"/>
        <cfvo type="max"/>
        <color theme="0" tint="-0.14999847407452621"/>
        <color theme="7" tint="0.79998168889431442"/>
        <color rgb="FF63BE7B"/>
      </colorScale>
    </cfRule>
  </conditionalFormatting>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Clean Data</vt:lpstr>
      <vt:lpstr>Order Info</vt:lpstr>
      <vt:lpstr>Customer Data</vt:lpstr>
      <vt:lpstr>Product Data</vt:lpstr>
      <vt:lpstr>City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Ernesta</dc:creator>
  <cp:lastModifiedBy>Ernesta</cp:lastModifiedBy>
  <dcterms:created xsi:type="dcterms:W3CDTF">2024-08-19T10:22:10Z</dcterms:created>
  <dcterms:modified xsi:type="dcterms:W3CDTF">2025-01-14T11:21:40Z</dcterms:modified>
</cp:coreProperties>
</file>