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ários\ernyb\Desktop\"/>
    </mc:Choice>
  </mc:AlternateContent>
  <bookViews>
    <workbookView xWindow="0" yWindow="0" windowWidth="16455" windowHeight="6660" tabRatio="0"/>
  </bookViews>
  <sheets>
    <sheet name="APP" sheetId="1" r:id="rId1"/>
    <sheet name="PERFIL" sheetId="2" r:id="rId2"/>
  </sheets>
  <definedNames>
    <definedName name="aporte">APP!$E$16</definedName>
    <definedName name="patrimonio">APP!$E$19</definedName>
    <definedName name="qnt_anos">APP!$E$17</definedName>
    <definedName name="rendimento_carteira">APP!$E$12</definedName>
    <definedName name="salario">APP!$E$11</definedName>
    <definedName name="sugestao_investimento">APP!$E$13</definedName>
    <definedName name="taxa_mensal">APP!$E$18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 s="1"/>
  <c r="D25" i="1"/>
  <c r="E25" i="1" s="1"/>
  <c r="D26" i="1"/>
  <c r="E26" i="1" s="1"/>
  <c r="D27" i="1"/>
  <c r="E27" i="1" s="1"/>
  <c r="D23" i="1"/>
  <c r="D31" i="1" l="1"/>
  <c r="D35" i="1"/>
  <c r="D36" i="1"/>
  <c r="D37" i="1"/>
  <c r="D38" i="1"/>
  <c r="E38" i="1" s="1"/>
  <c r="D39" i="1"/>
  <c r="D34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E19" i="1"/>
  <c r="E20" i="1" s="1"/>
  <c r="E39" i="1" l="1"/>
  <c r="E35" i="1"/>
  <c r="E37" i="1"/>
  <c r="E34" i="1"/>
  <c r="E36" i="1"/>
  <c r="E23" i="1"/>
  <c r="E13" i="1"/>
  <c r="E40" i="1" l="1"/>
</calcChain>
</file>

<file path=xl/sharedStrings.xml><?xml version="1.0" encoding="utf-8"?>
<sst xmlns="http://schemas.openxmlformats.org/spreadsheetml/2006/main" count="69" uniqueCount="33">
  <si>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</si>
  <si>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</si>
  <si>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</si>
  <si>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</si>
  <si>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</si>
  <si>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</si>
  <si>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</si>
  <si>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10 Anos?</t>
  </si>
  <si>
    <t>Quanto em 5 Anos?</t>
  </si>
  <si>
    <t>Quanto em 20 Anos?</t>
  </si>
  <si>
    <t>Quanto em 30 Anos?</t>
  </si>
  <si>
    <t>CONFIGURAÇÕES</t>
  </si>
  <si>
    <t>Salário</t>
  </si>
  <si>
    <t>Rendimento Carteira</t>
  </si>
  <si>
    <t>CENÁRIOS</t>
  </si>
  <si>
    <t>PERFIL</t>
  </si>
  <si>
    <t>Conservador</t>
  </si>
  <si>
    <t>VALOR A SER INVESTIDO POR MÊS</t>
  </si>
  <si>
    <t>TIPO DE FII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</si>
  <si>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</si>
  <si>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</si>
  <si>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</si>
  <si>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</si>
  <si>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</si>
  <si>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</si>
  <si>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</si>
  <si>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Moderado</t>
  </si>
  <si>
    <t>Agressivo</t>
  </si>
  <si>
    <t>PAPEL</t>
  </si>
  <si>
    <t>%</t>
  </si>
  <si>
    <t>CHAVE</t>
  </si>
  <si>
    <t>DIVIDENDOS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</si>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</sst>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Ebrima"/>
    </font>
    <font>
      <b/>
      <sz val="12"/>
      <color theme="1"/>
      <name val="Ebrima"/>
    </font>
    <font>
      <b/>
      <sz val="18"/>
      <color theme="0"/>
      <name val="Ebrima"/>
    </font>
    <font>
      <sz val="11"/>
      <color rgb="FF9C6500"/>
      <name val="Calibri"/>
      <family val="2"/>
      <scheme val="minor"/>
    </font>
    <font>
      <sz val="11"/>
      <color rgb="FF9C6500"/>
      <name val="Ebrima"/>
    </font>
    <font>
      <b/>
      <sz val="11"/>
      <color theme="1"/>
      <name val="Ebrima"/>
    </font>
    <font>
      <sz val="11"/>
      <color theme="1"/>
      <name val="Ebrima"/>
    </font>
  </fonts>
  <fills count="9">
    <fill>
      <patternFill patternType="none"/>
    </fill>
    <fill>
      <patternFill patternType="gray125"/>
    </fill>
    <fill>
      <patternFill patternType="solid">
        <fgColor rgb="FF12682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2" fillId="0" borderId="0" xfId="0" applyFont="1"/>
    <xf numFmtId="164" fontId="4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2" applyNumberFormat="1" applyFont="1" applyBorder="1" applyAlignment="1">
      <alignment horizontal="center" vertical="center"/>
    </xf>
    <xf numFmtId="8" fontId="4" fillId="3" borderId="4" xfId="0" applyNumberFormat="1" applyFont="1" applyFill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3" fillId="3" borderId="16" xfId="0" applyNumberFormat="1" applyFont="1" applyFill="1" applyBorder="1" applyAlignment="1">
      <alignment horizontal="center" vertical="center"/>
    </xf>
    <xf numFmtId="164" fontId="3" fillId="3" borderId="12" xfId="1" applyNumberFormat="1" applyFont="1" applyFill="1" applyBorder="1" applyAlignment="1">
      <alignment horizontal="center" vertical="center"/>
    </xf>
    <xf numFmtId="164" fontId="3" fillId="3" borderId="13" xfId="1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 indent="3"/>
    </xf>
    <xf numFmtId="0" fontId="3" fillId="3" borderId="7" xfId="0" applyFont="1" applyFill="1" applyBorder="1" applyAlignment="1">
      <alignment horizontal="left" vertical="center" indent="3"/>
    </xf>
    <xf numFmtId="0" fontId="3" fillId="3" borderId="9" xfId="0" applyFont="1" applyFill="1" applyBorder="1" applyAlignment="1">
      <alignment horizontal="left" vertical="center" indent="3"/>
    </xf>
    <xf numFmtId="164" fontId="3" fillId="3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1" xfId="2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2" applyFont="1" applyFill="1" applyAlignment="1">
      <alignment horizontal="center"/>
    </xf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9" fontId="0" fillId="0" borderId="21" xfId="2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3" xfId="0" applyFont="1" applyFill="1" applyBorder="1" applyAlignment="1">
      <alignment horizontal="left" vertical="center" indent="3"/>
    </xf>
    <xf numFmtId="0" fontId="3" fillId="7" borderId="19" xfId="0" applyFont="1" applyFill="1" applyBorder="1" applyAlignment="1">
      <alignment horizontal="left" vertical="center" indent="3"/>
    </xf>
    <xf numFmtId="0" fontId="5" fillId="2" borderId="1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indent="3"/>
    </xf>
    <xf numFmtId="0" fontId="3" fillId="3" borderId="20" xfId="0" applyFont="1" applyFill="1" applyBorder="1" applyAlignment="1">
      <alignment horizontal="left" vertical="center" indent="3"/>
    </xf>
    <xf numFmtId="0" fontId="4" fillId="3" borderId="5" xfId="0" applyFont="1" applyFill="1" applyBorder="1" applyAlignment="1">
      <alignment horizontal="left" vertical="center" indent="3"/>
    </xf>
    <xf numFmtId="0" fontId="4" fillId="3" borderId="20" xfId="0" applyFont="1" applyFill="1" applyBorder="1" applyAlignment="1">
      <alignment horizontal="left" vertical="center" indent="3"/>
    </xf>
    <xf numFmtId="0" fontId="4" fillId="3" borderId="3" xfId="0" applyFont="1" applyFill="1" applyBorder="1" applyAlignment="1">
      <alignment horizontal="left" vertical="center" indent="3"/>
    </xf>
    <xf numFmtId="0" fontId="4" fillId="3" borderId="19" xfId="0" applyFont="1" applyFill="1" applyBorder="1" applyAlignment="1">
      <alignment horizontal="left" vertical="center" indent="3"/>
    </xf>
    <xf numFmtId="164" fontId="3" fillId="7" borderId="3" xfId="0" applyNumberFormat="1" applyFont="1" applyFill="1" applyBorder="1" applyAlignment="1">
      <alignment horizontal="left" vertical="center" indent="3"/>
    </xf>
    <xf numFmtId="164" fontId="3" fillId="7" borderId="19" xfId="0" applyNumberFormat="1" applyFont="1" applyFill="1" applyBorder="1" applyAlignment="1">
      <alignment horizontal="left" vertical="center" indent="3"/>
    </xf>
    <xf numFmtId="0" fontId="4" fillId="3" borderId="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7" fillId="5" borderId="0" xfId="3" applyFont="1" applyBorder="1" applyAlignment="1">
      <alignment horizontal="center" vertical="center"/>
    </xf>
    <xf numFmtId="0" fontId="7" fillId="5" borderId="0" xfId="3" applyFont="1" applyAlignment="1">
      <alignment horizontal="center"/>
    </xf>
    <xf numFmtId="164" fontId="8" fillId="3" borderId="0" xfId="1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9" fontId="9" fillId="7" borderId="0" xfId="2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9" fillId="6" borderId="0" xfId="0" applyFont="1" applyFill="1"/>
    <xf numFmtId="164" fontId="8" fillId="6" borderId="0" xfId="0" applyNumberFormat="1" applyFont="1" applyFill="1" applyAlignment="1">
      <alignment horizont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126820"/>
      <color rgb="FF199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6-4451-AA87-92044AA4FC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26-4451-AA87-92044AA4FC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26-4451-AA87-92044AA4FC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26-4451-AA87-92044AA4FC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26-4451-AA87-92044AA4FC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26-4451-AA87-92044AA4FC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APP!$C$34:$C$39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APP!$D$34:$D$39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2-4227-9507-B582AB6ADF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279568976387073E-2"/>
          <c:y val="0.17901724846413314"/>
          <c:w val="0.30837090477018092"/>
          <c:h val="0.60047422749270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0</xdr:row>
      <xdr:rowOff>152400</xdr:rowOff>
    </xdr:from>
    <xdr:to>
      <xdr:col>5</xdr:col>
      <xdr:colOff>187194</xdr:colOff>
      <xdr:row>8</xdr:row>
      <xdr:rowOff>109856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"/>
          <a:ext cx="6578469" cy="1481456"/>
        </a:xfrm>
        <a:prstGeom prst="rect">
          <a:avLst/>
        </a:prstGeom>
      </xdr:spPr>
    </xdr:pic>
    <xdr:clientData/>
  </xdr:twoCellAnchor>
  <xdr:twoCellAnchor>
    <xdr:from>
      <xdr:col>1</xdr:col>
      <xdr:colOff>554935</xdr:colOff>
      <xdr:row>40</xdr:row>
      <xdr:rowOff>77856</xdr:rowOff>
    </xdr:from>
    <xdr:to>
      <xdr:col>4</xdr:col>
      <xdr:colOff>1524000</xdr:colOff>
      <xdr:row>54</xdr:row>
      <xdr:rowOff>165652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XFD40"/>
  <sheetViews>
    <sheetView showGridLines="0" showRowColHeaders="0" tabSelected="1" topLeftCell="B1" zoomScaleNormal="100" workbookViewId="0">
      <selection activeCell="E11" sqref="E11"/>
    </sheetView>
  </sheetViews>
  <sheetFormatPr defaultColWidth="0" defaultRowHeight="15" x14ac:dyDescent="0.25"/>
  <cols>
    <col min="1" max="1" width="10.85546875" hidden="1"/>
    <col min="2" max="2" width="8.42578125" customWidth="1"/>
    <col min="3" max="3" width="41.7109375" customWidth="1"/>
    <col min="4" max="4" width="27.7109375" customWidth="1"/>
    <col min="5" max="5" width="23.5703125" customWidth="1"/>
    <col min="6" max="6" width="13.42578125" bestFit="1" customWidth="1"/>
    <col min="7" max="7" width="12" customWidth="1"/>
    <col min="8" max="8" width="10.7109375" hidden="1"/>
    <col min="11" max="16383" width="9.140625" hidden="1"/>
    <col min="16384" max="16384" width="6.140625" hidden="1" customWidth="1"/>
  </cols>
  <sheetData>
    <row r="9" spans="3:8" ht="21.75" customHeight="1" thickBot="1" x14ac:dyDescent="0.3"/>
    <row r="10" spans="3:8" ht="36" customHeight="1" x14ac:dyDescent="0.25">
      <c r="C10" s="37" t="s">
        <v>11</v>
      </c>
      <c r="D10" s="38"/>
      <c r="E10" s="39"/>
    </row>
    <row r="11" spans="3:8" ht="21" customHeight="1" x14ac:dyDescent="0.25">
      <c r="C11" s="47" t="s">
        <v>12</v>
      </c>
      <c r="D11" s="48"/>
      <c r="E11" s="14">
        <v>2000</v>
      </c>
    </row>
    <row r="12" spans="3:8" ht="21" customHeight="1" x14ac:dyDescent="0.25">
      <c r="C12" s="32" t="s">
        <v>13</v>
      </c>
      <c r="D12" s="33"/>
      <c r="E12" s="15">
        <v>6.0000000000000001E-3</v>
      </c>
    </row>
    <row r="13" spans="3:8" ht="21" customHeight="1" thickBot="1" x14ac:dyDescent="0.3">
      <c r="C13" s="41" t="s">
        <v>32</v>
      </c>
      <c r="D13" s="42"/>
      <c r="E13" s="19">
        <f>E11*30%</f>
        <v>600</v>
      </c>
    </row>
    <row r="14" spans="3:8" ht="15.75" thickBot="1" x14ac:dyDescent="0.3"/>
    <row r="15" spans="3:8" ht="36" customHeight="1" x14ac:dyDescent="0.25">
      <c r="C15" s="34" t="s">
        <v>0</v>
      </c>
      <c r="D15" s="35"/>
      <c r="E15" s="36"/>
    </row>
    <row r="16" spans="3:8" ht="21" customHeight="1" x14ac:dyDescent="0.25">
      <c r="C16" s="32" t="s">
        <v>1</v>
      </c>
      <c r="D16" s="33"/>
      <c r="E16" s="3">
        <v>200</v>
      </c>
      <c r="H16" s="1"/>
    </row>
    <row r="17" spans="2:9" ht="21" customHeight="1" x14ac:dyDescent="0.25">
      <c r="C17" s="32" t="s">
        <v>2</v>
      </c>
      <c r="D17" s="33"/>
      <c r="E17" s="4">
        <v>5</v>
      </c>
    </row>
    <row r="18" spans="2:9" ht="21" customHeight="1" x14ac:dyDescent="0.25">
      <c r="C18" s="32" t="s">
        <v>3</v>
      </c>
      <c r="D18" s="33"/>
      <c r="E18" s="5">
        <v>1.0789999999999999E-2</v>
      </c>
      <c r="H18" s="1"/>
      <c r="I18" s="1"/>
    </row>
    <row r="19" spans="2:9" ht="21" customHeight="1" x14ac:dyDescent="0.25">
      <c r="C19" s="45" t="s">
        <v>4</v>
      </c>
      <c r="D19" s="46"/>
      <c r="E19" s="6">
        <f>FV(taxa_mensal,qnt_anos*12,-aporte)</f>
        <v>16755.382799697527</v>
      </c>
    </row>
    <row r="20" spans="2:9" ht="21" customHeight="1" thickBot="1" x14ac:dyDescent="0.3">
      <c r="C20" s="43" t="s">
        <v>5</v>
      </c>
      <c r="D20" s="44"/>
      <c r="E20" s="7">
        <f>patrimonio*rendimento_carteira</f>
        <v>100.53229679818516</v>
      </c>
    </row>
    <row r="21" spans="2:9" ht="15.75" thickBot="1" x14ac:dyDescent="0.3"/>
    <row r="22" spans="2:9" ht="36" customHeight="1" x14ac:dyDescent="0.25">
      <c r="C22" s="34" t="s">
        <v>14</v>
      </c>
      <c r="D22" s="40"/>
      <c r="E22" s="50" t="s">
        <v>31</v>
      </c>
    </row>
    <row r="23" spans="2:9" ht="21" customHeight="1" x14ac:dyDescent="0.25">
      <c r="B23" s="2">
        <v>2</v>
      </c>
      <c r="C23" s="16" t="s">
        <v>6</v>
      </c>
      <c r="D23" s="8">
        <f>FV(taxa_mensal,B23*12,-aporte)</f>
        <v>5445.5254595290435</v>
      </c>
      <c r="E23" s="11">
        <f>D23*rendimento_carteira</f>
        <v>32.673152757174265</v>
      </c>
    </row>
    <row r="24" spans="2:9" ht="21" customHeight="1" x14ac:dyDescent="0.25">
      <c r="B24" s="2">
        <v>5</v>
      </c>
      <c r="C24" s="17" t="s">
        <v>8</v>
      </c>
      <c r="D24" s="9">
        <f>FV(taxa_mensal,B24*12,-aporte)</f>
        <v>16755.382799697527</v>
      </c>
      <c r="E24" s="12">
        <f>D24*rendimento_carteira</f>
        <v>100.53229679818516</v>
      </c>
    </row>
    <row r="25" spans="2:9" ht="21" customHeight="1" x14ac:dyDescent="0.25">
      <c r="B25" s="2">
        <v>10</v>
      </c>
      <c r="C25" s="17" t="s">
        <v>7</v>
      </c>
      <c r="D25" s="9">
        <f>FV(taxa_mensal,B25*12,-aporte)</f>
        <v>48656.842506034438</v>
      </c>
      <c r="E25" s="12">
        <f>D25*rendimento_carteira</f>
        <v>291.94105503620665</v>
      </c>
    </row>
    <row r="26" spans="2:9" ht="21" customHeight="1" x14ac:dyDescent="0.25">
      <c r="B26" s="2">
        <v>20</v>
      </c>
      <c r="C26" s="17" t="s">
        <v>9</v>
      </c>
      <c r="D26" s="9">
        <f>FV(taxa_mensal,B26*12,-aporte)</f>
        <v>225039.68001941612</v>
      </c>
      <c r="E26" s="12">
        <f>D26*rendimento_carteira</f>
        <v>1350.2380801164968</v>
      </c>
    </row>
    <row r="27" spans="2:9" ht="21" customHeight="1" thickBot="1" x14ac:dyDescent="0.3">
      <c r="B27" s="2">
        <v>30</v>
      </c>
      <c r="C27" s="18" t="s">
        <v>10</v>
      </c>
      <c r="D27" s="10">
        <f>FV(taxa_mensal,B27*12,-aporte)</f>
        <v>864433.93100094295</v>
      </c>
      <c r="E27" s="13">
        <f>D27*rendimento_carteira</f>
        <v>5186.6035860056581</v>
      </c>
    </row>
    <row r="30" spans="2:9" ht="16.5" x14ac:dyDescent="0.3">
      <c r="C30" s="51" t="s">
        <v>15</v>
      </c>
      <c r="D30" s="52" t="s">
        <v>27</v>
      </c>
      <c r="E30" s="52"/>
    </row>
    <row r="31" spans="2:9" ht="17.25" x14ac:dyDescent="0.3">
      <c r="C31" s="49" t="s">
        <v>17</v>
      </c>
      <c r="D31" s="53">
        <f>aporte</f>
        <v>200</v>
      </c>
      <c r="E31" s="53"/>
    </row>
    <row r="33" spans="3:5" ht="16.5" x14ac:dyDescent="0.3">
      <c r="C33" s="54" t="s">
        <v>18</v>
      </c>
      <c r="D33" s="54" t="s">
        <v>24</v>
      </c>
      <c r="E33" s="54" t="s">
        <v>25</v>
      </c>
    </row>
    <row r="34" spans="3:5" ht="16.5" x14ac:dyDescent="0.3">
      <c r="C34" s="55" t="s">
        <v>28</v>
      </c>
      <c r="D34" s="56">
        <f>VLOOKUP($D$30&amp;" - "&amp;C34,PERFIL!$A$3:$D$20,4,0)</f>
        <v>0.5</v>
      </c>
      <c r="E34" s="57">
        <f>D34*$D$31</f>
        <v>100</v>
      </c>
    </row>
    <row r="35" spans="3:5" ht="16.5" x14ac:dyDescent="0.3">
      <c r="C35" s="55" t="s">
        <v>19</v>
      </c>
      <c r="D35" s="56">
        <f>VLOOKUP($D$30&amp;" - "&amp;C35,PERFIL!$A$3:$D$20,4,0)</f>
        <v>0.1</v>
      </c>
      <c r="E35" s="57">
        <f t="shared" ref="E35:E39" si="0">D35*$D$31</f>
        <v>20</v>
      </c>
    </row>
    <row r="36" spans="3:5" ht="16.5" x14ac:dyDescent="0.3">
      <c r="C36" s="55" t="s">
        <v>20</v>
      </c>
      <c r="D36" s="56">
        <f>VLOOKUP($D$30&amp;" - "&amp;C36,PERFIL!$A$3:$D$20,4,0)</f>
        <v>0.05</v>
      </c>
      <c r="E36" s="57">
        <f t="shared" si="0"/>
        <v>10</v>
      </c>
    </row>
    <row r="37" spans="3:5" ht="16.5" x14ac:dyDescent="0.3">
      <c r="C37" s="55" t="s">
        <v>21</v>
      </c>
      <c r="D37" s="56">
        <f>VLOOKUP($D$30&amp;" - "&amp;C37,PERFIL!$A$3:$D$20,4,0)</f>
        <v>0.05</v>
      </c>
      <c r="E37" s="57">
        <f t="shared" si="0"/>
        <v>10</v>
      </c>
    </row>
    <row r="38" spans="3:5" ht="16.5" x14ac:dyDescent="0.3">
      <c r="C38" s="55" t="s">
        <v>22</v>
      </c>
      <c r="D38" s="56">
        <f>VLOOKUP($D$30&amp;" - "&amp;C38,PERFIL!$A$3:$D$20,4,0)</f>
        <v>0.2</v>
      </c>
      <c r="E38" s="57">
        <f t="shared" si="0"/>
        <v>40</v>
      </c>
    </row>
    <row r="39" spans="3:5" ht="16.5" x14ac:dyDescent="0.3">
      <c r="C39" s="55" t="s">
        <v>23</v>
      </c>
      <c r="D39" s="56">
        <f>VLOOKUP($D$30&amp;" - "&amp;C39,PERFIL!$A$3:$D$20,4,0)</f>
        <v>0.1</v>
      </c>
      <c r="E39" s="57">
        <f t="shared" si="0"/>
        <v>20</v>
      </c>
    </row>
    <row r="40" spans="3:5" ht="16.5" x14ac:dyDescent="0.3">
      <c r="C40" s="58"/>
      <c r="D40" s="58"/>
      <c r="E40" s="59">
        <f>SUM(E34:E39)</f>
        <v>200</v>
      </c>
    </row>
  </sheetData>
  <mergeCells count="13">
    <mergeCell ref="D30:E30"/>
    <mergeCell ref="D31:E31"/>
    <mergeCell ref="C16:D16"/>
    <mergeCell ref="C15:E15"/>
    <mergeCell ref="C10:E10"/>
    <mergeCell ref="C22:D22"/>
    <mergeCell ref="C11:D11"/>
    <mergeCell ref="C12:D12"/>
    <mergeCell ref="C13:D13"/>
    <mergeCell ref="C20:D20"/>
    <mergeCell ref="C19:D19"/>
    <mergeCell ref="C18:D18"/>
    <mergeCell ref="C17:D17"/>
  </mergeCells>
  <dataValidations count="1">
    <dataValidation type="list" allowBlank="1" showInputMessage="1" showErrorMessage="1" sqref="D30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/>
  </sheetViews>
  <sheetFormatPr defaultRowHeight="15" x14ac:dyDescent="0.25"/>
  <cols>
    <col min="1" max="1" width="34.42578125" customWidth="1"/>
    <col min="2" max="2" width="15.42578125" customWidth="1"/>
    <col min="3" max="3" width="19.5703125" customWidth="1"/>
  </cols>
  <sheetData>
    <row r="2" spans="1:4" x14ac:dyDescent="0.25">
      <c r="A2" s="31" t="s">
        <v>30</v>
      </c>
      <c r="B2" s="31" t="s">
        <v>15</v>
      </c>
      <c r="C2" s="31" t="s">
        <v>18</v>
      </c>
      <c r="D2" s="31" t="s">
        <v>29</v>
      </c>
    </row>
    <row r="3" spans="1:4" x14ac:dyDescent="0.25">
      <c r="A3" t="str">
        <f>B3&amp;" - "&amp;C3</f>
        <v>Conservador - PAPEL</v>
      </c>
      <c r="B3" t="s">
        <v>16</v>
      </c>
      <c r="C3" s="20" t="s">
        <v>28</v>
      </c>
      <c r="D3" s="21">
        <v>0.3</v>
      </c>
    </row>
    <row r="4" spans="1:4" x14ac:dyDescent="0.25">
      <c r="A4" t="str">
        <f t="shared" ref="A4:A20" si="0">B4&amp;" - "&amp;C4</f>
        <v>Conservador - TIJOLO</v>
      </c>
      <c r="B4" t="s">
        <v>16</v>
      </c>
      <c r="C4" s="20" t="s">
        <v>19</v>
      </c>
      <c r="D4" s="21">
        <v>0.5</v>
      </c>
    </row>
    <row r="5" spans="1:4" x14ac:dyDescent="0.25">
      <c r="A5" t="str">
        <f t="shared" si="0"/>
        <v>Conservador - HÍBRIDOS</v>
      </c>
      <c r="B5" t="s">
        <v>16</v>
      </c>
      <c r="C5" s="20" t="s">
        <v>20</v>
      </c>
      <c r="D5" s="21">
        <v>0.1</v>
      </c>
    </row>
    <row r="6" spans="1:4" x14ac:dyDescent="0.25">
      <c r="A6" t="str">
        <f t="shared" si="0"/>
        <v>Conservador - FOFs</v>
      </c>
      <c r="B6" t="s">
        <v>16</v>
      </c>
      <c r="C6" s="20" t="s">
        <v>21</v>
      </c>
      <c r="D6" s="21">
        <v>0.1</v>
      </c>
    </row>
    <row r="7" spans="1:4" x14ac:dyDescent="0.25">
      <c r="A7" t="str">
        <f t="shared" si="0"/>
        <v>Conservador - DESENVOLVIMENTO</v>
      </c>
      <c r="B7" t="s">
        <v>16</v>
      </c>
      <c r="C7" s="20" t="s">
        <v>22</v>
      </c>
      <c r="D7" s="21">
        <v>0</v>
      </c>
    </row>
    <row r="8" spans="1:4" ht="15.75" thickBot="1" x14ac:dyDescent="0.3">
      <c r="A8" s="22" t="str">
        <f t="shared" si="0"/>
        <v>Conservador - HOTELARIAS</v>
      </c>
      <c r="B8" s="22" t="s">
        <v>16</v>
      </c>
      <c r="C8" s="23" t="s">
        <v>23</v>
      </c>
      <c r="D8" s="24">
        <v>0</v>
      </c>
    </row>
    <row r="9" spans="1:4" x14ac:dyDescent="0.25">
      <c r="A9" t="str">
        <f t="shared" si="0"/>
        <v>Moderado - PAPEL</v>
      </c>
      <c r="B9" s="25" t="s">
        <v>26</v>
      </c>
      <c r="C9" s="26" t="s">
        <v>28</v>
      </c>
      <c r="D9" s="27">
        <v>0.32</v>
      </c>
    </row>
    <row r="10" spans="1:4" x14ac:dyDescent="0.25">
      <c r="A10" t="str">
        <f t="shared" si="0"/>
        <v>Moderado - TIJOLO</v>
      </c>
      <c r="B10" s="25" t="s">
        <v>26</v>
      </c>
      <c r="C10" s="26" t="s">
        <v>19</v>
      </c>
      <c r="D10" s="27">
        <v>0.35</v>
      </c>
    </row>
    <row r="11" spans="1:4" x14ac:dyDescent="0.25">
      <c r="A11" t="str">
        <f t="shared" si="0"/>
        <v>Moderado - HÍBRIDOS</v>
      </c>
      <c r="B11" s="25" t="s">
        <v>26</v>
      </c>
      <c r="C11" s="26" t="s">
        <v>20</v>
      </c>
      <c r="D11" s="27">
        <v>0.08</v>
      </c>
    </row>
    <row r="12" spans="1:4" x14ac:dyDescent="0.25">
      <c r="A12" t="str">
        <f t="shared" si="0"/>
        <v>Moderado - FOFs</v>
      </c>
      <c r="B12" s="25" t="s">
        <v>26</v>
      </c>
      <c r="C12" s="26" t="s">
        <v>21</v>
      </c>
      <c r="D12" s="27">
        <v>0.05</v>
      </c>
    </row>
    <row r="13" spans="1:4" x14ac:dyDescent="0.25">
      <c r="A13" t="str">
        <f t="shared" si="0"/>
        <v>Moderado - DESENVOLVIMENTO</v>
      </c>
      <c r="B13" s="25" t="s">
        <v>26</v>
      </c>
      <c r="C13" s="26" t="s">
        <v>22</v>
      </c>
      <c r="D13" s="27">
        <v>0.1</v>
      </c>
    </row>
    <row r="14" spans="1:4" ht="15.75" thickBot="1" x14ac:dyDescent="0.3">
      <c r="A14" s="22" t="str">
        <f t="shared" si="0"/>
        <v>Moderado - HOTELARIAS</v>
      </c>
      <c r="B14" s="28" t="s">
        <v>26</v>
      </c>
      <c r="C14" s="29" t="s">
        <v>23</v>
      </c>
      <c r="D14" s="30">
        <v>0.1</v>
      </c>
    </row>
    <row r="15" spans="1:4" x14ac:dyDescent="0.25">
      <c r="A15" t="str">
        <f t="shared" si="0"/>
        <v>Agressivo - PAPEL</v>
      </c>
      <c r="B15" t="s">
        <v>27</v>
      </c>
      <c r="C15" s="20" t="s">
        <v>28</v>
      </c>
      <c r="D15" s="21">
        <v>0.5</v>
      </c>
    </row>
    <row r="16" spans="1:4" x14ac:dyDescent="0.25">
      <c r="A16" t="str">
        <f t="shared" si="0"/>
        <v>Agressivo - TIJOLO</v>
      </c>
      <c r="B16" t="s">
        <v>27</v>
      </c>
      <c r="C16" s="20" t="s">
        <v>19</v>
      </c>
      <c r="D16" s="21">
        <v>0.1</v>
      </c>
    </row>
    <row r="17" spans="1:4" x14ac:dyDescent="0.25">
      <c r="A17" t="str">
        <f t="shared" si="0"/>
        <v>Agressivo - HÍBRIDOS</v>
      </c>
      <c r="B17" t="s">
        <v>27</v>
      </c>
      <c r="C17" s="20" t="s">
        <v>20</v>
      </c>
      <c r="D17" s="21">
        <v>0.05</v>
      </c>
    </row>
    <row r="18" spans="1:4" x14ac:dyDescent="0.25">
      <c r="A18" t="str">
        <f t="shared" si="0"/>
        <v>Agressivo - FOFs</v>
      </c>
      <c r="B18" t="s">
        <v>27</v>
      </c>
      <c r="C18" s="20" t="s">
        <v>21</v>
      </c>
      <c r="D18" s="21">
        <v>0.05</v>
      </c>
    </row>
    <row r="19" spans="1:4" x14ac:dyDescent="0.25">
      <c r="A19" t="str">
        <f t="shared" si="0"/>
        <v>Agressivo - DESENVOLVIMENTO</v>
      </c>
      <c r="B19" t="s">
        <v>27</v>
      </c>
      <c r="C19" s="20" t="s">
        <v>22</v>
      </c>
      <c r="D19" s="21">
        <v>0.2</v>
      </c>
    </row>
    <row r="20" spans="1:4" x14ac:dyDescent="0.25">
      <c r="A20" t="str">
        <f t="shared" si="0"/>
        <v>Agressivo - HOTELARIAS</v>
      </c>
      <c r="B20" t="s">
        <v>27</v>
      </c>
      <c r="C20" s="20" t="s">
        <v>23</v>
      </c>
      <c r="D20" s="21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PERFIL</vt:lpstr>
      <vt:lpstr>aporte</vt:lpstr>
      <vt:lpstr>patrimonio</vt:lpstr>
      <vt:lpstr>qnt_anos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 Bomfim</dc:creator>
  <cp:lastModifiedBy>Erny Bomfim</cp:lastModifiedBy>
  <dcterms:created xsi:type="dcterms:W3CDTF">2025-05-22T13:58:17Z</dcterms:created>
  <dcterms:modified xsi:type="dcterms:W3CDTF">2025-05-23T15:45:50Z</dcterms:modified>
</cp:coreProperties>
</file>