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ÉTODOS FÍSICOS EM GEODÉSIA\TRABALHO PRÁTICO 2025-1\AVALIAÇÃO ESTATISTICA MODELO GEOIDAL\"/>
    </mc:Choice>
  </mc:AlternateContent>
  <xr:revisionPtr revIDLastSave="19" documentId="13_ncr:1_{A14B3A8F-DDA1-441C-B757-DF7F425A54DF}" xr6:coauthVersionLast="47" xr6:coauthVersionMax="47" xr10:uidLastSave="{4CE21BC1-3338-4AF5-AE0D-1DC4EB896E7E}"/>
  <bookViews>
    <workbookView xWindow="-120" yWindow="-120" windowWidth="29040" windowHeight="15720" xr2:uid="{6A407335-CCC6-4257-B2FA-CA3AEEB849D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I38" i="1" l="1"/>
  <c r="I35" i="1" l="1"/>
  <c r="I36" i="1"/>
  <c r="I37" i="1"/>
  <c r="I34" i="1"/>
  <c r="K34" i="1" l="1"/>
  <c r="K36" i="1"/>
  <c r="K37" i="1"/>
  <c r="K35" i="1"/>
  <c r="K38" i="1"/>
</calcChain>
</file>

<file path=xl/sharedStrings.xml><?xml version="1.0" encoding="utf-8"?>
<sst xmlns="http://schemas.openxmlformats.org/spreadsheetml/2006/main" count="21" uniqueCount="16">
  <si>
    <t>LATITUDE (°) - tide free</t>
  </si>
  <si>
    <t>LATITUDE GEOCÊNTRICA (°) - tide free</t>
  </si>
  <si>
    <t>LONGITUDE (°) - tide free</t>
  </si>
  <si>
    <t>h (m) - mean tide</t>
  </si>
  <si>
    <t>HN (m) - mean tide</t>
  </si>
  <si>
    <t>Zeta SGB (m) - mean tide</t>
  </si>
  <si>
    <t>N total interpolado (m) - zero tide</t>
  </si>
  <si>
    <t>N total interpolado (m) - mean tide</t>
  </si>
  <si>
    <t>Discrepância (m)</t>
  </si>
  <si>
    <t>N total DVBI (m)</t>
  </si>
  <si>
    <t>Discrepância (m) DVBI</t>
  </si>
  <si>
    <t>Média</t>
  </si>
  <si>
    <t>Desvio padrão</t>
  </si>
  <si>
    <t>Min</t>
  </si>
  <si>
    <t>Max</t>
  </si>
  <si>
    <t>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</si>
</sst>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CB45-B54D-4E0B-9BDD-F30C55065816}">
  <dimension ref="A1:N38"/>
  <sheetViews>
    <sheetView tabSelected="1" zoomScale="115" zoomScaleNormal="115" workbookViewId="0">
      <selection activeCell="I2" sqref="I2"/>
    </sheetView>
  </sheetViews>
  <sheetFormatPr defaultRowHeight="15"/>
  <cols>
    <col min="1" max="1" width="12.7109375" bestFit="1" customWidth="1"/>
    <col min="2" max="2" width="22" customWidth="1"/>
    <col min="3" max="3" width="12.7109375" bestFit="1" customWidth="1"/>
    <col min="4" max="4" width="10.7109375" style="1" customWidth="1"/>
    <col min="5" max="5" width="10.5703125" style="1" bestFit="1" customWidth="1"/>
    <col min="6" max="6" width="13" style="1" customWidth="1"/>
    <col min="7" max="8" width="18.28515625" style="1" customWidth="1"/>
    <col min="9" max="9" width="15.85546875" bestFit="1" customWidth="1"/>
    <col min="10" max="10" width="15.85546875" customWidth="1"/>
    <col min="11" max="11" width="20.7109375" bestFit="1" customWidth="1"/>
  </cols>
  <sheetData>
    <row r="1" spans="1:14" ht="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4">
      <c r="A2" s="2">
        <v>-25.452131785300001</v>
      </c>
      <c r="B2" s="2">
        <f>(ATAN((1-0.0066943800229)*TAN(A2*PI()/180)))*180/PI()</f>
        <v>-25.303108798228042</v>
      </c>
      <c r="C2" s="2">
        <v>-49.7136358172</v>
      </c>
      <c r="D2" s="3">
        <v>1149.6980000000001</v>
      </c>
      <c r="E2" s="3">
        <v>1145.2642000000001</v>
      </c>
      <c r="F2" s="3">
        <f>D2-E2</f>
        <v>4.4338000000000193</v>
      </c>
      <c r="G2" s="3">
        <v>3.99534374037288</v>
      </c>
      <c r="H2" s="3">
        <f>G2+(9.9-29.6*(SIN(B2)^2))/100</f>
        <v>4.0858351095845773</v>
      </c>
      <c r="I2" s="3">
        <f>H2-F2</f>
        <v>-0.34796489041544199</v>
      </c>
      <c r="J2" s="3"/>
      <c r="K2" s="3"/>
      <c r="N2" s="1"/>
    </row>
    <row r="3" spans="1:14">
      <c r="A3" s="2">
        <v>-24.753023928099999</v>
      </c>
      <c r="B3" s="2">
        <f t="shared" ref="B3:B33" si="0">(ATAN((1-0.0066943800229)*TAN(A3*PI()/180)))*180/PI()</f>
        <v>-24.607009179677796</v>
      </c>
      <c r="C3" s="2">
        <v>-51.776167298099999</v>
      </c>
      <c r="D3" s="3">
        <v>894.89599999999996</v>
      </c>
      <c r="E3" s="3">
        <v>893.19569999999999</v>
      </c>
      <c r="F3" s="3">
        <f t="shared" ref="F3:G33" si="1">D3-E3</f>
        <v>1.7002999999999702</v>
      </c>
      <c r="G3" s="3">
        <v>1.2392505036544399</v>
      </c>
      <c r="H3" s="3">
        <f t="shared" ref="H3:H38" si="2">G3+(9.9-29.6*(SIN(B3)^2))/100</f>
        <v>1.2637029809656415</v>
      </c>
      <c r="I3" s="3">
        <f t="shared" ref="I3:I33" si="3">H3-F3</f>
        <v>-0.43659701903432868</v>
      </c>
      <c r="J3" s="3"/>
      <c r="K3" s="3"/>
      <c r="N3" s="1"/>
    </row>
    <row r="4" spans="1:14">
      <c r="A4" s="2">
        <v>-24.724936685599999</v>
      </c>
      <c r="B4" s="2">
        <f t="shared" si="0"/>
        <v>-24.579044612841496</v>
      </c>
      <c r="C4" s="2">
        <v>-49.986369852199999</v>
      </c>
      <c r="D4" s="3">
        <v>1041.7460000000001</v>
      </c>
      <c r="E4" s="3">
        <v>1037.6702</v>
      </c>
      <c r="F4" s="3">
        <f t="shared" si="1"/>
        <v>4.075800000000072</v>
      </c>
      <c r="G4" s="3">
        <v>3.38856373702823</v>
      </c>
      <c r="H4" s="3">
        <f t="shared" si="2"/>
        <v>3.4057189795937246</v>
      </c>
      <c r="I4" s="3">
        <f t="shared" si="3"/>
        <v>-0.67008102040634743</v>
      </c>
      <c r="J4" s="3"/>
      <c r="K4" s="3"/>
      <c r="N4" s="1"/>
    </row>
    <row r="5" spans="1:14">
      <c r="A5" s="2">
        <v>-24.015365885000001</v>
      </c>
      <c r="B5" s="2">
        <f t="shared" si="0"/>
        <v>-23.872618878767664</v>
      </c>
      <c r="C5" s="2">
        <v>-51.0917000528</v>
      </c>
      <c r="D5" s="3">
        <v>1011.977</v>
      </c>
      <c r="E5" s="3">
        <v>1011.9915999999999</v>
      </c>
      <c r="F5" s="3">
        <f t="shared" si="1"/>
        <v>-1.4599999999973079E-2</v>
      </c>
      <c r="G5" s="3">
        <v>-0.75052245268805995</v>
      </c>
      <c r="H5" s="3">
        <f t="shared" si="2"/>
        <v>-0.91986044002183298</v>
      </c>
      <c r="I5" s="3">
        <f t="shared" si="3"/>
        <v>-0.9052604400218599</v>
      </c>
      <c r="J5" s="3"/>
      <c r="K5" s="3"/>
      <c r="N5" s="1"/>
    </row>
    <row r="6" spans="1:14">
      <c r="A6" s="2">
        <v>-24.255692866899999</v>
      </c>
      <c r="B6" s="2">
        <f t="shared" si="0"/>
        <v>-24.111870808653233</v>
      </c>
      <c r="C6" s="2">
        <v>-49.713237274199997</v>
      </c>
      <c r="D6" s="3">
        <v>836.26199999999994</v>
      </c>
      <c r="E6" s="3">
        <v>834.77149999999995</v>
      </c>
      <c r="F6" s="3">
        <f t="shared" si="1"/>
        <v>1.4904999999999973</v>
      </c>
      <c r="G6" s="3">
        <v>1.08350827294727</v>
      </c>
      <c r="H6" s="3">
        <f t="shared" si="2"/>
        <v>0.96735650210298951</v>
      </c>
      <c r="I6" s="3">
        <f t="shared" si="3"/>
        <v>-0.52314349789700776</v>
      </c>
      <c r="J6" s="3"/>
      <c r="K6" s="3"/>
      <c r="N6" s="1"/>
    </row>
    <row r="7" spans="1:14">
      <c r="A7" s="2">
        <v>-26.2702300447</v>
      </c>
      <c r="B7" s="2">
        <f t="shared" si="0"/>
        <v>-26.117798903369</v>
      </c>
      <c r="C7" s="2">
        <v>-49.919078159999998</v>
      </c>
      <c r="D7" s="3">
        <v>849.82799999999997</v>
      </c>
      <c r="E7" s="3">
        <v>845.78930000000003</v>
      </c>
      <c r="F7" s="3">
        <f t="shared" si="1"/>
        <v>4.0386999999999489</v>
      </c>
      <c r="G7" s="3">
        <v>3.46239223385107</v>
      </c>
      <c r="H7" s="3">
        <f t="shared" si="2"/>
        <v>3.3558511613729687</v>
      </c>
      <c r="I7" s="3">
        <f t="shared" si="3"/>
        <v>-0.6828488386269802</v>
      </c>
      <c r="J7" s="3"/>
      <c r="K7" s="3"/>
      <c r="N7" s="1"/>
    </row>
    <row r="8" spans="1:14">
      <c r="A8" s="2">
        <v>-26.313998568900001</v>
      </c>
      <c r="B8" s="2">
        <f t="shared" si="0"/>
        <v>-26.161388547320406</v>
      </c>
      <c r="C8" s="2">
        <v>-49.9099338989</v>
      </c>
      <c r="D8" s="3">
        <v>952.02</v>
      </c>
      <c r="E8" s="3">
        <v>947.97580000000005</v>
      </c>
      <c r="F8" s="3">
        <f t="shared" si="1"/>
        <v>4.0441999999999325</v>
      </c>
      <c r="G8" s="3">
        <v>3.44108093647578</v>
      </c>
      <c r="H8" s="3">
        <f t="shared" si="2"/>
        <v>3.3228860001822986</v>
      </c>
      <c r="I8" s="3">
        <f t="shared" si="3"/>
        <v>-0.72131399981763389</v>
      </c>
      <c r="J8" s="3"/>
      <c r="K8" s="3"/>
      <c r="N8" s="1"/>
    </row>
    <row r="9" spans="1:14">
      <c r="A9" s="2">
        <v>-23.662074714199999</v>
      </c>
      <c r="B9" s="2">
        <f t="shared" si="0"/>
        <v>-23.52092617548411</v>
      </c>
      <c r="C9" s="2">
        <v>-51.691791803900003</v>
      </c>
      <c r="D9" s="3">
        <v>604.35299999999995</v>
      </c>
      <c r="E9" s="3">
        <v>606.18060000000003</v>
      </c>
      <c r="F9" s="3">
        <f t="shared" si="1"/>
        <v>-1.8276000000000749</v>
      </c>
      <c r="G9" s="3">
        <v>-2.1530513279855801</v>
      </c>
      <c r="H9" s="3">
        <f t="shared" si="2"/>
        <v>-2.3495535766091313</v>
      </c>
      <c r="I9" s="3">
        <f t="shared" si="3"/>
        <v>-0.52195357660905639</v>
      </c>
      <c r="J9" s="3"/>
      <c r="K9" s="3"/>
      <c r="N9" s="1"/>
    </row>
    <row r="10" spans="1:14">
      <c r="A10" s="2">
        <v>-24.099933491400002</v>
      </c>
      <c r="B10" s="2">
        <f t="shared" si="0"/>
        <v>-23.956807048101901</v>
      </c>
      <c r="C10" s="2">
        <v>-51.649815744400001</v>
      </c>
      <c r="D10" s="3">
        <v>537.75199999999995</v>
      </c>
      <c r="E10" s="3">
        <v>539.05039999999997</v>
      </c>
      <c r="F10" s="3">
        <f t="shared" si="1"/>
        <v>-1.2984000000000151</v>
      </c>
      <c r="G10" s="3">
        <v>-1.61808691277076</v>
      </c>
      <c r="H10" s="3">
        <f t="shared" si="2"/>
        <v>-1.7712850013020545</v>
      </c>
      <c r="I10" s="3">
        <f t="shared" si="3"/>
        <v>-0.47288500130203937</v>
      </c>
      <c r="J10" s="3"/>
      <c r="K10" s="3"/>
      <c r="N10" s="1"/>
    </row>
    <row r="11" spans="1:14">
      <c r="A11" s="2">
        <v>-23.688224283299999</v>
      </c>
      <c r="B11" s="2">
        <f t="shared" si="0"/>
        <v>-23.546956697126728</v>
      </c>
      <c r="C11" s="2">
        <v>-49.833520103600002</v>
      </c>
      <c r="D11" s="3">
        <v>622.39599999999996</v>
      </c>
      <c r="E11" s="3">
        <v>624.61689999999999</v>
      </c>
      <c r="F11" s="3">
        <f t="shared" si="1"/>
        <v>-2.2209000000000287</v>
      </c>
      <c r="G11" s="3">
        <v>-2.5490530615257998</v>
      </c>
      <c r="H11" s="3">
        <f t="shared" si="2"/>
        <v>-2.7459865712051816</v>
      </c>
      <c r="I11" s="3">
        <f t="shared" si="3"/>
        <v>-0.5250865712051529</v>
      </c>
      <c r="J11" s="3"/>
      <c r="K11" s="3"/>
      <c r="N11" s="1"/>
    </row>
    <row r="12" spans="1:14">
      <c r="A12" s="2">
        <v>-23.889636082799999</v>
      </c>
      <c r="B12" s="2">
        <f t="shared" si="0"/>
        <v>-23.747455482728807</v>
      </c>
      <c r="C12" s="2">
        <v>-50.2722058883</v>
      </c>
      <c r="D12" s="3">
        <v>683.93899999999996</v>
      </c>
      <c r="E12" s="3">
        <v>684.85419999999999</v>
      </c>
      <c r="F12" s="3">
        <f t="shared" si="1"/>
        <v>-0.9152000000000271</v>
      </c>
      <c r="G12" s="3">
        <v>-1.07351090742997</v>
      </c>
      <c r="H12" s="3">
        <f t="shared" si="2"/>
        <v>-1.2604406310121243</v>
      </c>
      <c r="I12" s="3">
        <f t="shared" si="3"/>
        <v>-0.34524063101209723</v>
      </c>
      <c r="J12" s="3"/>
      <c r="K12" s="3"/>
      <c r="N12" s="1"/>
    </row>
    <row r="13" spans="1:14">
      <c r="A13" s="2">
        <v>-24.170099180800001</v>
      </c>
      <c r="B13" s="2">
        <f t="shared" si="0"/>
        <v>-24.026658859018166</v>
      </c>
      <c r="C13" s="2">
        <v>-49.798267181699998</v>
      </c>
      <c r="D13" s="3">
        <v>940.47900000000004</v>
      </c>
      <c r="E13" s="3">
        <v>939.40210000000002</v>
      </c>
      <c r="F13" s="3">
        <f t="shared" si="1"/>
        <v>1.0769000000000233</v>
      </c>
      <c r="G13" s="3">
        <v>0.64085958812927502</v>
      </c>
      <c r="H13" s="3">
        <f t="shared" si="2"/>
        <v>0.50331230111506708</v>
      </c>
      <c r="I13" s="3">
        <f t="shared" si="3"/>
        <v>-0.5735876988849562</v>
      </c>
      <c r="J13" s="3"/>
      <c r="K13" s="3"/>
      <c r="N13" s="1"/>
    </row>
    <row r="14" spans="1:14">
      <c r="A14" s="2">
        <v>-24.488813821400001</v>
      </c>
      <c r="B14" s="2">
        <f t="shared" si="0"/>
        <v>-24.343958551365965</v>
      </c>
      <c r="C14" s="2">
        <v>-52.893845355300002</v>
      </c>
      <c r="D14" s="3">
        <v>514.58600000000001</v>
      </c>
      <c r="E14" s="3">
        <v>513.529</v>
      </c>
      <c r="F14" s="3">
        <f t="shared" si="1"/>
        <v>1.0570000000000164</v>
      </c>
      <c r="G14" s="3">
        <v>0.75377209326808903</v>
      </c>
      <c r="H14" s="3">
        <f t="shared" si="2"/>
        <v>0.70377028478790371</v>
      </c>
      <c r="I14" s="3">
        <f t="shared" si="3"/>
        <v>-0.35322971521211266</v>
      </c>
      <c r="J14" s="3"/>
      <c r="K14" s="3"/>
      <c r="N14" s="1"/>
    </row>
    <row r="15" spans="1:14">
      <c r="A15" s="2">
        <v>-24.0962410928</v>
      </c>
      <c r="B15" s="2">
        <f t="shared" si="0"/>
        <v>-23.95313119067735</v>
      </c>
      <c r="C15" s="2">
        <v>-52.623210715799999</v>
      </c>
      <c r="D15" s="3">
        <v>590.29499999999996</v>
      </c>
      <c r="E15" s="3">
        <v>590.2758</v>
      </c>
      <c r="F15" s="3">
        <f t="shared" si="1"/>
        <v>1.9199999999955253E-2</v>
      </c>
      <c r="G15" s="3">
        <v>-0.49565408564986602</v>
      </c>
      <c r="H15" s="3">
        <f t="shared" si="2"/>
        <v>-0.64962204280290137</v>
      </c>
      <c r="I15" s="3">
        <f t="shared" si="3"/>
        <v>-0.66882204280285662</v>
      </c>
      <c r="J15" s="3"/>
      <c r="K15" s="3"/>
      <c r="N15" s="1"/>
    </row>
    <row r="16" spans="1:14">
      <c r="A16" s="2">
        <v>-25.1091330472</v>
      </c>
      <c r="B16" s="2">
        <f t="shared" si="0"/>
        <v>-24.96157506441979</v>
      </c>
      <c r="C16" s="2">
        <v>-52.855866608900001</v>
      </c>
      <c r="D16" s="3">
        <v>837.56500000000005</v>
      </c>
      <c r="E16" s="3">
        <v>835.11</v>
      </c>
      <c r="F16" s="3">
        <f t="shared" si="1"/>
        <v>2.4550000000000409</v>
      </c>
      <c r="G16" s="3">
        <v>2.13238915244371</v>
      </c>
      <c r="H16" s="3">
        <f t="shared" si="2"/>
        <v>2.2228013489287979</v>
      </c>
      <c r="I16" s="3">
        <f t="shared" si="3"/>
        <v>-0.23219865107124305</v>
      </c>
      <c r="J16" s="3"/>
      <c r="K16" s="3"/>
      <c r="N16" s="1"/>
    </row>
    <row r="17" spans="1:14">
      <c r="A17" s="2">
        <v>-25.522033597499998</v>
      </c>
      <c r="B17" s="2">
        <f t="shared" si="0"/>
        <v>-25.372714645190687</v>
      </c>
      <c r="C17" s="2">
        <v>-51.5398837575</v>
      </c>
      <c r="D17" s="3">
        <v>1068.6610000000001</v>
      </c>
      <c r="E17" s="3">
        <v>1064.1605999999999</v>
      </c>
      <c r="F17" s="3">
        <f t="shared" si="1"/>
        <v>4.500400000000127</v>
      </c>
      <c r="G17" s="3">
        <v>4.0091114418724096</v>
      </c>
      <c r="H17" s="3">
        <f t="shared" si="2"/>
        <v>4.0913903238711695</v>
      </c>
      <c r="I17" s="3">
        <f t="shared" si="3"/>
        <v>-0.40900967612895744</v>
      </c>
      <c r="J17" s="3"/>
      <c r="K17" s="3"/>
      <c r="N17" s="1"/>
    </row>
    <row r="18" spans="1:14">
      <c r="A18" s="2">
        <v>-25.179067370799999</v>
      </c>
      <c r="B18" s="2">
        <f t="shared" si="0"/>
        <v>-25.031208974408322</v>
      </c>
      <c r="C18" s="2">
        <v>-50.656141959199999</v>
      </c>
      <c r="D18" s="3">
        <v>826.23099999999999</v>
      </c>
      <c r="E18" s="3">
        <v>822.56119999999999</v>
      </c>
      <c r="F18" s="3">
        <f t="shared" si="1"/>
        <v>3.6698000000000093</v>
      </c>
      <c r="G18" s="3">
        <v>3.2047733536552099</v>
      </c>
      <c r="H18" s="3">
        <f t="shared" si="2"/>
        <v>3.300732420286479</v>
      </c>
      <c r="I18" s="3">
        <f t="shared" si="3"/>
        <v>-0.36906757971353032</v>
      </c>
      <c r="J18" s="3"/>
      <c r="K18" s="3"/>
      <c r="N18" s="1"/>
    </row>
    <row r="19" spans="1:14">
      <c r="A19" s="2">
        <v>-25.218583307799999</v>
      </c>
      <c r="B19" s="2">
        <f t="shared" si="0"/>
        <v>-25.070555551624587</v>
      </c>
      <c r="C19" s="2">
        <v>-50.056349290299998</v>
      </c>
      <c r="D19" s="3">
        <v>827.94799999999998</v>
      </c>
      <c r="E19" s="3">
        <v>823.697</v>
      </c>
      <c r="F19" s="3">
        <f t="shared" si="1"/>
        <v>4.2509999999999764</v>
      </c>
      <c r="G19" s="3">
        <v>3.69493750948598</v>
      </c>
      <c r="H19" s="3">
        <f t="shared" si="2"/>
        <v>3.7927943349037232</v>
      </c>
      <c r="I19" s="3">
        <f t="shared" si="3"/>
        <v>-0.45820566509625316</v>
      </c>
      <c r="J19" s="3"/>
      <c r="K19" s="3"/>
      <c r="N19" s="1"/>
    </row>
    <row r="20" spans="1:14">
      <c r="A20" s="2">
        <v>-25.634214276400002</v>
      </c>
      <c r="B20" s="2">
        <f t="shared" si="0"/>
        <v>-25.484422196699562</v>
      </c>
      <c r="C20" s="2">
        <v>-49.831262905000003</v>
      </c>
      <c r="D20" s="3">
        <v>903.61699999999996</v>
      </c>
      <c r="E20" s="3">
        <v>899.3279</v>
      </c>
      <c r="F20" s="3">
        <f t="shared" si="1"/>
        <v>4.2890999999999622</v>
      </c>
      <c r="G20" s="3">
        <v>3.8896374024712799</v>
      </c>
      <c r="H20" s="3">
        <f t="shared" si="2"/>
        <v>3.9535128659305268</v>
      </c>
      <c r="I20" s="3">
        <f t="shared" si="3"/>
        <v>-0.33558713406943541</v>
      </c>
      <c r="J20" s="3"/>
      <c r="K20" s="3"/>
      <c r="N20" s="1"/>
    </row>
    <row r="21" spans="1:14">
      <c r="A21" s="2">
        <v>-26.217367231099999</v>
      </c>
      <c r="B21" s="2">
        <f t="shared" si="0"/>
        <v>-26.065152609458643</v>
      </c>
      <c r="C21" s="2">
        <v>-51.517232632499997</v>
      </c>
      <c r="D21" s="3">
        <v>918.81</v>
      </c>
      <c r="E21" s="3">
        <v>912.55089999999996</v>
      </c>
      <c r="F21" s="3">
        <f t="shared" si="1"/>
        <v>6.2590999999999894</v>
      </c>
      <c r="G21" s="3">
        <v>5.7396536602048203</v>
      </c>
      <c r="H21" s="3">
        <f t="shared" si="2"/>
        <v>5.6477620461450586</v>
      </c>
      <c r="I21" s="3">
        <f t="shared" si="3"/>
        <v>-0.61133795385493084</v>
      </c>
      <c r="J21" s="3"/>
      <c r="K21" s="3"/>
      <c r="N21" s="1"/>
    </row>
    <row r="22" spans="1:14">
      <c r="A22" s="2">
        <v>-24.665182874399999</v>
      </c>
      <c r="B22" s="2">
        <f t="shared" si="0"/>
        <v>-24.519552249595623</v>
      </c>
      <c r="C22" s="2">
        <v>-50.6833076558</v>
      </c>
      <c r="D22" s="3">
        <v>935.86900000000003</v>
      </c>
      <c r="E22" s="3">
        <v>933.19399999999996</v>
      </c>
      <c r="F22" s="3">
        <f t="shared" si="1"/>
        <v>2.6750000000000682</v>
      </c>
      <c r="G22" s="3">
        <v>2.2354352218793099</v>
      </c>
      <c r="H22" s="3">
        <f t="shared" si="2"/>
        <v>2.2364073125062638</v>
      </c>
      <c r="I22" s="3">
        <f t="shared" si="3"/>
        <v>-0.43859268749380442</v>
      </c>
      <c r="J22" s="3"/>
      <c r="K22" s="3"/>
      <c r="N22" s="1"/>
    </row>
    <row r="23" spans="1:14">
      <c r="A23" s="2">
        <v>-24.0036399719</v>
      </c>
      <c r="B23" s="2">
        <f t="shared" si="0"/>
        <v>-23.860945674984563</v>
      </c>
      <c r="C23" s="2">
        <v>-50.446486456099997</v>
      </c>
      <c r="D23" s="3">
        <v>868.00800000000004</v>
      </c>
      <c r="E23" s="3">
        <v>867.9588</v>
      </c>
      <c r="F23" s="3">
        <f t="shared" si="1"/>
        <v>4.9200000000041655E-2</v>
      </c>
      <c r="G23" s="3">
        <v>-0.36456912022365701</v>
      </c>
      <c r="H23" s="3">
        <f t="shared" si="2"/>
        <v>-0.5358855521646303</v>
      </c>
      <c r="I23" s="3">
        <f t="shared" si="3"/>
        <v>-0.58508555216467195</v>
      </c>
      <c r="J23" s="3"/>
      <c r="K23" s="3"/>
      <c r="N23" s="1"/>
    </row>
    <row r="24" spans="1:14">
      <c r="A24" s="2">
        <v>-23.531201400800001</v>
      </c>
      <c r="B24" s="2">
        <f t="shared" si="0"/>
        <v>-23.390650423681187</v>
      </c>
      <c r="C24" s="2">
        <v>-50.119717735800002</v>
      </c>
      <c r="D24" s="3">
        <v>484.173</v>
      </c>
      <c r="E24" s="3">
        <v>487.37430000000001</v>
      </c>
      <c r="F24" s="3">
        <f t="shared" si="1"/>
        <v>-3.2013000000000034</v>
      </c>
      <c r="G24" s="3">
        <v>-3.5517944189514399</v>
      </c>
      <c r="H24" s="3">
        <f t="shared" si="2"/>
        <v>-3.7401938612185019</v>
      </c>
      <c r="I24" s="3">
        <f t="shared" si="3"/>
        <v>-0.53889386121849858</v>
      </c>
      <c r="J24" s="3"/>
      <c r="K24" s="3"/>
      <c r="N24" s="1"/>
    </row>
    <row r="25" spans="1:14">
      <c r="A25" s="2">
        <v>-25.226581393099998</v>
      </c>
      <c r="B25" s="2">
        <f t="shared" si="0"/>
        <v>-25.078519392290197</v>
      </c>
      <c r="C25" s="2">
        <v>-50.599296512199999</v>
      </c>
      <c r="D25" s="3">
        <v>879.15300000000002</v>
      </c>
      <c r="E25" s="3">
        <v>875.25030000000004</v>
      </c>
      <c r="F25" s="3">
        <f t="shared" si="1"/>
        <v>3.9026999999999816</v>
      </c>
      <c r="G25" s="3">
        <v>3.2617754826876002</v>
      </c>
      <c r="H25" s="3">
        <f t="shared" si="2"/>
        <v>3.3599060929594242</v>
      </c>
      <c r="I25" s="3">
        <f t="shared" si="3"/>
        <v>-0.54279390704055741</v>
      </c>
      <c r="J25" s="3"/>
      <c r="K25" s="3"/>
      <c r="N25" s="1"/>
    </row>
    <row r="26" spans="1:14">
      <c r="A26" s="2">
        <v>-24.566549283299999</v>
      </c>
      <c r="B26" s="2">
        <f t="shared" si="0"/>
        <v>-24.421351598201788</v>
      </c>
      <c r="C26" s="2">
        <v>-51.337528403900002</v>
      </c>
      <c r="D26" s="3">
        <v>537.33299999999997</v>
      </c>
      <c r="E26" s="3">
        <v>536.50170000000003</v>
      </c>
      <c r="F26" s="3">
        <f t="shared" si="1"/>
        <v>0.83129999999994197</v>
      </c>
      <c r="G26" s="3">
        <v>0.37366675280339101</v>
      </c>
      <c r="H26" s="3">
        <f t="shared" si="2"/>
        <v>0.34649337425005522</v>
      </c>
      <c r="I26" s="3">
        <f t="shared" si="3"/>
        <v>-0.48480662574988675</v>
      </c>
      <c r="J26" s="3"/>
      <c r="K26" s="3"/>
      <c r="N26" s="1"/>
    </row>
    <row r="27" spans="1:14">
      <c r="A27" s="2">
        <v>-23.722391432199998</v>
      </c>
      <c r="B27" s="2">
        <f t="shared" si="0"/>
        <v>-23.580968474238087</v>
      </c>
      <c r="C27" s="2">
        <v>-52.180014008599997</v>
      </c>
      <c r="D27" s="3">
        <v>373.21899999999999</v>
      </c>
      <c r="E27" s="3">
        <v>375.0813</v>
      </c>
      <c r="F27" s="3">
        <f t="shared" si="1"/>
        <v>-1.8623000000000047</v>
      </c>
      <c r="G27" s="3">
        <v>-1.95405861056962</v>
      </c>
      <c r="H27" s="3">
        <f t="shared" si="2"/>
        <v>-2.150951502185396</v>
      </c>
      <c r="I27" s="3">
        <f t="shared" si="3"/>
        <v>-0.28865150218539126</v>
      </c>
      <c r="J27" s="3"/>
      <c r="K27" s="3"/>
      <c r="N27" s="1"/>
    </row>
    <row r="28" spans="1:14">
      <c r="A28" s="2">
        <v>-23.789370442199999</v>
      </c>
      <c r="B28" s="2">
        <f t="shared" si="0"/>
        <v>-23.647643483637928</v>
      </c>
      <c r="C28" s="2">
        <v>-53.060309589699997</v>
      </c>
      <c r="D28" s="3">
        <v>471.05</v>
      </c>
      <c r="E28" s="3">
        <v>471.02159999999998</v>
      </c>
      <c r="F28" s="3">
        <f t="shared" si="1"/>
        <v>2.8400000000033288E-2</v>
      </c>
      <c r="G28" s="3">
        <v>-0.48207432836995701</v>
      </c>
      <c r="H28" s="3">
        <f t="shared" si="2"/>
        <v>-0.67690574795558123</v>
      </c>
      <c r="I28" s="3">
        <f t="shared" si="3"/>
        <v>-0.70530574795561451</v>
      </c>
      <c r="J28" s="3"/>
      <c r="K28" s="3"/>
      <c r="N28" s="1"/>
    </row>
    <row r="29" spans="1:14">
      <c r="A29" s="2">
        <v>-24.557077358299999</v>
      </c>
      <c r="B29" s="2">
        <f t="shared" si="0"/>
        <v>-24.411921339086518</v>
      </c>
      <c r="C29" s="2">
        <v>-52.998534427199999</v>
      </c>
      <c r="D29" s="3">
        <v>486.95</v>
      </c>
      <c r="E29" s="3">
        <v>485.70659999999998</v>
      </c>
      <c r="F29" s="3">
        <f t="shared" si="1"/>
        <v>1.2434000000000083</v>
      </c>
      <c r="G29" s="3">
        <v>1.01870244770021</v>
      </c>
      <c r="H29" s="3">
        <f t="shared" si="2"/>
        <v>0.98876451636965501</v>
      </c>
      <c r="I29" s="3">
        <f t="shared" si="3"/>
        <v>-0.25463548363035327</v>
      </c>
      <c r="J29" s="3"/>
      <c r="K29" s="3"/>
      <c r="N29" s="1"/>
    </row>
    <row r="30" spans="1:14">
      <c r="A30" s="2">
        <v>-25.749844169199999</v>
      </c>
      <c r="B30" s="2">
        <f t="shared" si="0"/>
        <v>-25.599566803720286</v>
      </c>
      <c r="C30" s="2">
        <v>-53.053578849200001</v>
      </c>
      <c r="D30" s="3">
        <v>514.29999999999995</v>
      </c>
      <c r="E30" s="3">
        <v>511.57490000000001</v>
      </c>
      <c r="F30" s="3">
        <f t="shared" si="1"/>
        <v>2.7250999999999408</v>
      </c>
      <c r="G30" s="3">
        <v>2.4737917281620998</v>
      </c>
      <c r="H30" s="3">
        <f t="shared" si="2"/>
        <v>2.512837397220411</v>
      </c>
      <c r="I30" s="3">
        <f t="shared" si="3"/>
        <v>-0.2122626027795298</v>
      </c>
      <c r="J30" s="3"/>
      <c r="K30" s="3"/>
      <c r="N30" s="1"/>
    </row>
    <row r="31" spans="1:14">
      <c r="A31" s="2">
        <v>-26.266533790299999</v>
      </c>
      <c r="B31" s="2">
        <f t="shared" si="0"/>
        <v>-26.114117771615046</v>
      </c>
      <c r="C31" s="2">
        <v>-52.7826059147</v>
      </c>
      <c r="D31" s="3">
        <v>694.38800000000003</v>
      </c>
      <c r="E31" s="3">
        <v>689.72</v>
      </c>
      <c r="F31" s="3">
        <f t="shared" si="1"/>
        <v>4.6680000000000064</v>
      </c>
      <c r="G31" s="3">
        <v>4.1625083110710204</v>
      </c>
      <c r="H31" s="3">
        <f t="shared" si="2"/>
        <v>4.0569726795553054</v>
      </c>
      <c r="I31" s="3">
        <f t="shared" si="3"/>
        <v>-0.61102732044470098</v>
      </c>
      <c r="J31" s="3"/>
      <c r="K31" s="3"/>
      <c r="N31" s="1"/>
    </row>
    <row r="32" spans="1:14">
      <c r="A32" s="2">
        <v>-25.4258255214</v>
      </c>
      <c r="B32" s="2">
        <f t="shared" si="0"/>
        <v>-25.276914143826801</v>
      </c>
      <c r="C32" s="2">
        <v>-52.017986453100001</v>
      </c>
      <c r="D32" s="3">
        <v>773.50400000000002</v>
      </c>
      <c r="E32" s="3">
        <v>770.19349999999997</v>
      </c>
      <c r="F32" s="3">
        <f t="shared" si="1"/>
        <v>3.3105000000000473</v>
      </c>
      <c r="G32" s="3">
        <v>2.80270738476373</v>
      </c>
      <c r="H32" s="3">
        <f t="shared" si="2"/>
        <v>2.895597290280616</v>
      </c>
      <c r="I32" s="3">
        <f t="shared" si="3"/>
        <v>-0.41490270971943133</v>
      </c>
      <c r="J32" s="3"/>
      <c r="K32" s="3"/>
      <c r="N32" s="1"/>
    </row>
    <row r="33" spans="1:14">
      <c r="A33" s="2">
        <v>-25.696997810300001</v>
      </c>
      <c r="B33" s="2">
        <f t="shared" si="0"/>
        <v>-25.54694193371742</v>
      </c>
      <c r="C33" s="2">
        <v>-51.659977300599998</v>
      </c>
      <c r="D33" s="3">
        <v>1056.8499999999999</v>
      </c>
      <c r="E33" s="3">
        <v>1052.0128</v>
      </c>
      <c r="F33" s="3">
        <f t="shared" si="1"/>
        <v>4.8371999999999389</v>
      </c>
      <c r="G33" s="3">
        <v>4.3934739111820997</v>
      </c>
      <c r="H33" s="3">
        <f t="shared" si="2"/>
        <v>4.4445299841324468</v>
      </c>
      <c r="I33" s="3">
        <f t="shared" si="3"/>
        <v>-0.39267001586749206</v>
      </c>
      <c r="J33" s="3"/>
      <c r="K33" s="3"/>
      <c r="N33" s="1"/>
    </row>
    <row r="34" spans="1:14">
      <c r="A34" s="2"/>
      <c r="B34" s="2"/>
      <c r="C34" s="2"/>
      <c r="D34" s="3"/>
      <c r="E34" s="3"/>
      <c r="F34" s="3"/>
      <c r="G34" s="4" t="s">
        <v>11</v>
      </c>
      <c r="H34" s="3" t="e">
        <f t="shared" si="2"/>
        <v>#VALUE!</v>
      </c>
      <c r="I34" s="3">
        <f>AVERAGE(I2:I33)</f>
        <v>-0.48853280060725479</v>
      </c>
      <c r="J34" s="4" t="s">
        <v>11</v>
      </c>
      <c r="K34" s="3" t="e">
        <f>AVERAGE(K2:K33)</f>
        <v>#DIV/0!</v>
      </c>
      <c r="N34" s="1"/>
    </row>
    <row r="35" spans="1:14">
      <c r="A35" s="2"/>
      <c r="B35" s="2"/>
      <c r="C35" s="2"/>
      <c r="D35" s="3"/>
      <c r="E35" s="3"/>
      <c r="F35" s="3"/>
      <c r="G35" s="4" t="s">
        <v>12</v>
      </c>
      <c r="H35" s="3" t="e">
        <f t="shared" si="2"/>
        <v>#VALUE!</v>
      </c>
      <c r="I35" s="3">
        <f>_xlfn.STDEV.S(I2:I33)</f>
        <v>0.16005013945805058</v>
      </c>
      <c r="J35" s="4" t="s">
        <v>12</v>
      </c>
      <c r="K35" s="3" t="e">
        <f>_xlfn.STDEV.S(K2:K33)</f>
        <v>#DIV/0!</v>
      </c>
      <c r="N35" s="1"/>
    </row>
    <row r="36" spans="1:14">
      <c r="A36" s="2"/>
      <c r="B36" s="2"/>
      <c r="C36" s="2"/>
      <c r="D36" s="3"/>
      <c r="E36" s="3"/>
      <c r="F36" s="3"/>
      <c r="G36" s="4" t="s">
        <v>13</v>
      </c>
      <c r="H36" s="3" t="e">
        <f t="shared" si="2"/>
        <v>#VALUE!</v>
      </c>
      <c r="I36" s="3">
        <f>MIN(I2:I33)</f>
        <v>-0.9052604400218599</v>
      </c>
      <c r="J36" s="4" t="s">
        <v>13</v>
      </c>
      <c r="K36" s="3">
        <f>MIN(K2:K33)</f>
        <v>0</v>
      </c>
    </row>
    <row r="37" spans="1:14">
      <c r="A37" s="2"/>
      <c r="B37" s="2"/>
      <c r="C37" s="2"/>
      <c r="D37" s="3"/>
      <c r="E37" s="3"/>
      <c r="F37" s="3"/>
      <c r="G37" s="4" t="s">
        <v>14</v>
      </c>
      <c r="H37" s="3" t="e">
        <f t="shared" si="2"/>
        <v>#VALUE!</v>
      </c>
      <c r="I37" s="3">
        <f>MAX(I2:I33)</f>
        <v>-0.2122626027795298</v>
      </c>
      <c r="J37" s="4" t="s">
        <v>14</v>
      </c>
      <c r="K37" s="3">
        <f>MAX(K2:K33)</f>
        <v>0</v>
      </c>
    </row>
    <row r="38" spans="1:14">
      <c r="A38" s="2"/>
      <c r="B38" s="2"/>
      <c r="C38" s="2"/>
      <c r="D38" s="3"/>
      <c r="E38" s="3"/>
      <c r="F38" s="3"/>
      <c r="G38" s="4" t="s">
        <v>15</v>
      </c>
      <c r="H38" s="3" t="e">
        <f t="shared" si="2"/>
        <v>#VALUE!</v>
      </c>
      <c r="I38" s="3">
        <f>SQRT(SUMSQ(I2:I33)/32)</f>
        <v>0.51330287641563754</v>
      </c>
      <c r="J38" s="4" t="s">
        <v>15</v>
      </c>
      <c r="K38" s="3">
        <f>SQRT(SUMSQ(K2:K33)/32)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2cebd9-9dae-4b41-9ee6-d699afdb1808">
      <Terms xmlns="http://schemas.microsoft.com/office/infopath/2007/PartnerControls"/>
    </lcf76f155ced4ddcb4097134ff3c332f>
    <TaxCatchAll xmlns="f02baf89-2894-453d-88bc-fb8f9584c4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6EB22CB10604B8A5CF686C3448CD6" ma:contentTypeVersion="12" ma:contentTypeDescription="Crie um novo documento." ma:contentTypeScope="" ma:versionID="d3bd31b375de61594f2a1cd3a6c52355">
  <xsd:schema xmlns:xsd="http://www.w3.org/2001/XMLSchema" xmlns:xs="http://www.w3.org/2001/XMLSchema" xmlns:p="http://schemas.microsoft.com/office/2006/metadata/properties" xmlns:ns2="752cebd9-9dae-4b41-9ee6-d699afdb1808" xmlns:ns3="f02baf89-2894-453d-88bc-fb8f9584c4a2" targetNamespace="http://schemas.microsoft.com/office/2006/metadata/properties" ma:root="true" ma:fieldsID="b3194829a977852c17ca00329197fbfd" ns2:_="" ns3:_="">
    <xsd:import namespace="752cebd9-9dae-4b41-9ee6-d699afdb1808"/>
    <xsd:import namespace="f02baf89-2894-453d-88bc-fb8f9584c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cebd9-9dae-4b41-9ee6-d699afdb18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baf89-2894-453d-88bc-fb8f9584c4a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0ac44db-cd24-43f3-8ecd-27ba3ba7144f}" ma:internalName="TaxCatchAll" ma:showField="CatchAllData" ma:web="f02baf89-2894-453d-88bc-fb8f9584c4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ECCCF-23CF-4C91-B91C-29EE9CB64EFF}"/>
</file>

<file path=customXml/itemProps2.xml><?xml version="1.0" encoding="utf-8"?>
<ds:datastoreItem xmlns:ds="http://schemas.openxmlformats.org/officeDocument/2006/customXml" ds:itemID="{D82D358F-454B-43D0-8B9E-43A2AD1D3AD9}"/>
</file>

<file path=customXml/itemProps3.xml><?xml version="1.0" encoding="utf-8"?>
<ds:datastoreItem xmlns:ds="http://schemas.openxmlformats.org/officeDocument/2006/customXml" ds:itemID="{904E9F39-F0EC-4625-863C-69A3A7C9AE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Lima Rodrigues</dc:creator>
  <cp:keywords/>
  <dc:description/>
  <cp:lastModifiedBy>Mariana Eiko Borba Inoue</cp:lastModifiedBy>
  <cp:revision/>
  <dcterms:created xsi:type="dcterms:W3CDTF">2025-07-22T20:06:17Z</dcterms:created>
  <dcterms:modified xsi:type="dcterms:W3CDTF">2025-08-08T19:36:29Z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0x0101007CA6EB22CB10604B8A5CF686C3448CD6</vt:lpwstr>
  </property>
  <property fmtid="{D5CDD505-2E9C-101B-9397-08002B2CF9AE}" pid="3" name="MediaServiceImageTags">
    <vt:lpwstr/>
  </property>
</Properties>
</file>