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afim\Desktop\tcc\"/>
    </mc:Choice>
  </mc:AlternateContent>
  <xr:revisionPtr revIDLastSave="0" documentId="13_ncr:1_{F2529960-62FB-4E61-B7B3-80D5AB6DD1D5}" xr6:coauthVersionLast="47" xr6:coauthVersionMax="47" xr10:uidLastSave="{00000000-0000-0000-0000-000000000000}"/>
  <bookViews>
    <workbookView xWindow="600" yWindow="-120" windowWidth="20010" windowHeight="11760" xr2:uid="{00000000-000D-0000-FFFF-FFFF00000000}"/>
  </bookViews>
  <sheets>
    <sheet name="BMSiv2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2" i="2"/>
  <c r="G2" i="2"/>
  <c r="C6" i="2"/>
  <c r="B6" i="2"/>
  <c r="H8" i="2"/>
  <c r="G8" i="2"/>
  <c r="I8" i="2" s="1"/>
  <c r="H7" i="2"/>
  <c r="G7" i="2"/>
  <c r="I7" i="2" s="1"/>
  <c r="C3" i="2"/>
  <c r="B3" i="2"/>
  <c r="D3" i="2" s="1"/>
  <c r="H5" i="2"/>
  <c r="G5" i="2"/>
  <c r="I5" i="2" s="1"/>
  <c r="H4" i="2"/>
  <c r="G4" i="2"/>
  <c r="I4" i="2" s="1"/>
  <c r="C7" i="2"/>
  <c r="B7" i="2"/>
  <c r="D7" i="2" s="1"/>
  <c r="H3" i="2"/>
  <c r="G3" i="2"/>
  <c r="I3" i="2" s="1"/>
  <c r="C8" i="2"/>
  <c r="B8" i="2"/>
  <c r="D8" i="2" s="1"/>
  <c r="H6" i="2"/>
  <c r="G6" i="2"/>
  <c r="B4" i="2"/>
  <c r="B2" i="2"/>
  <c r="C5" i="2"/>
  <c r="B5" i="2"/>
  <c r="B9" i="2"/>
  <c r="D9" i="2" s="1"/>
  <c r="C4" i="2"/>
  <c r="C2" i="2"/>
  <c r="C29" i="1"/>
  <c r="C30" i="1"/>
  <c r="C8" i="1"/>
  <c r="C9" i="1"/>
  <c r="C10" i="1"/>
  <c r="C11" i="1"/>
  <c r="C12" i="1"/>
  <c r="C13" i="1"/>
  <c r="C14" i="1"/>
  <c r="C15" i="1"/>
  <c r="C16" i="1"/>
  <c r="C17" i="1"/>
  <c r="C18" i="1"/>
  <c r="C25" i="1"/>
  <c r="C19" i="1"/>
  <c r="C20" i="1"/>
  <c r="C22" i="1"/>
  <c r="C27" i="1"/>
  <c r="C23" i="1"/>
  <c r="C26" i="1"/>
  <c r="C24" i="1"/>
  <c r="C21" i="1"/>
  <c r="C28" i="1"/>
  <c r="C2" i="1"/>
  <c r="C3" i="1"/>
  <c r="C4" i="1"/>
  <c r="C5" i="1"/>
  <c r="C6" i="1"/>
  <c r="C7" i="1"/>
  <c r="D6" i="2" l="1"/>
  <c r="I2" i="2"/>
  <c r="I6" i="2"/>
  <c r="D4" i="2"/>
  <c r="D2" i="2"/>
  <c r="D5" i="2"/>
  <c r="C31" i="1"/>
  <c r="C33" i="1" s="1"/>
</calcChain>
</file>

<file path=xl/sharedStrings.xml><?xml version="1.0" encoding="utf-8"?>
<sst xmlns="http://schemas.openxmlformats.org/spreadsheetml/2006/main" count="214" uniqueCount="175">
  <si>
    <t>Qty</t>
  </si>
  <si>
    <t>Value</t>
  </si>
  <si>
    <t>Package</t>
  </si>
  <si>
    <t>Parts</t>
  </si>
  <si>
    <t>Description</t>
  </si>
  <si>
    <t>MANUFACTURER_NAME</t>
  </si>
  <si>
    <t>MOUSER_PART_NUMBER</t>
  </si>
  <si>
    <t>MOUSER_PRICE-STOCK</t>
  </si>
  <si>
    <t>PRICE</t>
  </si>
  <si>
    <t>TOTAL</t>
  </si>
  <si>
    <t>R0805</t>
  </si>
  <si>
    <t>R7, R8, R9, R10, R11, R12, R13, R14</t>
  </si>
  <si>
    <t>RESISTOR, European symbol</t>
  </si>
  <si>
    <t>R1, R2, R3, R4, R6, R15, R16, R17</t>
  </si>
  <si>
    <t>R22, R24</t>
  </si>
  <si>
    <t>C0805</t>
  </si>
  <si>
    <t>C18, C20</t>
  </si>
  <si>
    <t>CAPACITOR, European symbol</t>
  </si>
  <si>
    <t>Kemet</t>
  </si>
  <si>
    <t>C23, C25</t>
  </si>
  <si>
    <t>C3, C7, C8, C19, C21, C26, C27, C28, C29, C30</t>
  </si>
  <si>
    <t>C9, C10, C11, C12, C13, C14, C15, C17</t>
  </si>
  <si>
    <t>C22</t>
  </si>
  <si>
    <t>C2, C16</t>
  </si>
  <si>
    <t>C24</t>
  </si>
  <si>
    <t>C1, C6</t>
  </si>
  <si>
    <t>Samsung</t>
  </si>
  <si>
    <t>https://pt.mouser.com/ProductDetail/Samsung-Electro-Mechanics/CL21A106KBYQNNE?qs=xZ%2FP%252Ba9zWqbaYhx2cI%2FT%252BA%3D%3D</t>
  </si>
  <si>
    <t>C4, C5</t>
  </si>
  <si>
    <t>CAPACITOR, American symbol</t>
  </si>
  <si>
    <t>AP63203WU-7</t>
  </si>
  <si>
    <t>SOT95P280X100-6N</t>
  </si>
  <si>
    <t>PS1</t>
  </si>
  <si>
    <t>Switching Voltage Regulators DCDC Conv HV Buck TSOT26 T&amp;R 3K</t>
  </si>
  <si>
    <t>Diodes Inc.</t>
  </si>
  <si>
    <t>621-AP63203WU-7</t>
  </si>
  <si>
    <t>https://pt.mouser.com/ProductDetail/621-AP63203WU-7</t>
  </si>
  <si>
    <t>APT3216LVBC_D</t>
  </si>
  <si>
    <t>LEDC3216X95N</t>
  </si>
  <si>
    <t>LED1, LED2, LED3, LED4</t>
  </si>
  <si>
    <t>Standard LEDs - SMD 3.2X1.6MM LOW CRNT</t>
  </si>
  <si>
    <t>Kingbright</t>
  </si>
  <si>
    <t>604-APT3216LVBCD</t>
  </si>
  <si>
    <t>https://pt.mouser.com/ProductDetail/604-APT3216LVBCD</t>
  </si>
  <si>
    <t>BAT43WS-E3-08</t>
  </si>
  <si>
    <t>SOD2713X115N</t>
  </si>
  <si>
    <t>D3</t>
  </si>
  <si>
    <t>Schottky Diodes &amp; Rectifiers 30Volt 200mA 4A IFSM</t>
  </si>
  <si>
    <t>Vishay</t>
  </si>
  <si>
    <t>78-BAT43WS-E3-08</t>
  </si>
  <si>
    <t>https://pt.mouser.com/ProductDetail/Vishay-Semiconductors/BAT43WS-E3-08?qs=KP8Io%2FXyE5T4LlUmkdvIAg%3D%3D</t>
  </si>
  <si>
    <t>BQ76942PFBR</t>
  </si>
  <si>
    <t>QFP50P900X900X120-48N</t>
  </si>
  <si>
    <t>IC1</t>
  </si>
  <si>
    <t>Battery Management 3-series to 10-series multicell battery monitor and protector</t>
  </si>
  <si>
    <t>Texas Instruments</t>
  </si>
  <si>
    <t>595-BQ76942PFBR</t>
  </si>
  <si>
    <t>https://pt.mouser.com/ProductDetail/Texas-Instruments/BQ76942PFBR?qs=IS%252B4QmGtzzpmepW6RmrD8g%3D%3D</t>
  </si>
  <si>
    <t>BZX84-C16,215</t>
  </si>
  <si>
    <t>SOT95P230X110-3N</t>
  </si>
  <si>
    <t>Z3, Z4</t>
  </si>
  <si>
    <t>Zener Diode 16 V 250 mW +/-5% Surface Mount TO-236AB</t>
  </si>
  <si>
    <t>Nexperia</t>
  </si>
  <si>
    <t>771-BZX84-C16-T/R</t>
  </si>
  <si>
    <t>https://pt.mouser.com/ProductDetail/771-BZX84-C16-T-R</t>
  </si>
  <si>
    <t>BZY55B3V6_RBG</t>
  </si>
  <si>
    <t>DIOC2012X85N</t>
  </si>
  <si>
    <t>Z1, Z2</t>
  </si>
  <si>
    <t>Zener Diodes 0805 500mW 2% Small Signal Zener Diode</t>
  </si>
  <si>
    <t>Taiwan Semiconductor</t>
  </si>
  <si>
    <t>821-BZY55B3V6RBG</t>
  </si>
  <si>
    <t>https://pt.mouser.com/ProductDetail/Taiwan-Semiconductor/BZY55B3V6-RBG?qs=mAH9sUMRCtv1hjtg7HbTxw%3D%3D</t>
  </si>
  <si>
    <t>DMG1013T-7</t>
  </si>
  <si>
    <t>SOT50P160X90-3N</t>
  </si>
  <si>
    <t>Q1</t>
  </si>
  <si>
    <t>MOSFET P-Channel 20V 0.46A SOT523 Diodes Inc DMG1013T-7 P-channel MOSFET Transistor, -0.46 A, -20 V, 3-Pin SOT-523</t>
  </si>
  <si>
    <t>621-DMG1013T-7</t>
  </si>
  <si>
    <t>https://pt.mouser.com/ProductDetail/621-DMG1013T-7</t>
  </si>
  <si>
    <t>ESP32-DEVKITC-32D</t>
  </si>
  <si>
    <t>U1</t>
  </si>
  <si>
    <t>Esp32</t>
  </si>
  <si>
    <t>FSM2JSMAATR</t>
  </si>
  <si>
    <t>FSM2J_1</t>
  </si>
  <si>
    <t>S1</t>
  </si>
  <si>
    <t>Tactile switch,SMT,SPST</t>
  </si>
  <si>
    <t>TE Connectivity</t>
  </si>
  <si>
    <t>506-FSM2JSMAATR</t>
  </si>
  <si>
    <t>https://pt.mouser.com/ProductDetail/506-FSM2JSMAATR</t>
  </si>
  <si>
    <t>TO220_HORIZONTAL</t>
  </si>
  <si>
    <t>Q2, Q3</t>
  </si>
  <si>
    <t>MOSFET MOSFT 75V 180A 4.5mOhm 180nC</t>
  </si>
  <si>
    <t>https://pt.mouser.com/ProductDetail/942-IRFB3207PBF</t>
  </si>
  <si>
    <t>MEM2067-02-180-00-A</t>
  </si>
  <si>
    <t>MEM20670218000A</t>
  </si>
  <si>
    <t>J1</t>
  </si>
  <si>
    <t>GCT (GLOBAL CONNECTOR TECHNOLOGY) - MEM2067-02-180-00-A - Memory Socket, MEM2067 Series, Memory Card, 8 Contacts, Copper Alloy, Gold Plated Contacts</t>
  </si>
  <si>
    <t>GCT (GLOBAL CONNECTOR TECHNOLOGY)</t>
  </si>
  <si>
    <t>640-MEM20670218000A</t>
  </si>
  <si>
    <t>https://pt.mouser.com/ProductDetail/640-MEM20670218000A</t>
  </si>
  <si>
    <t>PA2512FKE7W0R016E</t>
  </si>
  <si>
    <t>RESC6432X88N</t>
  </si>
  <si>
    <t>RS1, RS2</t>
  </si>
  <si>
    <t>16 mOhms +/-1% 2W Chip Resistor 2512 (6432 Metric) Anti-Sulfur, Automotive AEC-Q200, Current Sense, Moisture Resistant Metal Element</t>
  </si>
  <si>
    <t>YAGEO</t>
  </si>
  <si>
    <t>https://pt.mouser.com/ProductDetail/603-PA2512FKE7W0R16E</t>
  </si>
  <si>
    <t>S1B-13-F</t>
  </si>
  <si>
    <t>DIONM5126X230N</t>
  </si>
  <si>
    <t>D1, D2, D4, D5</t>
  </si>
  <si>
    <t>Diodes Inc S1B-13-F Switching Diode, 1A 100V, 2-Pin SMA</t>
  </si>
  <si>
    <t>621-S1B-F</t>
  </si>
  <si>
    <t>https://pt.mouser.com/ProductDetail/Diodes-Incorporated/S1B-13-F?qs=zxTnCqfIubBIimUkgF4o7A%3D%3D</t>
  </si>
  <si>
    <t>SRR5018-3R9Y</t>
  </si>
  <si>
    <t>SRR50183R9Y</t>
  </si>
  <si>
    <t>L1</t>
  </si>
  <si>
    <t>Power Inductors - SMD 3.9uH 30% SMD 5018</t>
  </si>
  <si>
    <t>Bourns</t>
  </si>
  <si>
    <t>652-SRR5018-3R9Y</t>
  </si>
  <si>
    <t>https://pt.mouser.com/ProductDetail/652-SRR5018-3R9Y</t>
  </si>
  <si>
    <t>103AT-2</t>
  </si>
  <si>
    <t>RS-2,5</t>
  </si>
  <si>
    <t>TS1, TS2</t>
  </si>
  <si>
    <t>THERMISTOR 103AT-2 10kOhm</t>
  </si>
  <si>
    <t>https://pt.mouser.com/ProductDetail/954-103AT-2</t>
  </si>
  <si>
    <t>https://pt.mouser.com/ProductDetail/KEMET/C0805C101K5GAC?qs=Zjfhvh7dXTMjTuwbhEzY2Q%3D%3D</t>
  </si>
  <si>
    <t>https://pt.mouser.com/ProductDetail/KEMET/C0805C471K5RACTU?qs=zLJ08xwufm6Yml9V9rLpFw%3D%3D</t>
  </si>
  <si>
    <t>https://pt.mouser.com/ProductDetail/Samsung-Electro-Mechanics/CL21B104KBCNFNC?qs=h6Piwd%2FnvzleGyyZyzPHvg%3D%3D</t>
  </si>
  <si>
    <t>https://pt.mouser.com/ProductDetail/Samsung-Electro-Mechanics/CL21B224KBFNFNE?qs=%252B6g0mu59x7LGyP8P%2FUlQ7g%3D%3D</t>
  </si>
  <si>
    <t>https://pt.mouser.com/ProductDetail/Samsung-Electro-Mechanics/CL21B474KBFNNNF?qs=yOVawPpwOwkFyCrUQsgTUg%3D%3D</t>
  </si>
  <si>
    <t>https://pt.mouser.com/ProductDetail/Samsung-Electro-Mechanics/CL21B105KBFNNNF?qs=349EhDEZ59rjtiyPmgVOOA%3D%3D</t>
  </si>
  <si>
    <t>https://pt.mouser.com/ProductDetail/Samsung-Electro-Mechanics/CL21B225KBYNNNE?qs=xZ%2FP%252Ba9zWqa6J9meVVcm5A%3D%3D</t>
  </si>
  <si>
    <t>https://pt.mouser.com/ProductDetail/Samsung-Electro-Mechanics/CL21A226KOQNNNE?qs=AQlKX63v8RtLP39pX3WzzA%3D%3D</t>
  </si>
  <si>
    <t>https://pt.mouser.com/ProductDetail/KOA-Speer/RK73H2ATTD20R0F?qs=sPP%252BYRfrDLyF2CjhOoVciw%3D%3D</t>
  </si>
  <si>
    <t>https://pt.mouser.com/ProductDetail/KOA-Speer/RK73H2ATTD1000F?qs=sfWGJbSe6PrSPN%2FbSWq5Cw%3D%3D</t>
  </si>
  <si>
    <t>https://pt.mouser.com/ProductDetail/KOA-Speer/RK73H2ATTD5101F?qs=qdbN2r920CXERR4aJasjig%3D%3D</t>
  </si>
  <si>
    <t>https://pt.mouser.com/ProductDetail/KOA-Speer/RK73H2ATTDD1002F?qs=MxBfFmQCbB%252BkcQT2CtAwhQ%3D%3D</t>
  </si>
  <si>
    <t>https://pt.mouser.com/ProductDetail/KOA-Speer/RK73H2ATTDD1005F?qs=b4HQPcG6p0mmJwIGRp2kJQ%3D%3D</t>
  </si>
  <si>
    <t>R23, R25, R26, R27</t>
  </si>
  <si>
    <t>R5, R18, R19, R20, R21, R28, R29</t>
  </si>
  <si>
    <t>IRFB3207PBF</t>
  </si>
  <si>
    <t>1/4W 20 OHM 1%</t>
  </si>
  <si>
    <t>1/4W  100 Ohms 1%</t>
  </si>
  <si>
    <t>1/4W  5.1 kOhms 1%</t>
  </si>
  <si>
    <t>1/4W  10 kOhms 1%</t>
  </si>
  <si>
    <t>1/4W  10 Mohms 1%</t>
  </si>
  <si>
    <t>22 uF 10% 16V</t>
  </si>
  <si>
    <t>10 uF 10% 50V</t>
  </si>
  <si>
    <t>2.2 uF 10% 50V</t>
  </si>
  <si>
    <t>1 uF 10% 50V</t>
  </si>
  <si>
    <t>470 nF 10% 50V</t>
  </si>
  <si>
    <t>220 nF 10% 50V</t>
  </si>
  <si>
    <t>100 nF 10% 50V</t>
  </si>
  <si>
    <t>470 pF 10% 50V</t>
  </si>
  <si>
    <t>100 pF 10% 50V</t>
  </si>
  <si>
    <t>Total</t>
  </si>
  <si>
    <t>PCB JLCPCB</t>
  </si>
  <si>
    <t>Subtotal</t>
  </si>
  <si>
    <t>Componentes</t>
  </si>
  <si>
    <r>
      <t>Custo Unit.
 (</t>
    </r>
    <r>
      <rPr>
        <sz val="11"/>
        <color theme="1"/>
        <rFont val="Calibri"/>
        <family val="2"/>
      </rPr>
      <t>€/Unid.)</t>
    </r>
  </si>
  <si>
    <t>Quant. 
(Unid.)</t>
  </si>
  <si>
    <t>Preço (€)</t>
  </si>
  <si>
    <t>Resistores precisão SMD</t>
  </si>
  <si>
    <t>LEDs SMD</t>
  </si>
  <si>
    <t>MOSFET P - DMG1013T</t>
  </si>
  <si>
    <t>MOSFET N - IRFB3207</t>
  </si>
  <si>
    <t>Thermistor 103AT-2</t>
  </si>
  <si>
    <t>Indutor 3.9uH SMD</t>
  </si>
  <si>
    <t>Resistor Shunt 16 mOhm</t>
  </si>
  <si>
    <t>Capacitores cerâmicos SMD</t>
  </si>
  <si>
    <t>Diodos SMD</t>
  </si>
  <si>
    <t xml:space="preserve">Fabricação PCB </t>
  </si>
  <si>
    <t>Botão Tactil SMD</t>
  </si>
  <si>
    <t>Buck DC/DC - AP63203</t>
  </si>
  <si>
    <t>Monitor Bateria - BQ76942</t>
  </si>
  <si>
    <t>Soquete microSD</t>
  </si>
  <si>
    <t>Price values updated 12/08/2023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</si>
</sst>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[$€-2]\ 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8" fillId="0" borderId="0" xfId="42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/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t.mouser.com/ProductDetail/KOA-Speer/RK73H2ATTD20R0F?qs=sPP%252BYRfrDLyF2CjhOoVci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7" workbookViewId="0">
      <selection activeCell="E36" sqref="E36"/>
    </sheetView>
  </sheetViews>
  <sheetFormatPr defaultRowHeight="15" x14ac:dyDescent="0.25"/>
  <cols>
    <col min="1" max="1" width="8.42578125" bestFit="1" customWidth="1"/>
    <col min="2" max="2" width="4.140625" bestFit="1" customWidth="1"/>
    <col min="3" max="3" width="7" bestFit="1" customWidth="1"/>
    <col min="4" max="4" width="20.85546875" bestFit="1" customWidth="1"/>
    <col min="5" max="5" width="27.42578125" bestFit="1" customWidth="1"/>
    <col min="6" max="6" width="39.42578125" bestFit="1" customWidth="1"/>
    <col min="7" max="7" width="148" customWidth="1"/>
    <col min="8" max="8" width="38" bestFit="1" customWidth="1"/>
    <col min="9" max="9" width="23.28515625" bestFit="1" customWidth="1"/>
    <col min="10" max="10" width="131" bestFit="1" customWidth="1"/>
    <col min="11" max="11" width="131" customWidth="1"/>
  </cols>
  <sheetData>
    <row r="1" spans="1:14" x14ac:dyDescent="0.25">
      <c r="A1" t="s">
        <v>8</v>
      </c>
      <c r="B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1"/>
    </row>
    <row r="2" spans="1:14" x14ac:dyDescent="0.25">
      <c r="A2" s="3">
        <v>2.1000000000000001E-2</v>
      </c>
      <c r="B2">
        <v>8</v>
      </c>
      <c r="C2" s="1">
        <f t="shared" ref="C2:C28" si="0">A2*B2</f>
        <v>0.16800000000000001</v>
      </c>
      <c r="D2" t="s">
        <v>139</v>
      </c>
      <c r="E2" t="s">
        <v>10</v>
      </c>
      <c r="F2" t="s">
        <v>11</v>
      </c>
      <c r="G2" t="s">
        <v>12</v>
      </c>
      <c r="J2" s="2" t="s">
        <v>131</v>
      </c>
    </row>
    <row r="3" spans="1:14" x14ac:dyDescent="0.25">
      <c r="A3" s="3">
        <v>2.1000000000000001E-2</v>
      </c>
      <c r="B3">
        <v>8</v>
      </c>
      <c r="C3" s="1">
        <f t="shared" si="0"/>
        <v>0.16800000000000001</v>
      </c>
      <c r="D3" t="s">
        <v>140</v>
      </c>
      <c r="E3" t="s">
        <v>10</v>
      </c>
      <c r="F3" t="s">
        <v>13</v>
      </c>
      <c r="G3" t="s">
        <v>12</v>
      </c>
      <c r="J3" t="s">
        <v>132</v>
      </c>
    </row>
    <row r="4" spans="1:14" x14ac:dyDescent="0.25">
      <c r="A4" s="3">
        <v>2.1000000000000001E-2</v>
      </c>
      <c r="B4">
        <v>4</v>
      </c>
      <c r="C4" s="1">
        <f t="shared" si="0"/>
        <v>8.4000000000000005E-2</v>
      </c>
      <c r="D4" t="s">
        <v>141</v>
      </c>
      <c r="E4" t="s">
        <v>10</v>
      </c>
      <c r="F4" t="s">
        <v>136</v>
      </c>
      <c r="G4" t="s">
        <v>12</v>
      </c>
      <c r="J4" t="s">
        <v>133</v>
      </c>
    </row>
    <row r="5" spans="1:14" x14ac:dyDescent="0.25">
      <c r="A5" s="3">
        <v>3.5000000000000003E-2</v>
      </c>
      <c r="B5">
        <v>7</v>
      </c>
      <c r="C5" s="1">
        <f t="shared" si="0"/>
        <v>0.24500000000000002</v>
      </c>
      <c r="D5" t="s">
        <v>142</v>
      </c>
      <c r="E5" t="s">
        <v>10</v>
      </c>
      <c r="F5" t="s">
        <v>137</v>
      </c>
      <c r="G5" t="s">
        <v>12</v>
      </c>
      <c r="J5" t="s">
        <v>134</v>
      </c>
    </row>
    <row r="6" spans="1:14" x14ac:dyDescent="0.25">
      <c r="A6" s="3">
        <v>3.5000000000000003E-2</v>
      </c>
      <c r="B6">
        <v>2</v>
      </c>
      <c r="C6" s="1">
        <f t="shared" si="0"/>
        <v>7.0000000000000007E-2</v>
      </c>
      <c r="D6" t="s">
        <v>143</v>
      </c>
      <c r="E6" t="s">
        <v>10</v>
      </c>
      <c r="F6" t="s">
        <v>14</v>
      </c>
      <c r="G6" t="s">
        <v>12</v>
      </c>
      <c r="J6" t="s">
        <v>135</v>
      </c>
    </row>
    <row r="7" spans="1:14" x14ac:dyDescent="0.25">
      <c r="A7" s="3">
        <v>5.5E-2</v>
      </c>
      <c r="B7">
        <v>2</v>
      </c>
      <c r="C7" s="1">
        <f t="shared" si="0"/>
        <v>0.11</v>
      </c>
      <c r="D7" t="s">
        <v>152</v>
      </c>
      <c r="E7" t="s">
        <v>15</v>
      </c>
      <c r="F7" t="s">
        <v>16</v>
      </c>
      <c r="G7" t="s">
        <v>17</v>
      </c>
      <c r="H7" t="s">
        <v>18</v>
      </c>
      <c r="J7" t="s">
        <v>123</v>
      </c>
    </row>
    <row r="8" spans="1:14" x14ac:dyDescent="0.25">
      <c r="A8" s="3">
        <v>3.4000000000000002E-2</v>
      </c>
      <c r="B8">
        <v>2</v>
      </c>
      <c r="C8" s="1">
        <f t="shared" si="0"/>
        <v>6.8000000000000005E-2</v>
      </c>
      <c r="D8" t="s">
        <v>151</v>
      </c>
      <c r="E8" t="s">
        <v>15</v>
      </c>
      <c r="F8" t="s">
        <v>19</v>
      </c>
      <c r="G8" t="s">
        <v>17</v>
      </c>
      <c r="H8" t="s">
        <v>18</v>
      </c>
      <c r="J8" t="s">
        <v>124</v>
      </c>
    </row>
    <row r="9" spans="1:14" x14ac:dyDescent="0.25">
      <c r="A9" s="3">
        <v>2.3E-2</v>
      </c>
      <c r="B9">
        <v>10</v>
      </c>
      <c r="C9" s="1">
        <f t="shared" si="0"/>
        <v>0.22999999999999998</v>
      </c>
      <c r="D9" t="s">
        <v>150</v>
      </c>
      <c r="E9" t="s">
        <v>15</v>
      </c>
      <c r="F9" t="s">
        <v>20</v>
      </c>
      <c r="G9" t="s">
        <v>17</v>
      </c>
      <c r="H9" t="s">
        <v>18</v>
      </c>
      <c r="J9" t="s">
        <v>125</v>
      </c>
    </row>
    <row r="10" spans="1:14" x14ac:dyDescent="0.25">
      <c r="A10" s="3">
        <v>3.2000000000000001E-2</v>
      </c>
      <c r="B10">
        <v>8</v>
      </c>
      <c r="C10" s="1">
        <f t="shared" si="0"/>
        <v>0.25600000000000001</v>
      </c>
      <c r="D10" t="s">
        <v>149</v>
      </c>
      <c r="E10" t="s">
        <v>15</v>
      </c>
      <c r="F10" t="s">
        <v>21</v>
      </c>
      <c r="G10" t="s">
        <v>17</v>
      </c>
      <c r="H10" t="s">
        <v>18</v>
      </c>
      <c r="J10" t="s">
        <v>126</v>
      </c>
    </row>
    <row r="11" spans="1:14" x14ac:dyDescent="0.25">
      <c r="A11" s="3">
        <v>5.5E-2</v>
      </c>
      <c r="B11">
        <v>1</v>
      </c>
      <c r="C11" s="1">
        <f t="shared" si="0"/>
        <v>5.5E-2</v>
      </c>
      <c r="D11" t="s">
        <v>148</v>
      </c>
      <c r="E11" t="s">
        <v>15</v>
      </c>
      <c r="F11" t="s">
        <v>22</v>
      </c>
      <c r="G11" t="s">
        <v>17</v>
      </c>
      <c r="H11" t="s">
        <v>18</v>
      </c>
      <c r="J11" t="s">
        <v>127</v>
      </c>
    </row>
    <row r="12" spans="1:14" x14ac:dyDescent="0.25">
      <c r="A12" s="3">
        <v>7.1999999999999995E-2</v>
      </c>
      <c r="B12">
        <v>2</v>
      </c>
      <c r="C12" s="1">
        <f t="shared" si="0"/>
        <v>0.14399999999999999</v>
      </c>
      <c r="D12" t="s">
        <v>147</v>
      </c>
      <c r="E12" t="s">
        <v>15</v>
      </c>
      <c r="F12" t="s">
        <v>23</v>
      </c>
      <c r="G12" t="s">
        <v>17</v>
      </c>
      <c r="H12" t="s">
        <v>18</v>
      </c>
      <c r="J12" t="s">
        <v>128</v>
      </c>
    </row>
    <row r="13" spans="1:14" x14ac:dyDescent="0.25">
      <c r="A13" s="3">
        <v>0.14499999999999999</v>
      </c>
      <c r="B13">
        <v>1</v>
      </c>
      <c r="C13" s="1">
        <f t="shared" si="0"/>
        <v>0.14499999999999999</v>
      </c>
      <c r="D13" t="s">
        <v>146</v>
      </c>
      <c r="E13" t="s">
        <v>15</v>
      </c>
      <c r="F13" t="s">
        <v>24</v>
      </c>
      <c r="G13" t="s">
        <v>17</v>
      </c>
      <c r="H13" t="s">
        <v>18</v>
      </c>
      <c r="J13" t="s">
        <v>129</v>
      </c>
    </row>
    <row r="14" spans="1:14" x14ac:dyDescent="0.25">
      <c r="A14" s="3">
        <v>0.26500000000000001</v>
      </c>
      <c r="B14">
        <v>2</v>
      </c>
      <c r="C14" s="1">
        <f t="shared" si="0"/>
        <v>0.53</v>
      </c>
      <c r="D14" t="s">
        <v>145</v>
      </c>
      <c r="E14" t="s">
        <v>15</v>
      </c>
      <c r="F14" t="s">
        <v>25</v>
      </c>
      <c r="G14" t="s">
        <v>17</v>
      </c>
      <c r="H14" t="s">
        <v>26</v>
      </c>
      <c r="J14" t="s">
        <v>27</v>
      </c>
    </row>
    <row r="15" spans="1:14" x14ac:dyDescent="0.25">
      <c r="A15" s="3">
        <v>0.14299999999999999</v>
      </c>
      <c r="B15">
        <v>2</v>
      </c>
      <c r="C15" s="1">
        <f t="shared" si="0"/>
        <v>0.28599999999999998</v>
      </c>
      <c r="D15" t="s">
        <v>144</v>
      </c>
      <c r="E15" t="s">
        <v>15</v>
      </c>
      <c r="F15" t="s">
        <v>28</v>
      </c>
      <c r="G15" t="s">
        <v>29</v>
      </c>
      <c r="H15" t="s">
        <v>26</v>
      </c>
      <c r="J15" t="s">
        <v>130</v>
      </c>
    </row>
    <row r="16" spans="1:14" x14ac:dyDescent="0.25">
      <c r="A16" s="3">
        <v>0.80100000000000005</v>
      </c>
      <c r="B16">
        <v>1</v>
      </c>
      <c r="C16" s="1">
        <f t="shared" si="0"/>
        <v>0.80100000000000005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  <c r="I16" t="s">
        <v>35</v>
      </c>
      <c r="J16" t="s">
        <v>36</v>
      </c>
    </row>
    <row r="17" spans="1:10" x14ac:dyDescent="0.25">
      <c r="A17" s="3">
        <v>0.32500000000000001</v>
      </c>
      <c r="B17">
        <v>4</v>
      </c>
      <c r="C17" s="1">
        <f t="shared" si="0"/>
        <v>1.3</v>
      </c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J17" t="s">
        <v>43</v>
      </c>
    </row>
    <row r="18" spans="1:10" x14ac:dyDescent="0.25">
      <c r="A18" s="3">
        <v>0.30599999999999999</v>
      </c>
      <c r="B18">
        <v>1</v>
      </c>
      <c r="C18" s="1">
        <f t="shared" si="0"/>
        <v>0.30599999999999999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</row>
    <row r="19" spans="1:10" x14ac:dyDescent="0.25">
      <c r="A19" s="3">
        <v>0.14399999999999999</v>
      </c>
      <c r="B19">
        <v>2</v>
      </c>
      <c r="C19" s="1">
        <f t="shared" si="0"/>
        <v>0.28799999999999998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</row>
    <row r="20" spans="1:10" x14ac:dyDescent="0.25">
      <c r="A20" s="3">
        <v>0.29699999999999999</v>
      </c>
      <c r="B20">
        <v>2</v>
      </c>
      <c r="C20" s="1">
        <f t="shared" si="0"/>
        <v>0.59399999999999997</v>
      </c>
      <c r="D20" t="s">
        <v>65</v>
      </c>
      <c r="E20" t="s">
        <v>66</v>
      </c>
      <c r="F20" t="s">
        <v>67</v>
      </c>
      <c r="G20" t="s">
        <v>68</v>
      </c>
      <c r="H20" t="s">
        <v>69</v>
      </c>
      <c r="I20" t="s">
        <v>70</v>
      </c>
      <c r="J20" t="s">
        <v>71</v>
      </c>
    </row>
    <row r="21" spans="1:10" x14ac:dyDescent="0.25">
      <c r="A21" s="3">
        <v>0.189</v>
      </c>
      <c r="B21">
        <v>4</v>
      </c>
      <c r="C21" s="1">
        <f t="shared" si="0"/>
        <v>0.75600000000000001</v>
      </c>
      <c r="D21" t="s">
        <v>105</v>
      </c>
      <c r="E21" t="s">
        <v>106</v>
      </c>
      <c r="F21" t="s">
        <v>107</v>
      </c>
      <c r="G21" t="s">
        <v>108</v>
      </c>
      <c r="H21" t="s">
        <v>34</v>
      </c>
      <c r="I21" t="s">
        <v>109</v>
      </c>
      <c r="J21" t="s">
        <v>110</v>
      </c>
    </row>
    <row r="22" spans="1:10" x14ac:dyDescent="0.25">
      <c r="A22" s="3">
        <v>0.27</v>
      </c>
      <c r="B22">
        <v>1</v>
      </c>
      <c r="C22" s="1">
        <f t="shared" si="0"/>
        <v>0.27</v>
      </c>
      <c r="D22" t="s">
        <v>72</v>
      </c>
      <c r="E22" t="s">
        <v>73</v>
      </c>
      <c r="F22" t="s">
        <v>74</v>
      </c>
      <c r="G22" t="s">
        <v>75</v>
      </c>
      <c r="H22" t="s">
        <v>34</v>
      </c>
      <c r="I22" t="s">
        <v>76</v>
      </c>
      <c r="J22" t="s">
        <v>77</v>
      </c>
    </row>
    <row r="23" spans="1:10" x14ac:dyDescent="0.25">
      <c r="A23" s="3">
        <v>1.64</v>
      </c>
      <c r="B23">
        <v>2</v>
      </c>
      <c r="C23" s="1">
        <f t="shared" si="0"/>
        <v>3.28</v>
      </c>
      <c r="D23" t="s">
        <v>138</v>
      </c>
      <c r="E23" t="s">
        <v>88</v>
      </c>
      <c r="F23" t="s">
        <v>89</v>
      </c>
      <c r="G23" t="s">
        <v>90</v>
      </c>
      <c r="J23" t="s">
        <v>91</v>
      </c>
    </row>
    <row r="24" spans="1:10" x14ac:dyDescent="0.25">
      <c r="A24" s="3">
        <v>0.56699999999999995</v>
      </c>
      <c r="B24">
        <v>2</v>
      </c>
      <c r="C24" s="1">
        <f t="shared" si="0"/>
        <v>1.1339999999999999</v>
      </c>
      <c r="D24" t="s">
        <v>99</v>
      </c>
      <c r="E24" t="s">
        <v>100</v>
      </c>
      <c r="F24" t="s">
        <v>101</v>
      </c>
      <c r="G24" t="s">
        <v>102</v>
      </c>
      <c r="H24" t="s">
        <v>103</v>
      </c>
      <c r="J24" t="s">
        <v>104</v>
      </c>
    </row>
    <row r="25" spans="1:10" x14ac:dyDescent="0.25">
      <c r="A25" s="3">
        <v>4.4400000000000004</v>
      </c>
      <c r="B25">
        <v>1</v>
      </c>
      <c r="C25" s="1">
        <f t="shared" si="0"/>
        <v>4.4400000000000004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</row>
    <row r="26" spans="1:10" x14ac:dyDescent="0.25">
      <c r="A26" s="3">
        <v>1.04</v>
      </c>
      <c r="B26">
        <v>1</v>
      </c>
      <c r="C26" s="1">
        <f t="shared" si="0"/>
        <v>1.04</v>
      </c>
      <c r="D26" t="s">
        <v>92</v>
      </c>
      <c r="E26" t="s">
        <v>93</v>
      </c>
      <c r="F26" t="s">
        <v>94</v>
      </c>
      <c r="G26" t="s">
        <v>95</v>
      </c>
      <c r="H26" t="s">
        <v>96</v>
      </c>
      <c r="I26" t="s">
        <v>97</v>
      </c>
      <c r="J26" t="s">
        <v>98</v>
      </c>
    </row>
    <row r="27" spans="1:10" x14ac:dyDescent="0.25">
      <c r="A27" s="3">
        <v>0.28799999999999998</v>
      </c>
      <c r="B27">
        <v>1</v>
      </c>
      <c r="C27" s="1">
        <f t="shared" si="0"/>
        <v>0.28799999999999998</v>
      </c>
      <c r="D27" t="s">
        <v>81</v>
      </c>
      <c r="E27" t="s">
        <v>82</v>
      </c>
      <c r="F27" t="s">
        <v>83</v>
      </c>
      <c r="G27" t="s">
        <v>84</v>
      </c>
      <c r="H27" t="s">
        <v>85</v>
      </c>
      <c r="I27" t="s">
        <v>86</v>
      </c>
      <c r="J27" t="s">
        <v>87</v>
      </c>
    </row>
    <row r="28" spans="1:10" x14ac:dyDescent="0.25">
      <c r="A28" s="3">
        <v>0.35099999999999998</v>
      </c>
      <c r="B28">
        <v>1</v>
      </c>
      <c r="C28" s="1">
        <f t="shared" si="0"/>
        <v>0.35099999999999998</v>
      </c>
      <c r="D28" t="s">
        <v>111</v>
      </c>
      <c r="E28" t="s">
        <v>112</v>
      </c>
      <c r="F28" t="s">
        <v>113</v>
      </c>
      <c r="G28" t="s">
        <v>114</v>
      </c>
      <c r="H28" t="s">
        <v>115</v>
      </c>
      <c r="I28" t="s">
        <v>116</v>
      </c>
      <c r="J28" t="s">
        <v>117</v>
      </c>
    </row>
    <row r="29" spans="1:10" x14ac:dyDescent="0.25">
      <c r="A29" s="3">
        <v>0.96599999999999997</v>
      </c>
      <c r="B29">
        <v>2</v>
      </c>
      <c r="C29" s="1">
        <f t="shared" ref="C29:C30" si="1">A29*B29</f>
        <v>1.9319999999999999</v>
      </c>
      <c r="D29" t="s">
        <v>118</v>
      </c>
      <c r="E29" t="s">
        <v>119</v>
      </c>
      <c r="F29" t="s">
        <v>120</v>
      </c>
      <c r="G29" t="s">
        <v>121</v>
      </c>
      <c r="J29" t="s">
        <v>122</v>
      </c>
    </row>
    <row r="30" spans="1:10" x14ac:dyDescent="0.25">
      <c r="A30" s="3">
        <v>9.11</v>
      </c>
      <c r="B30">
        <v>1</v>
      </c>
      <c r="C30" s="1">
        <f t="shared" si="1"/>
        <v>9.11</v>
      </c>
      <c r="D30" t="s">
        <v>78</v>
      </c>
      <c r="E30" t="s">
        <v>78</v>
      </c>
      <c r="F30" t="s">
        <v>79</v>
      </c>
      <c r="G30" t="s">
        <v>80</v>
      </c>
    </row>
    <row r="31" spans="1:10" x14ac:dyDescent="0.25">
      <c r="A31" t="s">
        <v>155</v>
      </c>
      <c r="C31" s="1">
        <f>SUM(C2:C30)</f>
        <v>28.448999999999998</v>
      </c>
    </row>
    <row r="32" spans="1:10" x14ac:dyDescent="0.25">
      <c r="A32" s="3"/>
      <c r="C32" s="1">
        <v>1.59</v>
      </c>
      <c r="D32" t="s">
        <v>154</v>
      </c>
    </row>
    <row r="33" spans="1:4" x14ac:dyDescent="0.25">
      <c r="A33" t="s">
        <v>153</v>
      </c>
      <c r="C33" s="1">
        <f>SUM(C31:C32)</f>
        <v>30.038999999999998</v>
      </c>
    </row>
    <row r="35" spans="1:4" x14ac:dyDescent="0.25">
      <c r="A35" s="22" t="s">
        <v>174</v>
      </c>
      <c r="B35" s="22"/>
      <c r="C35" s="22"/>
      <c r="D35" s="22"/>
    </row>
  </sheetData>
  <mergeCells count="1">
    <mergeCell ref="A35:D35"/>
  </mergeCells>
  <hyperlinks>
    <hyperlink ref="J2" r:id="rId1" xr:uid="{719EB989-330E-44BE-8EFF-E8ECD5E6E6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BF64-68C0-4DAA-9AD6-204282B18B04}">
  <dimension ref="A1:J11"/>
  <sheetViews>
    <sheetView topLeftCell="C1" workbookViewId="0">
      <selection activeCell="A9" sqref="A9"/>
    </sheetView>
  </sheetViews>
  <sheetFormatPr defaultRowHeight="15" x14ac:dyDescent="0.25"/>
  <cols>
    <col min="1" max="1" width="25.5703125" style="4" bestFit="1" customWidth="1"/>
    <col min="2" max="2" width="10.7109375" style="5" bestFit="1" customWidth="1"/>
    <col min="3" max="4" width="9.140625" style="5"/>
    <col min="5" max="5" width="0.5703125" style="5" customWidth="1"/>
    <col min="6" max="6" width="24.42578125" style="5" bestFit="1" customWidth="1"/>
    <col min="7" max="7" width="11" style="5" bestFit="1" customWidth="1"/>
    <col min="8" max="8" width="7.140625" style="5" bestFit="1" customWidth="1"/>
    <col min="9" max="9" width="8.85546875" style="5" bestFit="1" customWidth="1"/>
    <col min="10" max="16384" width="9.140625" style="5"/>
  </cols>
  <sheetData>
    <row r="1" spans="1:10" s="6" customFormat="1" ht="30" x14ac:dyDescent="0.25">
      <c r="A1" s="7" t="s">
        <v>156</v>
      </c>
      <c r="B1" s="8" t="s">
        <v>157</v>
      </c>
      <c r="C1" s="8" t="s">
        <v>158</v>
      </c>
      <c r="D1" s="9" t="s">
        <v>159</v>
      </c>
      <c r="E1" s="20"/>
      <c r="F1" s="7" t="s">
        <v>156</v>
      </c>
      <c r="G1" s="13" t="s">
        <v>157</v>
      </c>
      <c r="H1" s="8" t="s">
        <v>158</v>
      </c>
      <c r="I1" s="9" t="s">
        <v>159</v>
      </c>
    </row>
    <row r="2" spans="1:10" x14ac:dyDescent="0.25">
      <c r="A2" s="10" t="s">
        <v>160</v>
      </c>
      <c r="B2" s="11">
        <f>SUMPRODUCT(BMSiv2!A2:A6,BMSiv2!B2:B6)/SUM(BMSiv2!B2:B6)</f>
        <v>2.5344827586206899E-2</v>
      </c>
      <c r="C2" s="12">
        <f>SUM(BMSiv2!B2:B6)</f>
        <v>29</v>
      </c>
      <c r="D2" s="11">
        <f>B2*C2</f>
        <v>0.7350000000000001</v>
      </c>
      <c r="E2" s="19"/>
      <c r="F2" s="10" t="s">
        <v>78</v>
      </c>
      <c r="G2" s="14">
        <f>BMSiv2!C30</f>
        <v>9.11</v>
      </c>
      <c r="H2" s="12">
        <f>BMSiv2!B30</f>
        <v>1</v>
      </c>
      <c r="I2" s="11">
        <f t="shared" ref="I2:I8" si="0">G2*H2</f>
        <v>9.11</v>
      </c>
    </row>
    <row r="3" spans="1:10" x14ac:dyDescent="0.25">
      <c r="A3" s="10" t="s">
        <v>166</v>
      </c>
      <c r="B3" s="11">
        <f>BMSiv2!A24</f>
        <v>0.56699999999999995</v>
      </c>
      <c r="C3" s="12">
        <f>BMSiv2!B24</f>
        <v>2</v>
      </c>
      <c r="D3" s="11">
        <f>B3*C3</f>
        <v>1.1339999999999999</v>
      </c>
      <c r="E3" s="19"/>
      <c r="F3" s="10" t="s">
        <v>172</v>
      </c>
      <c r="G3" s="14">
        <f>BMSiv2!A25</f>
        <v>4.4400000000000004</v>
      </c>
      <c r="H3" s="12">
        <f>BMSiv2!B25</f>
        <v>1</v>
      </c>
      <c r="I3" s="11">
        <f t="shared" si="0"/>
        <v>4.4400000000000004</v>
      </c>
    </row>
    <row r="4" spans="1:10" x14ac:dyDescent="0.25">
      <c r="A4" s="10" t="s">
        <v>167</v>
      </c>
      <c r="B4" s="11">
        <f>SUMPRODUCT(BMSiv2!A7:A15,BMSiv2!B7:B15)/SUM(BMSiv2!B7:B15)</f>
        <v>6.08E-2</v>
      </c>
      <c r="C4" s="12">
        <f>SUM(BMSiv2!B7:B15)</f>
        <v>30</v>
      </c>
      <c r="D4" s="11">
        <f t="shared" ref="D4:D5" si="1">B4*C4</f>
        <v>1.8240000000000001</v>
      </c>
      <c r="E4" s="19"/>
      <c r="F4" s="10" t="s">
        <v>163</v>
      </c>
      <c r="G4" s="14">
        <f>BMSiv2!A23</f>
        <v>1.64</v>
      </c>
      <c r="H4" s="12">
        <f>BMSiv2!B23</f>
        <v>2</v>
      </c>
      <c r="I4" s="11">
        <f t="shared" si="0"/>
        <v>3.28</v>
      </c>
    </row>
    <row r="5" spans="1:10" x14ac:dyDescent="0.25">
      <c r="A5" s="10" t="s">
        <v>165</v>
      </c>
      <c r="B5" s="11">
        <f>BMSiv2!A28</f>
        <v>0.35099999999999998</v>
      </c>
      <c r="C5" s="12">
        <f>BMSiv2!B28</f>
        <v>1</v>
      </c>
      <c r="D5" s="11">
        <f t="shared" si="1"/>
        <v>0.35099999999999998</v>
      </c>
      <c r="E5" s="19"/>
      <c r="F5" s="10" t="s">
        <v>162</v>
      </c>
      <c r="G5" s="14">
        <f>BMSiv2!A22</f>
        <v>0.27</v>
      </c>
      <c r="H5" s="12">
        <f>BMSiv2!B22</f>
        <v>1</v>
      </c>
      <c r="I5" s="11">
        <f t="shared" si="0"/>
        <v>0.27</v>
      </c>
    </row>
    <row r="6" spans="1:10" x14ac:dyDescent="0.25">
      <c r="A6" s="10" t="s">
        <v>164</v>
      </c>
      <c r="B6" s="11">
        <f>BMSiv2!A29</f>
        <v>0.96599999999999997</v>
      </c>
      <c r="C6" s="12">
        <f>BMSiv2!B29</f>
        <v>2</v>
      </c>
      <c r="D6" s="11">
        <f>B6*C6</f>
        <v>1.9319999999999999</v>
      </c>
      <c r="E6" s="19"/>
      <c r="F6" s="10" t="s">
        <v>171</v>
      </c>
      <c r="G6" s="14">
        <f>BMSiv2!A16</f>
        <v>0.80100000000000005</v>
      </c>
      <c r="H6" s="12">
        <f>BMSiv2!B16</f>
        <v>1</v>
      </c>
      <c r="I6" s="11">
        <f t="shared" si="0"/>
        <v>0.80100000000000005</v>
      </c>
    </row>
    <row r="7" spans="1:10" x14ac:dyDescent="0.25">
      <c r="A7" s="10" t="s">
        <v>168</v>
      </c>
      <c r="B7" s="11">
        <f>SUMPRODUCT(BMSiv2!A18:A21,BMSiv2!B18:B21)/SUM(BMSiv2!B18:B21)</f>
        <v>0.216</v>
      </c>
      <c r="C7" s="12">
        <f>SUM(BMSiv2!B18:B21)</f>
        <v>9</v>
      </c>
      <c r="D7" s="11">
        <f>B7*C7</f>
        <v>1.944</v>
      </c>
      <c r="E7" s="19"/>
      <c r="F7" s="10" t="s">
        <v>173</v>
      </c>
      <c r="G7" s="14">
        <f>BMSiv2!A26</f>
        <v>1.04</v>
      </c>
      <c r="H7" s="12">
        <f>BMSiv2!B26</f>
        <v>1</v>
      </c>
      <c r="I7" s="11">
        <f t="shared" si="0"/>
        <v>1.04</v>
      </c>
    </row>
    <row r="8" spans="1:10" x14ac:dyDescent="0.25">
      <c r="A8" s="10" t="s">
        <v>161</v>
      </c>
      <c r="B8" s="11">
        <f>BMSiv2!A17</f>
        <v>0.32500000000000001</v>
      </c>
      <c r="C8" s="12">
        <f>BMSiv2!B17</f>
        <v>4</v>
      </c>
      <c r="D8" s="11">
        <f>B8*C8</f>
        <v>1.3</v>
      </c>
      <c r="E8" s="19"/>
      <c r="F8" s="10" t="s">
        <v>170</v>
      </c>
      <c r="G8" s="17">
        <f>BMSiv2!A27</f>
        <v>0.28799999999999998</v>
      </c>
      <c r="H8" s="16">
        <f>BMSiv2!B27</f>
        <v>1</v>
      </c>
      <c r="I8" s="15">
        <f t="shared" si="0"/>
        <v>0.28799999999999998</v>
      </c>
    </row>
    <row r="9" spans="1:10" x14ac:dyDescent="0.25">
      <c r="A9" s="10" t="s">
        <v>169</v>
      </c>
      <c r="B9" s="11">
        <f>BMSiv2!C32</f>
        <v>1.59</v>
      </c>
      <c r="C9" s="12">
        <v>1</v>
      </c>
      <c r="D9" s="11">
        <f>B9*C9</f>
        <v>1.59</v>
      </c>
      <c r="E9" s="19"/>
      <c r="F9" s="10"/>
      <c r="G9" s="11"/>
      <c r="H9" s="12"/>
      <c r="I9" s="11"/>
      <c r="J9" s="19"/>
    </row>
    <row r="10" spans="1:10" ht="3" customHeight="1" x14ac:dyDescent="0.25">
      <c r="A10" s="18"/>
      <c r="B10" s="19"/>
      <c r="C10" s="19"/>
      <c r="D10" s="19"/>
      <c r="E10" s="19"/>
      <c r="F10" s="19"/>
      <c r="G10" s="19"/>
      <c r="H10" s="19"/>
      <c r="I10" s="19"/>
      <c r="J10" s="19"/>
    </row>
    <row r="11" spans="1:10" x14ac:dyDescent="0.25">
      <c r="A11" s="21" t="s">
        <v>153</v>
      </c>
      <c r="B11" s="21"/>
      <c r="C11" s="21"/>
      <c r="D11" s="21"/>
      <c r="E11" s="21"/>
      <c r="F11" s="21"/>
      <c r="G11" s="21"/>
      <c r="H11" s="21"/>
      <c r="I11" s="11">
        <f>SUM(D2:D9,I2:I9)</f>
        <v>30.039000000000001</v>
      </c>
    </row>
  </sheetData>
  <mergeCells count="1">
    <mergeCell ref="A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BMSiv2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Serafim</dc:creator>
  <cp:lastModifiedBy>Luis Gustavo Souza Serafim</cp:lastModifiedBy>
  <dcterms:created xsi:type="dcterms:W3CDTF">2023-08-24T20:56:15Z</dcterms:created>
  <dcterms:modified xsi:type="dcterms:W3CDTF">2024-04-23T18:25:07Z</dcterms:modified>
</cp:coreProperties>
</file>