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80"/>
  </bookViews>
  <sheets>
    <sheet name="Sheet1" sheetId="1" r:id="rId1"/>
    <sheet name="Players" sheetId="2" r:id="rId2"/>
  </sheets>
  <definedNames>
    <definedName name="_xlnm._FilterDatabase" localSheetId="0" hidden="1">Sheet1!$A$1:$A$2</definedName>
    <definedName name="_xlnm.Criteria" localSheetId="0">Sheet1!$A$3:$A$4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8332552889FE411882CA2FD8AFB508A4" descr="Kyle Schwarber - %{teamName} Left Fielder - ESPN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439900" y="190500"/>
          <a:ext cx="629285" cy="4572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5C2B2E9F709E40108AE7C5D22A32BA9B" descr="Cody Bellinger - New York Yankees Left Fielder - ESPN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4439900" y="655320"/>
          <a:ext cx="962025" cy="7048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" name="ID_D9C2D46F5E7E42E59CBC5702C8830C74" descr="Alex Bregman - Boston Red Sox Third Baseman - ESPN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4439900" y="1344930"/>
          <a:ext cx="916305" cy="66738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" name="ID_ACB246436EBE480FB464199CFD7E55AA" descr="Pete Alonso - New York Mets First Baseman - ESPN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4439900" y="2066925"/>
          <a:ext cx="864870" cy="6286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" name="ID_DECD888BA5124B88B037B33E794EAF36" descr="Bryce Harper - Philadelphia Phillies First Baseman - ESPN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4439900" y="2724150"/>
          <a:ext cx="1047115" cy="76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" name="ID_24A79901B59440349545E4D99C6F3E08" descr="J.T. Realmuto - %{teamName} Catcher - ESPN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4439900" y="3416935"/>
          <a:ext cx="956945" cy="69532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<sst xmlns="http://schemas.openxmlformats.org/spreadsheetml/2006/main" count="69" uniqueCount="44">
  <si>
    <t>Player 1</t>
  </si>
  <si>
    <t>Player 2</t>
  </si>
  <si>
    <t>Bryce Harper</t>
  </si>
  <si>
    <t>Alex Bregman</t>
  </si>
  <si>
    <t>Postion</t>
  </si>
  <si>
    <t>Bat Handess</t>
  </si>
  <si>
    <t>Games Played %</t>
  </si>
  <si>
    <t>Doubles</t>
  </si>
  <si>
    <t>Home Runs</t>
  </si>
  <si>
    <t>RBI's</t>
  </si>
  <si>
    <t>Walk Rate</t>
  </si>
  <si>
    <t>K Rate</t>
  </si>
  <si>
    <t>Avg</t>
  </si>
  <si>
    <t>OPS</t>
  </si>
  <si>
    <t>OPS+</t>
  </si>
  <si>
    <t>OPS Vs RHP</t>
  </si>
  <si>
    <t>OPS Vs LHP</t>
  </si>
  <si>
    <t>Name</t>
  </si>
  <si>
    <t>Bat Handness</t>
  </si>
  <si>
    <t>Games Played</t>
  </si>
  <si>
    <t>Games  played %</t>
  </si>
  <si>
    <t>PA</t>
  </si>
  <si>
    <t>K's</t>
  </si>
  <si>
    <t>2B</t>
  </si>
  <si>
    <t>3B</t>
  </si>
  <si>
    <t>HR</t>
  </si>
  <si>
    <t>RBI</t>
  </si>
  <si>
    <t>BB</t>
  </si>
  <si>
    <t>Walk Rate %</t>
  </si>
  <si>
    <t>K Rate %</t>
  </si>
  <si>
    <t>AVG</t>
  </si>
  <si>
    <t>OPS+ Vs RHP</t>
  </si>
  <si>
    <t>OPS+ Vs LHP</t>
  </si>
  <si>
    <t>3B/SS</t>
  </si>
  <si>
    <t>Right</t>
  </si>
  <si>
    <t>1B</t>
  </si>
  <si>
    <t>Left</t>
  </si>
  <si>
    <t>Cody Bellinger</t>
  </si>
  <si>
    <t>OF</t>
  </si>
  <si>
    <t>Kyle Schwarber</t>
  </si>
  <si>
    <t>DH</t>
  </si>
  <si>
    <t>Pete Alonso</t>
  </si>
  <si>
    <t>JT Realmuto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</si>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</sst>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0.000_ "/>
  </numFmts>
  <fonts count="24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rgb="FF00B0F0"/>
      <name val="Calibri"/>
      <charset val="134"/>
      <scheme val="minor"/>
    </font>
    <font>
      <b/>
      <sz val="18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10" fontId="0" fillId="0" borderId="0" xfId="0" applyNumberFormat="1">
      <alignment vertical="center"/>
    </xf>
    <xf numFmtId="10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1" fillId="0" borderId="1" xfId="0" applyFont="1" applyBorder="1">
      <alignment vertical="center"/>
    </xf>
    <xf numFmtId="10" fontId="1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6.png"/><Relationship Id="rId6" Type="http://schemas.openxmlformats.org/officeDocument/2006/relationships/image" Target="media/image5.png"/><Relationship Id="rId5" Type="http://schemas.openxmlformats.org/officeDocument/2006/relationships/image" Target="media/image4.png"/><Relationship Id="rId4" Type="http://schemas.openxmlformats.org/officeDocument/2006/relationships/image" Target="media/image3.png"/><Relationship Id="rId3" Type="http://schemas.openxmlformats.org/officeDocument/2006/relationships/image" Target="media/image2.png"/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selection activeCell="D3" sqref="D3"/>
    </sheetView>
  </sheetViews>
  <sheetFormatPr defaultColWidth="9.14285714285714" defaultRowHeight="23.25"/>
  <cols>
    <col min="1" max="1" width="26.5714285714286" customWidth="1"/>
    <col min="2" max="2" width="12.2857142857143" customWidth="1"/>
    <col min="3" max="3" width="8.28571428571429" customWidth="1"/>
    <col min="4" max="4" width="13.8571428571429" customWidth="1"/>
    <col min="5" max="5" width="26.5714285714286" style="7" customWidth="1"/>
    <col min="6" max="6" width="12.2857142857143" style="7" customWidth="1"/>
    <col min="14" max="14" width="12.7142857142857" customWidth="1"/>
    <col min="15" max="15" width="12.8571428571429"/>
    <col min="20" max="20" width="17" customWidth="1"/>
    <col min="21" max="21" width="13" customWidth="1"/>
    <col min="22" max="22" width="11.5714285714286" customWidth="1"/>
    <col min="23" max="23" width="13" customWidth="1"/>
  </cols>
  <sheetData>
    <row r="1" spans="1:5">
      <c r="A1" s="8" t="s">
        <v>0</v>
      </c>
      <c r="B1" s="7"/>
      <c r="E1" s="9" t="s">
        <v>1</v>
      </c>
    </row>
    <row r="2" ht="33.9" spans="1:6">
      <c r="A2" s="10" t="s">
        <v>2</v>
      </c>
      <c r="B2" s="11" t="str">
        <f>_xlfn.XLOOKUP(A2,Players!A:A,Players!Y:Y)</f>
        <v>=DISPIMG("ID_DECD888BA5124B88B037B33E794EAF36",1)</v>
      </c>
      <c r="E2" s="8" t="s">
        <v>3</v>
      </c>
      <c r="F2" s="11" t="str">
        <f>_xlfn.XLOOKUP(E2,Players!A:A,Players!Y:Y)</f>
        <v>=DISPIMG("ID_D9C2D46F5E7E42E59CBC5702C8830C74",1)</v>
      </c>
    </row>
    <row r="3" spans="1:16">
      <c r="A3" s="7"/>
      <c r="B3" s="7"/>
      <c r="F3" s="12"/>
      <c r="N3" s="1"/>
      <c r="O3" s="1"/>
      <c r="P3" s="18"/>
    </row>
    <row r="4" spans="1:6">
      <c r="A4" s="11" t="s">
        <v>4</v>
      </c>
      <c r="B4" s="13" t="str">
        <f>_xlfn.XLOOKUP(A2,Players!A:A,Players!B:B)</f>
        <v>1B</v>
      </c>
      <c r="E4" s="11" t="s">
        <v>4</v>
      </c>
      <c r="F4" s="14" t="str">
        <f>_xlfn.XLOOKUP(E2,Players!A:A,Players!B:B)</f>
        <v>3B/SS</v>
      </c>
    </row>
    <row r="5" spans="1:6">
      <c r="A5" s="11" t="s">
        <v>5</v>
      </c>
      <c r="B5" s="13" t="str">
        <f>_xlfn.XLOOKUP(A2,Players!A:A,Players!D:D)</f>
        <v>Left</v>
      </c>
      <c r="E5" s="11" t="s">
        <v>5</v>
      </c>
      <c r="F5" s="14" t="str">
        <f>_xlfn.XLOOKUP(E2,Players!A:A,Players!D:D)</f>
        <v>Right</v>
      </c>
    </row>
    <row r="6" spans="1:6">
      <c r="A6" s="11" t="s">
        <v>6</v>
      </c>
      <c r="B6" s="15">
        <f>_xlfn.XLOOKUP(A2,Players!A:A,Players!F:F)</f>
        <v>0.814814814814815</v>
      </c>
      <c r="E6" s="11" t="s">
        <v>6</v>
      </c>
      <c r="F6" s="15">
        <f>_xlfn.XLOOKUP(E2,Players!A:A,Players!F:F)</f>
        <v>0.703703703703704</v>
      </c>
    </row>
    <row r="7" spans="1:6">
      <c r="A7" s="11" t="s">
        <v>7</v>
      </c>
      <c r="B7" s="16">
        <f>_xlfn.XLOOKUP(A2,Players!A:A,Players!I:I)</f>
        <v>32</v>
      </c>
      <c r="E7" s="11" t="s">
        <v>7</v>
      </c>
      <c r="F7" s="16">
        <f>_xlfn.XLOOKUP(E2,Players!A:A,Players!I:I)</f>
        <v>28</v>
      </c>
    </row>
    <row r="8" spans="1:6">
      <c r="A8" s="11" t="s">
        <v>8</v>
      </c>
      <c r="B8" s="16">
        <f>_xlfn.XLOOKUP(A2,Players!A:A,Players!K:K)</f>
        <v>27</v>
      </c>
      <c r="E8" s="11" t="s">
        <v>8</v>
      </c>
      <c r="F8" s="16">
        <f>_xlfn.XLOOKUP(E2,Players!A:A,Players!K:K)</f>
        <v>18</v>
      </c>
    </row>
    <row r="9" spans="1:6">
      <c r="A9" s="11" t="s">
        <v>9</v>
      </c>
      <c r="B9" s="16">
        <f>_xlfn.XLOOKUP(A2,Players!A:A,Players!L:L)</f>
        <v>75</v>
      </c>
      <c r="E9" s="11" t="s">
        <v>9</v>
      </c>
      <c r="F9" s="16">
        <f>_xlfn.XLOOKUP(E2,Players!A:A,Players!L:L)</f>
        <v>62</v>
      </c>
    </row>
    <row r="10" spans="1:6">
      <c r="A10" s="11" t="s">
        <v>10</v>
      </c>
      <c r="B10" s="15">
        <f>_xlfn.XLOOKUP(A2,Players!A:A,Players!N:N)</f>
        <v>0.120689655172414</v>
      </c>
      <c r="E10" s="11" t="s">
        <v>10</v>
      </c>
      <c r="F10" s="15">
        <f>_xlfn.XLOOKUP(E2,Players!A:A,Players!N:N)</f>
        <v>0.103030303030303</v>
      </c>
    </row>
    <row r="11" spans="1:6">
      <c r="A11" s="11" t="s">
        <v>11</v>
      </c>
      <c r="B11" s="15">
        <f>_xlfn.XLOOKUP(A2,Players!A:A,Players!O:O)</f>
        <v>0.208620689655172</v>
      </c>
      <c r="E11" s="11" t="s">
        <v>11</v>
      </c>
      <c r="F11" s="15">
        <f>_xlfn.XLOOKUP(E2,Players!A:A,Players!O:O)</f>
        <v>0.141414141414141</v>
      </c>
    </row>
    <row r="12" spans="1:6">
      <c r="A12" s="11" t="s">
        <v>12</v>
      </c>
      <c r="B12" s="17">
        <f>_xlfn.XLOOKUP(A2,Players!A:A,Players!P:P)</f>
        <v>0.261</v>
      </c>
      <c r="E12" s="11" t="s">
        <v>12</v>
      </c>
      <c r="F12" s="17">
        <f>_xlfn.XLOOKUP(E2,Players!A:A,Players!P:P)</f>
        <v>0.273</v>
      </c>
    </row>
    <row r="13" spans="1:6">
      <c r="A13" s="11" t="s">
        <v>13</v>
      </c>
      <c r="B13" s="17">
        <f>_xlfn.XLOOKUP(A2,Players!A:A,Players!Q:Q)</f>
        <v>0.844</v>
      </c>
      <c r="E13" s="11" t="s">
        <v>13</v>
      </c>
      <c r="F13" s="17">
        <f>_xlfn.XLOOKUP(E2,Players!A:A,Players!Q:Q)</f>
        <v>0.821</v>
      </c>
    </row>
    <row r="14" spans="1:6">
      <c r="A14" s="11" t="s">
        <v>14</v>
      </c>
      <c r="B14" s="16">
        <f>_xlfn.XLOOKUP(A2,Players!A:A,Players!R:R)</f>
        <v>129</v>
      </c>
      <c r="E14" s="11" t="s">
        <v>14</v>
      </c>
      <c r="F14" s="16">
        <f>_xlfn.XLOOKUP(E2,Players!A:A,Players!R:R)</f>
        <v>128</v>
      </c>
    </row>
    <row r="15" spans="1:6">
      <c r="A15" s="11" t="s">
        <v>15</v>
      </c>
      <c r="B15" s="17">
        <f>_xlfn.XLOOKUP(A2,Players!A:A,Players!T:T)</f>
        <v>0.864</v>
      </c>
      <c r="E15" s="11" t="s">
        <v>15</v>
      </c>
      <c r="F15" s="17">
        <f>_xlfn.XLOOKUP(E2,Players!A:A,Players!T:T)</f>
        <v>0.809</v>
      </c>
    </row>
    <row r="16" spans="1:6">
      <c r="A16" s="11" t="s">
        <v>16</v>
      </c>
      <c r="B16" s="17">
        <f>_xlfn.XLOOKUP(A2,Players!A:A,Players!V:V)</f>
        <v>0.815</v>
      </c>
      <c r="E16" s="11" t="s">
        <v>16</v>
      </c>
      <c r="F16" s="17">
        <f>_xlfn.XLOOKUP(E2,Players!A:A,Players!V:V)</f>
        <v>0.855</v>
      </c>
    </row>
  </sheetData>
  <conditionalFormatting sqref="B6 F6">
    <cfRule type="colorScale" priority="12">
      <colorScale>
        <cfvo type="min"/>
        <cfvo type="max"/>
        <color theme="0"/>
        <color rgb="FF00B050"/>
      </colorScale>
    </cfRule>
  </conditionalFormatting>
  <conditionalFormatting sqref="B7 F7">
    <cfRule type="colorScale" priority="10">
      <colorScale>
        <cfvo type="min"/>
        <cfvo type="max"/>
        <color theme="0"/>
        <color rgb="FF00B050"/>
      </colorScale>
    </cfRule>
  </conditionalFormatting>
  <conditionalFormatting sqref="B8 F8">
    <cfRule type="colorScale" priority="9">
      <colorScale>
        <cfvo type="min"/>
        <cfvo type="max"/>
        <color theme="0"/>
        <color rgb="FF00B050"/>
      </colorScale>
    </cfRule>
  </conditionalFormatting>
  <conditionalFormatting sqref="B9 F9">
    <cfRule type="colorScale" priority="8">
      <colorScale>
        <cfvo type="min"/>
        <cfvo type="max"/>
        <color theme="0"/>
        <color rgb="FF00B050"/>
      </colorScale>
    </cfRule>
  </conditionalFormatting>
  <conditionalFormatting sqref="B10 F10">
    <cfRule type="colorScale" priority="11">
      <colorScale>
        <cfvo type="min"/>
        <cfvo type="max"/>
        <color theme="0"/>
        <color rgb="FF00B050"/>
      </colorScale>
    </cfRule>
  </conditionalFormatting>
  <conditionalFormatting sqref="B11 F11">
    <cfRule type="colorScale" priority="7">
      <colorScale>
        <cfvo type="min"/>
        <cfvo type="max"/>
        <color rgb="FF00B050"/>
        <color theme="0"/>
      </colorScale>
    </cfRule>
  </conditionalFormatting>
  <conditionalFormatting sqref="B12 F12">
    <cfRule type="colorScale" priority="5">
      <colorScale>
        <cfvo type="min"/>
        <cfvo type="max"/>
        <color theme="0"/>
        <color rgb="FF00B050"/>
      </colorScale>
    </cfRule>
  </conditionalFormatting>
  <conditionalFormatting sqref="B13 F13">
    <cfRule type="colorScale" priority="4">
      <colorScale>
        <cfvo type="min"/>
        <cfvo type="max"/>
        <color theme="0"/>
        <color rgb="FF00B050"/>
      </colorScale>
    </cfRule>
  </conditionalFormatting>
  <conditionalFormatting sqref="B14 F14">
    <cfRule type="colorScale" priority="3">
      <colorScale>
        <cfvo type="min"/>
        <cfvo type="max"/>
        <color theme="0"/>
        <color rgb="FF00B050"/>
      </colorScale>
    </cfRule>
  </conditionalFormatting>
  <conditionalFormatting sqref="B15 F15">
    <cfRule type="colorScale" priority="2">
      <colorScale>
        <cfvo type="min"/>
        <cfvo type="max"/>
        <color theme="0"/>
        <color rgb="FF00B050"/>
      </colorScale>
    </cfRule>
  </conditionalFormatting>
  <conditionalFormatting sqref="B16 F16">
    <cfRule type="colorScale" priority="1">
      <colorScale>
        <cfvo type="min"/>
        <cfvo type="max"/>
        <color theme="0"/>
        <color rgb="FF00B050"/>
      </colorScale>
    </cfRule>
  </conditionalFormatting>
  <dataValidations count="1">
    <dataValidation type="list" allowBlank="1" showInputMessage="1" showErrorMessage="1" sqref="A2 E2">
      <formula1>Players!$A$2:$A$10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"/>
  <sheetViews>
    <sheetView workbookViewId="0">
      <pane ySplit="1" topLeftCell="A2" activePane="bottomLeft" state="frozen"/>
      <selection/>
      <selection pane="bottomLeft" activeCell="Y7" sqref="Y7"/>
    </sheetView>
  </sheetViews>
  <sheetFormatPr defaultColWidth="9.14285714285714" defaultRowHeight="15" outlineLevelRow="7"/>
  <cols>
    <col min="1" max="1" width="15.7142857142857" customWidth="1"/>
    <col min="2" max="2" width="8.28571428571429" customWidth="1"/>
    <col min="4" max="4" width="13.8571428571429" customWidth="1"/>
    <col min="5" max="5" width="14.4285714285714" customWidth="1"/>
    <col min="6" max="6" width="17.2857142857143" customWidth="1"/>
    <col min="7" max="8" width="4.57142857142857" customWidth="1"/>
    <col min="9" max="10" width="3.71428571428571" customWidth="1"/>
    <col min="11" max="11" width="4" customWidth="1"/>
    <col min="12" max="13" width="4.57142857142857" customWidth="1"/>
    <col min="14" max="14" width="12.7142857142857" customWidth="1"/>
    <col min="16" max="16" width="6.14285714285714" customWidth="1"/>
    <col min="17" max="17" width="6.57142857142857" customWidth="1"/>
    <col min="18" max="18" width="6.14285714285714" customWidth="1"/>
    <col min="20" max="20" width="11.8571428571429" customWidth="1"/>
    <col min="21" max="21" width="13" customWidth="1"/>
    <col min="22" max="22" width="11.5714285714286" customWidth="1"/>
    <col min="23" max="23" width="12.7142857142857" customWidth="1"/>
    <col min="25" max="25" width="14.1238095238095" customWidth="1"/>
  </cols>
  <sheetData>
    <row r="1" spans="1:23">
      <c r="A1" t="s">
        <v>17</v>
      </c>
      <c r="B1" t="s">
        <v>4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13</v>
      </c>
      <c r="R1" t="s">
        <v>14</v>
      </c>
      <c r="T1" t="s">
        <v>15</v>
      </c>
      <c r="U1" t="s">
        <v>31</v>
      </c>
      <c r="V1" t="s">
        <v>16</v>
      </c>
      <c r="W1" t="s">
        <v>32</v>
      </c>
    </row>
    <row r="2" ht="54.6" spans="1:25">
      <c r="A2" t="s">
        <v>3</v>
      </c>
      <c r="B2" t="s">
        <v>33</v>
      </c>
      <c r="D2" t="s">
        <v>34</v>
      </c>
      <c r="E2">
        <v>114</v>
      </c>
      <c r="F2" s="1">
        <f>SUM(E2/162)</f>
        <v>0.703703703703704</v>
      </c>
      <c r="G2">
        <v>495</v>
      </c>
      <c r="H2">
        <v>70</v>
      </c>
      <c r="I2">
        <v>28</v>
      </c>
      <c r="J2">
        <v>0</v>
      </c>
      <c r="K2">
        <v>18</v>
      </c>
      <c r="L2">
        <v>62</v>
      </c>
      <c r="M2">
        <v>51</v>
      </c>
      <c r="N2" s="2">
        <f>SUM(M2/G2)</f>
        <v>0.103030303030303</v>
      </c>
      <c r="O2" s="2">
        <f>SUM(H2/G2)</f>
        <v>0.141414141414141</v>
      </c>
      <c r="P2">
        <v>0.273</v>
      </c>
      <c r="Q2">
        <v>0.821</v>
      </c>
      <c r="R2">
        <v>128</v>
      </c>
      <c r="T2">
        <v>0.809</v>
      </c>
      <c r="U2">
        <v>122</v>
      </c>
      <c r="V2">
        <v>0.855</v>
      </c>
      <c r="W2">
        <v>146</v>
      </c>
      <c r="Y2" t="str">
        <f>_xlfn.DISPIMG("ID_D9C2D46F5E7E42E59CBC5702C8830C74",1)</f>
        <v>=DISPIMG("ID_D9C2D46F5E7E42E59CBC5702C8830C74",1)</v>
      </c>
    </row>
    <row r="3" ht="54.55" spans="1:25">
      <c r="A3" t="s">
        <v>2</v>
      </c>
      <c r="B3" t="s">
        <v>35</v>
      </c>
      <c r="D3" t="s">
        <v>36</v>
      </c>
      <c r="E3">
        <v>132</v>
      </c>
      <c r="F3" s="1">
        <f>SUM(E3/162)</f>
        <v>0.814814814814815</v>
      </c>
      <c r="G3">
        <v>580</v>
      </c>
      <c r="H3">
        <v>121</v>
      </c>
      <c r="I3">
        <v>32</v>
      </c>
      <c r="J3">
        <v>0</v>
      </c>
      <c r="K3">
        <v>27</v>
      </c>
      <c r="L3">
        <v>75</v>
      </c>
      <c r="M3">
        <v>70</v>
      </c>
      <c r="N3" s="2">
        <f>SUM(M3/G3)</f>
        <v>0.120689655172414</v>
      </c>
      <c r="O3" s="2">
        <f>SUM(H3/G3)</f>
        <v>0.208620689655172</v>
      </c>
      <c r="P3">
        <v>0.261</v>
      </c>
      <c r="Q3">
        <v>0.844</v>
      </c>
      <c r="R3">
        <v>129</v>
      </c>
      <c r="T3">
        <v>0.864</v>
      </c>
      <c r="U3">
        <v>138</v>
      </c>
      <c r="V3">
        <v>0.815</v>
      </c>
      <c r="W3">
        <v>130</v>
      </c>
      <c r="Y3" t="str">
        <f>_xlfn.DISPIMG("ID_DECD888BA5124B88B037B33E794EAF36",1)</f>
        <v>=DISPIMG("ID_DECD888BA5124B88B037B33E794EAF36",1)</v>
      </c>
    </row>
    <row r="4" ht="54.9" spans="1:25">
      <c r="A4" t="s">
        <v>37</v>
      </c>
      <c r="B4" t="s">
        <v>38</v>
      </c>
      <c r="D4" t="s">
        <v>36</v>
      </c>
      <c r="E4">
        <v>152</v>
      </c>
      <c r="F4" s="1">
        <f>SUM(E4/162)</f>
        <v>0.938271604938272</v>
      </c>
      <c r="G4">
        <v>656</v>
      </c>
      <c r="H4">
        <v>90</v>
      </c>
      <c r="I4">
        <v>25</v>
      </c>
      <c r="J4">
        <v>5</v>
      </c>
      <c r="K4">
        <v>29</v>
      </c>
      <c r="L4">
        <v>98</v>
      </c>
      <c r="M4">
        <v>57</v>
      </c>
      <c r="N4" s="2">
        <f>SUM(M4/G4)</f>
        <v>0.086890243902439</v>
      </c>
      <c r="O4" s="2">
        <f>SUM(H4/G4)</f>
        <v>0.13719512195122</v>
      </c>
      <c r="P4">
        <v>0.272</v>
      </c>
      <c r="Q4">
        <v>0.813</v>
      </c>
      <c r="R4">
        <v>125</v>
      </c>
      <c r="T4">
        <v>0.741</v>
      </c>
      <c r="U4">
        <v>103</v>
      </c>
      <c r="V4">
        <v>1.016</v>
      </c>
      <c r="W4">
        <v>186</v>
      </c>
      <c r="Y4" t="str">
        <f>_xlfn.DISPIMG("ID_5C2B2E9F709E40108AE7C5D22A32BA9B",1)</f>
        <v>=DISPIMG("ID_5C2B2E9F709E40108AE7C5D22A32BA9B",1)</v>
      </c>
    </row>
    <row r="5" ht="38.25" spans="1:25">
      <c r="A5" t="s">
        <v>39</v>
      </c>
      <c r="B5" t="s">
        <v>40</v>
      </c>
      <c r="D5" t="s">
        <v>36</v>
      </c>
      <c r="E5">
        <v>162</v>
      </c>
      <c r="F5" s="1">
        <f>SUM(E5/162)</f>
        <v>1</v>
      </c>
      <c r="G5">
        <v>724</v>
      </c>
      <c r="H5">
        <v>197</v>
      </c>
      <c r="I5">
        <v>23</v>
      </c>
      <c r="J5">
        <v>2</v>
      </c>
      <c r="K5">
        <v>56</v>
      </c>
      <c r="L5">
        <v>156</v>
      </c>
      <c r="M5">
        <v>108</v>
      </c>
      <c r="N5" s="2">
        <f>SUM(M5/G5)</f>
        <v>0.149171270718232</v>
      </c>
      <c r="O5" s="2">
        <f>SUM(H5/G5)</f>
        <v>0.272099447513812</v>
      </c>
      <c r="P5" s="3">
        <v>0.24</v>
      </c>
      <c r="Q5" s="4">
        <v>0.928</v>
      </c>
      <c r="R5" s="4">
        <v>150</v>
      </c>
      <c r="S5" s="4"/>
      <c r="T5" s="4">
        <v>0.904</v>
      </c>
      <c r="U5" s="4">
        <v>147</v>
      </c>
      <c r="V5" s="4">
        <v>0.964</v>
      </c>
      <c r="W5" s="4">
        <v>170</v>
      </c>
      <c r="Y5" t="str">
        <f>_xlfn.DISPIMG("ID_8332552889FE411882CA2FD8AFB508A4",1)</f>
        <v>=DISPIMG("ID_8332552889FE411882CA2FD8AFB508A4",1)</v>
      </c>
    </row>
    <row r="6" ht="51.75" spans="1:25">
      <c r="A6" t="s">
        <v>41</v>
      </c>
      <c r="B6" t="s">
        <v>35</v>
      </c>
      <c r="D6" t="s">
        <v>34</v>
      </c>
      <c r="E6">
        <v>162</v>
      </c>
      <c r="F6" s="1">
        <f>SUM(E6/162)</f>
        <v>1</v>
      </c>
      <c r="G6">
        <v>709</v>
      </c>
      <c r="H6">
        <v>162</v>
      </c>
      <c r="I6">
        <v>41</v>
      </c>
      <c r="J6">
        <v>1</v>
      </c>
      <c r="K6">
        <v>38</v>
      </c>
      <c r="L6">
        <v>126</v>
      </c>
      <c r="M6">
        <v>61</v>
      </c>
      <c r="N6" s="2">
        <f>SUM(M6/G6)</f>
        <v>0.0860366713681241</v>
      </c>
      <c r="O6" s="2">
        <f>SUM(H6/G6)</f>
        <v>0.228490832157969</v>
      </c>
      <c r="P6">
        <v>0.272</v>
      </c>
      <c r="Q6">
        <v>0.871</v>
      </c>
      <c r="R6">
        <v>144</v>
      </c>
      <c r="T6">
        <v>0.929</v>
      </c>
      <c r="U6">
        <v>153</v>
      </c>
      <c r="V6">
        <v>0.729</v>
      </c>
      <c r="W6" s="5">
        <v>106</v>
      </c>
      <c r="Y6" t="str">
        <f>_xlfn.DISPIMG("ID_ACB246436EBE480FB464199CFD7E55AA",1)</f>
        <v>=DISPIMG("ID_ACB246436EBE480FB464199CFD7E55AA",1)</v>
      </c>
    </row>
    <row r="7" ht="54.45" spans="1:25">
      <c r="A7" t="s">
        <v>42</v>
      </c>
      <c r="B7" t="s">
        <v>43</v>
      </c>
      <c r="D7" t="s">
        <v>34</v>
      </c>
      <c r="E7">
        <v>134</v>
      </c>
      <c r="F7" s="1">
        <f>SUM(E7/162)</f>
        <v>0.827160493827161</v>
      </c>
      <c r="G7">
        <v>550</v>
      </c>
      <c r="H7">
        <v>129</v>
      </c>
      <c r="I7">
        <v>26</v>
      </c>
      <c r="J7">
        <v>1</v>
      </c>
      <c r="K7">
        <v>12</v>
      </c>
      <c r="L7">
        <v>52</v>
      </c>
      <c r="M7">
        <v>35</v>
      </c>
      <c r="N7" s="2">
        <f>SUM(M7/G7)</f>
        <v>0.0636363636363636</v>
      </c>
      <c r="O7" s="2">
        <f>SUM(H7/G7)</f>
        <v>0.234545454545455</v>
      </c>
      <c r="P7">
        <v>0.257</v>
      </c>
      <c r="Q7" s="6">
        <v>0.7</v>
      </c>
      <c r="R7">
        <v>91</v>
      </c>
      <c r="T7">
        <v>0.743</v>
      </c>
      <c r="U7">
        <v>106</v>
      </c>
      <c r="V7">
        <v>0.601</v>
      </c>
      <c r="W7">
        <v>71</v>
      </c>
      <c r="Y7" t="str">
        <f>_xlfn.DISPIMG("ID_24A79901B59440349545E4D99C6F3E08",1)</f>
        <v>=DISPIMG("ID_24A79901B59440349545E4D99C6F3E08",1)</v>
      </c>
    </row>
    <row r="8" spans="6:15">
      <c r="F8" s="1">
        <f>SUM(E8/162)</f>
        <v>0</v>
      </c>
      <c r="N8" s="2" t="e">
        <f>SUM(M8/G8)</f>
        <v>#DIV/0!</v>
      </c>
      <c r="O8" s="2" t="e">
        <f>SUM(H8/G8)</f>
        <v>#DIV/0!</v>
      </c>
    </row>
  </sheetData>
  <sortState ref="A2:Y6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 Errig</cp:lastModifiedBy>
  <dcterms:created xsi:type="dcterms:W3CDTF">2025-11-04T14:12:00Z</dcterms:created>
  <dcterms:modified xsi:type="dcterms:W3CDTF">2025-11-04T17:37:27Z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6E0D985A85BA47DDBFB028E27013F856_11</vt:lpwstr>
  </property>
  <property fmtid="{D5CDD505-2E9C-101B-9397-08002B2CF9AE}" pid="3" name="KSOProductBuildVer">
    <vt:lpwstr>1033-12.2.0.23155</vt:lpwstr>
  </property>
</Properties>
</file>