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ev\Downloads\"/>
    </mc:Choice>
  </mc:AlternateContent>
  <xr:revisionPtr revIDLastSave="0" documentId="8_{7B5275F0-82A3-4BC1-BF06-8C4A3B266065}" xr6:coauthVersionLast="47" xr6:coauthVersionMax="47" xr10:uidLastSave="{00000000-0000-0000-0000-000000000000}"/>
  <bookViews>
    <workbookView xWindow="-110" yWindow="-110" windowWidth="19420" windowHeight="11020" activeTab="1" xr2:uid="{3BBE70E1-B8F8-41B6-9852-C22A645A89EB}"/>
  </bookViews>
  <sheets>
    <sheet name="sales.profit" sheetId="2" r:id="rId1"/>
    <sheet name="exspen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/>
  <c r="M15" i="2" a="1"/>
  <c r="M15" i="2"/>
  <c r="J11" i="2"/>
  <c r="J3" i="2"/>
  <c r="J4" i="2"/>
  <c r="J5" i="2"/>
  <c r="J6" i="2"/>
  <c r="J7" i="2"/>
  <c r="J8" i="2"/>
  <c r="J9" i="2"/>
  <c r="J10" i="2"/>
  <c r="J13" i="2"/>
  <c r="D5" i="2"/>
  <c r="D3" i="2"/>
  <c r="D12" i="2"/>
  <c r="D6" i="2"/>
  <c r="D4" i="2"/>
  <c r="J3" i="1"/>
  <c r="L3" i="1"/>
  <c r="M3" i="1"/>
  <c r="L15" i="2" a="1"/>
  <c r="L15" i="2"/>
  <c r="H4" i="1"/>
  <c r="I4" i="1"/>
  <c r="H5" i="1"/>
  <c r="I5" i="1"/>
  <c r="H6" i="1"/>
  <c r="J6" i="1"/>
  <c r="H7" i="1"/>
  <c r="J7" i="1"/>
  <c r="H8" i="1"/>
  <c r="I8" i="1"/>
  <c r="H3" i="1"/>
  <c r="I3" i="1"/>
  <c r="N15" i="2"/>
  <c r="F15" i="2"/>
  <c r="J4" i="1"/>
  <c r="I7" i="1"/>
  <c r="I6" i="1"/>
  <c r="J8" i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<sst xmlns="http://schemas.openxmlformats.org/spreadsheetml/2006/main" count="49" uniqueCount="38">
  <si>
    <t>date</t>
  </si>
  <si>
    <t>amount</t>
  </si>
  <si>
    <t>Equipment</t>
  </si>
  <si>
    <t>amount-kg</t>
  </si>
  <si>
    <t>amount-€</t>
  </si>
  <si>
    <t>Tabaco</t>
  </si>
  <si>
    <t>exp amount/value</t>
  </si>
  <si>
    <t>min value2</t>
  </si>
  <si>
    <t>max value</t>
  </si>
  <si>
    <t>totals</t>
  </si>
  <si>
    <t>equiment</t>
  </si>
  <si>
    <t>all</t>
  </si>
  <si>
    <t xml:space="preserve"> </t>
  </si>
  <si>
    <t>names</t>
  </si>
  <si>
    <t>Nicky</t>
  </si>
  <si>
    <t>Jana</t>
  </si>
  <si>
    <t>Lennert</t>
  </si>
  <si>
    <t>Zoe</t>
  </si>
  <si>
    <t>ynse</t>
  </si>
  <si>
    <t>thibo</t>
  </si>
  <si>
    <t>seba</t>
  </si>
  <si>
    <t>debt</t>
  </si>
  <si>
    <t>seperate</t>
  </si>
  <si>
    <t>pack</t>
  </si>
  <si>
    <t>louis</t>
  </si>
  <si>
    <t>outstanding balance now</t>
  </si>
  <si>
    <t>wannes</t>
  </si>
  <si>
    <t>outstanding balance before the  switch</t>
  </si>
  <si>
    <t>sales</t>
  </si>
  <si>
    <t>dates</t>
  </si>
  <si>
    <t>total</t>
  </si>
  <si>
    <t>profit</t>
  </si>
  <si>
    <t>total exspenses</t>
  </si>
  <si>
    <t>total sales</t>
  </si>
  <si>
    <t>lars</t>
  </si>
  <si>
    <t>debt2</t>
  </si>
  <si>
    <t>tabaco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</si>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</sst>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&quot;£&quot;\ #,##0.00"/>
    <numFmt numFmtId="166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165" fontId="0" fillId="0" borderId="1" xfId="0" applyNumberFormat="1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164" fontId="0" fillId="0" borderId="1" xfId="1" applyFont="1" applyBorder="1"/>
    <xf numFmtId="0" fontId="0" fillId="0" borderId="7" xfId="0" applyBorder="1"/>
    <xf numFmtId="166" fontId="0" fillId="0" borderId="1" xfId="0" applyNumberFormat="1" applyBorder="1"/>
    <xf numFmtId="0" fontId="0" fillId="0" borderId="5" xfId="0" applyBorder="1"/>
    <xf numFmtId="0" fontId="0" fillId="0" borderId="9" xfId="0" applyBorder="1"/>
    <xf numFmtId="165" fontId="0" fillId="0" borderId="0" xfId="0" applyNumberFormat="1"/>
    <xf numFmtId="164" fontId="0" fillId="0" borderId="0" xfId="0" applyNumberFormat="1"/>
    <xf numFmtId="14" fontId="0" fillId="0" borderId="9" xfId="0" applyNumberFormat="1" applyBorder="1"/>
    <xf numFmtId="0" fontId="0" fillId="0" borderId="6" xfId="0" applyBorder="1"/>
    <xf numFmtId="0" fontId="0" fillId="0" borderId="10" xfId="0" applyBorder="1"/>
    <xf numFmtId="2" fontId="0" fillId="0" borderId="2" xfId="0" applyNumberFormat="1" applyBorder="1"/>
    <xf numFmtId="0" fontId="0" fillId="2" borderId="1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11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7" formatCode="dd/mm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&quot;£&quot;\ #,##0.00"/>
    </dxf>
    <dxf>
      <border outline="0">
        <right style="thin">
          <color indexed="64"/>
        </right>
      </border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3DA55C-4BE8-4B22-B105-D3D20CA68DD6}" name="Table8" displayName="Table8" ref="A2:D10" totalsRowShown="0" headerRowDxfId="30" headerRowBorderDxfId="29" tableBorderDxfId="28" totalsRowBorderDxfId="27">
  <autoFilter ref="A2:D10" xr:uid="{C83DA55C-4BE8-4B22-B105-D3D20CA68DD6}"/>
  <sortState xmlns:xlrd2="http://schemas.microsoft.com/office/spreadsheetml/2017/richdata2" ref="A3:D10">
    <sortCondition descending="1" ref="D2:D10"/>
  </sortState>
  <tableColumns count="4">
    <tableColumn id="1" xr3:uid="{3BCD4B7C-6242-41E2-A6BE-028B351E78B1}" name="names" dataDxfId="26"/>
    <tableColumn id="2" xr3:uid="{892F64C0-F004-4C44-99BD-F7E4FC55C236}" name="seperate" dataDxfId="25"/>
    <tableColumn id="3" xr3:uid="{97848605-B34D-4F06-9428-273E7A8C3FFF}" name="pack" dataDxfId="24"/>
    <tableColumn id="4" xr3:uid="{DD4B5597-02C3-406B-A088-04129B570DEC}" name="debt" dataDxfId="23">
      <calculatedColumnFormula>(B3*0.33)+(C3*10.8)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AABFB24-9899-4DDC-8017-9200BFC29643}" name="Table810" displayName="Table810" ref="F2:J11" totalsRowShown="0" headerRowDxfId="22" headerRowBorderDxfId="21" tableBorderDxfId="20" totalsRowBorderDxfId="19">
  <autoFilter ref="F2:J11" xr:uid="{FAABFB24-9899-4DDC-8017-9200BFC29643}"/>
  <sortState xmlns:xlrd2="http://schemas.microsoft.com/office/spreadsheetml/2017/richdata2" ref="F3:I10">
    <sortCondition descending="1" ref="I2:I10"/>
  </sortState>
  <tableColumns count="5">
    <tableColumn id="1" xr3:uid="{2C9D1A8B-2B31-4423-964D-629E59979079}" name="names" dataDxfId="18"/>
    <tableColumn id="2" xr3:uid="{4EF0D32C-022C-43EA-B6D6-0AE158731387}" name="seperate" dataDxfId="17"/>
    <tableColumn id="3" xr3:uid="{A2AAF4E5-FBAA-4F5D-87BC-D3F369B78890}" name="pack" dataDxfId="16"/>
    <tableColumn id="4" xr3:uid="{CAAC7877-2D08-42E0-AE62-BBAF060EC869}" name="tabaco" dataDxfId="15">
      <calculatedColumnFormula>(G3*0.33)+(H3*10.8)</calculatedColumnFormula>
    </tableColumn>
    <tableColumn id="5" xr3:uid="{D52F626D-634B-4BBA-AB4F-82AB0E0B9F35}" name="debt2" dataDxfId="14">
      <calculatedColumnFormula>(G3*0.33)+(H3*10.8)+(I3*200)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7A8DE-5FC1-4D55-810C-5E4F7FBCBA36}" name="Table10" displayName="Table10" ref="L4:M10" totalsRowShown="0">
  <autoFilter ref="L4:M10" xr:uid="{3B07A8DE-5FC1-4D55-810C-5E4F7FBCBA36}"/>
  <tableColumns count="2">
    <tableColumn id="1" xr3:uid="{1C5CD87B-81CE-4608-88A6-79E00645664B}" name="dates" dataDxfId="13"/>
    <tableColumn id="2" xr3:uid="{DEA81776-9A15-414F-AFD7-676C385DE349}" name="amount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D6B620-3274-4E3F-9527-C1558C956691}" name="Table11" displayName="Table11" ref="N4:N5" totalsRowShown="0" headerRowDxfId="11">
  <autoFilter ref="N4:N5" xr:uid="{F2D6B620-3274-4E3F-9527-C1558C956691}"/>
  <tableColumns count="1">
    <tableColumn id="1" xr3:uid="{E2FB4EAE-6965-41FC-818C-224D9BA9C9B5}" name="total" dataDxfId="10">
      <calculatedColumnFormula>SUM(M5:M9)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E83A44-0D2D-48BD-94FB-1E57D0FF7FC3}" name="Table12" displayName="Table12" ref="L14:N15" totalsRowShown="0">
  <autoFilter ref="L14:N15" xr:uid="{54E83A44-0D2D-48BD-94FB-1E57D0FF7FC3}"/>
  <tableColumns count="3">
    <tableColumn id="1" xr3:uid="{2C10AA95-2EDE-4A75-9082-757D5E395F44}" name="total exspenses">
      <calculatedColumnFormula array="1">Table6[all]</calculatedColumnFormula>
    </tableColumn>
    <tableColumn id="2" xr3:uid="{FCF97ADC-90E3-42D6-A86C-17A71AAC7A7F}" name="total sales">
      <calculatedColumnFormula array="1">Table11[total]</calculatedColumnFormula>
    </tableColumn>
    <tableColumn id="3" xr3:uid="{32BC8EFE-5654-49B5-AAF4-B95A70F1857A}" name="profit">
      <calculatedColumnFormula>L15-M15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13125-7C2F-4039-B2AE-48205852EF02}" name="Table1" displayName="Table1" ref="A2:B7" totalsRowShown="0" headerRowDxfId="9">
  <autoFilter ref="A2:B7" xr:uid="{7F813125-7C2F-4039-B2AE-48205852EF02}"/>
  <sortState xmlns:xlrd2="http://schemas.microsoft.com/office/spreadsheetml/2017/richdata2" ref="A3:B6">
    <sortCondition ref="A2:A6"/>
  </sortState>
  <tableColumns count="2">
    <tableColumn id="1" xr3:uid="{7359EC0C-1984-45F1-82B2-5EDE7654A606}" name="date" dataDxfId="8"/>
    <tableColumn id="2" xr3:uid="{F6C24BE7-C672-44AF-995B-61DF381E6BBD}" name="amount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4DF083-C72F-4FCE-9841-C7BC97E3A5E4}" name="Table2" displayName="Table2" ref="D2:F8" totalsRowShown="0" headerRowDxfId="6">
  <autoFilter ref="D2:F8" xr:uid="{0A4DF083-C72F-4FCE-9841-C7BC97E3A5E4}"/>
  <tableColumns count="3">
    <tableColumn id="1" xr3:uid="{FDDD8985-B219-43F2-8CF2-B8A873C0EAE3}" name="date" dataDxfId="5"/>
    <tableColumn id="2" xr3:uid="{42646E22-7C22-4D3E-8259-3A7B1823402B}" name="amount-€" dataDxfId="4"/>
    <tableColumn id="3" xr3:uid="{8A01EEDF-E705-4B86-98BF-4E1C9BB6C581}" name="amount-kg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6E789-B836-41C4-8343-6D01A0A3B84D}" name="Table3" displayName="Table3" ref="H2:J8" totalsRowShown="0">
  <autoFilter ref="H2:J8" xr:uid="{ECB6E789-B836-41C4-8343-6D01A0A3B84D}"/>
  <tableColumns count="3">
    <tableColumn id="1" xr3:uid="{F347470C-B460-428D-AE5D-2B1FA13CDCA6}" name="amount" dataDxfId="2">
      <calculatedColumnFormula>F3*0.75</calculatedColumnFormula>
    </tableColumn>
    <tableColumn id="2" xr3:uid="{2B542500-E39A-4E36-9634-99EC4F8F71A5}" name="min value2" dataDxfId="1">
      <calculatedColumnFormula>H3*200</calculatedColumnFormula>
    </tableColumn>
    <tableColumn id="4" xr3:uid="{5CA1D10E-0635-4715-8644-A7FED0608665}" name="max value" dataDxfId="0">
      <calculatedColumnFormula>(H3*0.95)*1000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358D23-C7EE-4DD6-9173-61777748C243}" name="Table6" displayName="Table6" ref="L2:M3" totalsRowShown="0">
  <autoFilter ref="L2:M3" xr:uid="{56358D23-C7EE-4DD6-9173-61777748C243}"/>
  <tableColumns count="2">
    <tableColumn id="1" xr3:uid="{D3F32E70-6761-4A6B-8125-132CE0EB5AAF}" name="equiment">
      <calculatedColumnFormula>SUM(Table1[amount])</calculatedColumnFormula>
    </tableColumn>
    <tableColumn id="2" xr3:uid="{70D0F916-DCA1-4B5A-BF4F-84A9640B83EC}" name="all">
      <calculatedColumnFormula>SUM(Table1[amount])+SUM(Table2[amount-€])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2380-4708-4CB9-A9AD-1DB77A63D67B}">
  <dimension ref="A1:N15"/>
  <sheetViews>
    <sheetView topLeftCell="E1" workbookViewId="0">
      <selection activeCell="K23" sqref="K23"/>
    </sheetView>
  </sheetViews>
  <sheetFormatPr defaultRowHeight="14.5" x14ac:dyDescent="0.35"/>
  <cols>
    <col min="1" max="1" width="10.453125" customWidth="1"/>
    <col min="11" max="11" width="10.453125" customWidth="1"/>
    <col min="12" max="12" width="10.36328125" customWidth="1"/>
    <col min="13" max="13" width="10.453125" customWidth="1"/>
    <col min="14" max="14" width="9.90625" bestFit="1" customWidth="1"/>
  </cols>
  <sheetData>
    <row r="1" spans="1:14" x14ac:dyDescent="0.35">
      <c r="A1" s="22" t="s">
        <v>27</v>
      </c>
      <c r="B1" s="22"/>
      <c r="C1" s="22"/>
      <c r="D1" s="22"/>
      <c r="F1" s="22" t="s">
        <v>25</v>
      </c>
      <c r="G1" s="22"/>
      <c r="H1" s="22"/>
      <c r="I1" s="22"/>
    </row>
    <row r="2" spans="1:14" x14ac:dyDescent="0.35">
      <c r="A2" s="15" t="s">
        <v>13</v>
      </c>
      <c r="B2" s="16" t="s">
        <v>22</v>
      </c>
      <c r="C2" s="16" t="s">
        <v>23</v>
      </c>
      <c r="D2" s="8" t="s">
        <v>21</v>
      </c>
      <c r="F2" s="15" t="s">
        <v>13</v>
      </c>
      <c r="G2" s="16" t="s">
        <v>22</v>
      </c>
      <c r="H2" s="16" t="s">
        <v>23</v>
      </c>
      <c r="I2" s="8" t="s">
        <v>36</v>
      </c>
      <c r="J2" s="16" t="s">
        <v>35</v>
      </c>
    </row>
    <row r="3" spans="1:14" x14ac:dyDescent="0.35">
      <c r="A3" s="10" t="s">
        <v>15</v>
      </c>
      <c r="B3" s="1"/>
      <c r="C3" s="1">
        <v>5</v>
      </c>
      <c r="D3" s="17">
        <f t="shared" ref="D3:D6" si="0">(B3*0.33)+(C3*10.8)</f>
        <v>54</v>
      </c>
      <c r="F3" s="10" t="s">
        <v>15</v>
      </c>
      <c r="G3" s="1"/>
      <c r="H3" s="1"/>
      <c r="I3" s="2"/>
      <c r="J3" s="5">
        <f t="shared" ref="J3:J11" si="1">(G3*0.33)+(H3*10.8)+(I3*200)</f>
        <v>0</v>
      </c>
      <c r="L3" s="23" t="s">
        <v>28</v>
      </c>
      <c r="M3" s="23"/>
      <c r="N3" s="23"/>
    </row>
    <row r="4" spans="1:14" x14ac:dyDescent="0.35">
      <c r="A4" s="10" t="s">
        <v>14</v>
      </c>
      <c r="B4" s="1"/>
      <c r="C4" s="1"/>
      <c r="D4" s="2">
        <f t="shared" si="0"/>
        <v>0</v>
      </c>
      <c r="F4" s="10" t="s">
        <v>14</v>
      </c>
      <c r="G4" s="1">
        <v>40</v>
      </c>
      <c r="H4" s="1"/>
      <c r="I4" s="2"/>
      <c r="J4" s="5">
        <f t="shared" si="1"/>
        <v>13.200000000000001</v>
      </c>
      <c r="L4" s="1" t="s">
        <v>29</v>
      </c>
      <c r="M4" s="1" t="s">
        <v>1</v>
      </c>
      <c r="N4" s="1" t="s">
        <v>30</v>
      </c>
    </row>
    <row r="5" spans="1:14" x14ac:dyDescent="0.35">
      <c r="A5" s="10" t="s">
        <v>24</v>
      </c>
      <c r="B5" s="1">
        <v>99</v>
      </c>
      <c r="C5" s="1"/>
      <c r="D5" s="2">
        <f t="shared" si="0"/>
        <v>32.67</v>
      </c>
      <c r="F5" s="10" t="s">
        <v>24</v>
      </c>
      <c r="G5" s="1"/>
      <c r="H5" s="1"/>
      <c r="I5" s="2"/>
      <c r="J5" s="5">
        <f t="shared" si="1"/>
        <v>0</v>
      </c>
      <c r="L5" s="6">
        <v>45918</v>
      </c>
      <c r="M5" s="3">
        <v>10.8</v>
      </c>
      <c r="N5" s="3">
        <f>SUM(M5:M9)</f>
        <v>23.700000000000003</v>
      </c>
    </row>
    <row r="6" spans="1:14" x14ac:dyDescent="0.35">
      <c r="A6" s="11" t="s">
        <v>17</v>
      </c>
      <c r="B6" s="4">
        <v>39</v>
      </c>
      <c r="C6" s="4"/>
      <c r="D6" s="5">
        <f t="shared" si="0"/>
        <v>12.870000000000001</v>
      </c>
      <c r="F6" s="10" t="s">
        <v>17</v>
      </c>
      <c r="G6" s="1"/>
      <c r="H6" s="1"/>
      <c r="I6" s="2"/>
      <c r="J6" s="5">
        <f t="shared" si="1"/>
        <v>0</v>
      </c>
      <c r="L6" s="6">
        <v>45919</v>
      </c>
      <c r="M6" s="3">
        <v>12.9</v>
      </c>
    </row>
    <row r="7" spans="1:14" x14ac:dyDescent="0.35">
      <c r="A7" s="21"/>
      <c r="B7" s="21"/>
      <c r="C7" s="21"/>
      <c r="D7" s="21"/>
      <c r="F7" s="10" t="s">
        <v>20</v>
      </c>
      <c r="G7" s="1"/>
      <c r="H7" s="1"/>
      <c r="I7" s="2"/>
      <c r="J7" s="5">
        <f t="shared" si="1"/>
        <v>0</v>
      </c>
      <c r="L7" s="6"/>
      <c r="M7" s="3"/>
    </row>
    <row r="8" spans="1:14" x14ac:dyDescent="0.35">
      <c r="A8" s="20"/>
      <c r="B8" s="20"/>
      <c r="C8" s="20"/>
      <c r="D8" s="20"/>
      <c r="F8" s="10" t="s">
        <v>19</v>
      </c>
      <c r="G8" s="1"/>
      <c r="H8" s="1"/>
      <c r="I8" s="2"/>
      <c r="J8" s="5">
        <f t="shared" si="1"/>
        <v>0</v>
      </c>
      <c r="L8" s="6"/>
      <c r="M8" s="3"/>
    </row>
    <row r="9" spans="1:14" x14ac:dyDescent="0.35">
      <c r="A9" s="20"/>
      <c r="B9" s="20"/>
      <c r="C9" s="20"/>
      <c r="D9" s="20"/>
      <c r="F9" s="11" t="s">
        <v>18</v>
      </c>
      <c r="G9" s="4"/>
      <c r="H9" s="4"/>
      <c r="I9" s="5"/>
      <c r="J9" s="5">
        <f t="shared" si="1"/>
        <v>0</v>
      </c>
      <c r="L9" s="6"/>
      <c r="M9" s="3"/>
    </row>
    <row r="10" spans="1:14" x14ac:dyDescent="0.35">
      <c r="A10" s="20"/>
      <c r="B10" s="20"/>
      <c r="C10" s="20"/>
      <c r="D10" s="20"/>
      <c r="F10" s="10" t="s">
        <v>26</v>
      </c>
      <c r="G10" s="1"/>
      <c r="H10" s="1"/>
      <c r="I10" s="5"/>
      <c r="J10" s="5">
        <f t="shared" si="1"/>
        <v>0</v>
      </c>
      <c r="L10" s="6"/>
      <c r="M10" s="3"/>
    </row>
    <row r="11" spans="1:14" x14ac:dyDescent="0.35">
      <c r="F11" s="10" t="s">
        <v>34</v>
      </c>
      <c r="G11" s="1"/>
      <c r="H11" s="1"/>
      <c r="I11" s="5">
        <v>0.12</v>
      </c>
      <c r="J11" s="5">
        <f t="shared" si="1"/>
        <v>24</v>
      </c>
    </row>
    <row r="12" spans="1:14" x14ac:dyDescent="0.35">
      <c r="A12" s="18" t="s">
        <v>16</v>
      </c>
      <c r="B12" s="18"/>
      <c r="C12" s="18"/>
      <c r="D12" s="18">
        <f>(B12*0.33)+(C12*10.8)</f>
        <v>0</v>
      </c>
    </row>
    <row r="13" spans="1:14" x14ac:dyDescent="0.35">
      <c r="F13" s="18" t="s">
        <v>16</v>
      </c>
      <c r="G13" s="18"/>
      <c r="H13" s="18"/>
      <c r="J13" s="18">
        <f>(G13*0.33)+(H13*10.8)</f>
        <v>0</v>
      </c>
      <c r="K13" s="19"/>
      <c r="L13" s="22" t="s">
        <v>37</v>
      </c>
      <c r="M13" s="22"/>
      <c r="N13" s="22"/>
    </row>
    <row r="14" spans="1:14" x14ac:dyDescent="0.35">
      <c r="L14" t="s">
        <v>32</v>
      </c>
      <c r="M14" t="s">
        <v>33</v>
      </c>
      <c r="N14" t="s">
        <v>31</v>
      </c>
    </row>
    <row r="15" spans="1:14" x14ac:dyDescent="0.35">
      <c r="F15">
        <f>J4+D4</f>
        <v>13.200000000000001</v>
      </c>
      <c r="L15" s="13" cm="1">
        <f t="array" ref="L15">Table6[all]</f>
        <v>1536.5700000000002</v>
      </c>
      <c r="M15" cm="1">
        <f t="array" ref="M15">Table11[total]</f>
        <v>23.700000000000003</v>
      </c>
      <c r="N15" s="13">
        <f>L15-M15</f>
        <v>1512.8700000000001</v>
      </c>
    </row>
  </sheetData>
  <mergeCells count="4">
    <mergeCell ref="A1:D1"/>
    <mergeCell ref="F1:I1"/>
    <mergeCell ref="L3:N3"/>
    <mergeCell ref="L13:N13"/>
  </mergeCells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4943-5156-4823-9E83-C0C6C616C4E9}">
  <dimension ref="A1:M15"/>
  <sheetViews>
    <sheetView tabSelected="1" workbookViewId="0">
      <selection activeCell="J3" sqref="J3"/>
    </sheetView>
  </sheetViews>
  <sheetFormatPr defaultRowHeight="14.5" x14ac:dyDescent="0.35"/>
  <cols>
    <col min="1" max="1" width="10.453125" customWidth="1"/>
    <col min="4" max="4" width="10.453125" customWidth="1"/>
    <col min="5" max="5" width="10.1796875" customWidth="1"/>
    <col min="6" max="6" width="10.453125" customWidth="1"/>
    <col min="8" max="8" width="10.453125" customWidth="1"/>
    <col min="12" max="12" width="11.453125" customWidth="1"/>
    <col min="13" max="13" width="9.90625" bestFit="1" customWidth="1"/>
  </cols>
  <sheetData>
    <row r="1" spans="1:13" x14ac:dyDescent="0.35">
      <c r="A1" s="23" t="s">
        <v>2</v>
      </c>
      <c r="B1" s="23"/>
      <c r="D1" s="24" t="s">
        <v>5</v>
      </c>
      <c r="E1" s="25"/>
      <c r="F1" s="26"/>
      <c r="H1" s="22" t="s">
        <v>6</v>
      </c>
      <c r="I1" s="22"/>
      <c r="J1" s="22"/>
      <c r="L1" s="22" t="s">
        <v>9</v>
      </c>
      <c r="M1" s="22"/>
    </row>
    <row r="2" spans="1:13" x14ac:dyDescent="0.35">
      <c r="A2" s="1" t="s">
        <v>0</v>
      </c>
      <c r="B2" s="1" t="s">
        <v>1</v>
      </c>
      <c r="D2" s="1" t="s">
        <v>0</v>
      </c>
      <c r="E2" s="1" t="s">
        <v>4</v>
      </c>
      <c r="F2" s="1" t="s">
        <v>3</v>
      </c>
      <c r="H2" t="s">
        <v>1</v>
      </c>
      <c r="I2" t="s">
        <v>7</v>
      </c>
      <c r="J2" t="s">
        <v>8</v>
      </c>
      <c r="L2" t="s">
        <v>10</v>
      </c>
      <c r="M2" t="s">
        <v>11</v>
      </c>
    </row>
    <row r="3" spans="1:13" x14ac:dyDescent="0.35">
      <c r="A3" s="6">
        <v>45483</v>
      </c>
      <c r="B3" s="7">
        <v>349.5</v>
      </c>
      <c r="D3" s="6">
        <v>45585</v>
      </c>
      <c r="E3" s="3">
        <v>380</v>
      </c>
      <c r="F3" s="9">
        <v>9</v>
      </c>
      <c r="H3">
        <f t="shared" ref="H3:H8" si="0">F3*0.75</f>
        <v>6.75</v>
      </c>
      <c r="I3">
        <f t="shared" ref="I3:I8" si="1">H3*200</f>
        <v>1350</v>
      </c>
      <c r="J3">
        <f>(H3*0.95)*1000</f>
        <v>6412.5</v>
      </c>
      <c r="L3" s="12">
        <f>SUM(Table1[amount])</f>
        <v>1156.5700000000002</v>
      </c>
      <c r="M3" s="13">
        <f>SUM(Table1[amount])+SUM(Table2[amount-€])</f>
        <v>1536.5700000000002</v>
      </c>
    </row>
    <row r="4" spans="1:13" x14ac:dyDescent="0.35">
      <c r="A4" s="6">
        <v>45585</v>
      </c>
      <c r="B4" s="7">
        <v>134.44999999999999</v>
      </c>
      <c r="D4" s="6"/>
      <c r="E4" s="3"/>
      <c r="F4" s="9"/>
      <c r="H4">
        <f t="shared" si="0"/>
        <v>0</v>
      </c>
      <c r="I4">
        <f t="shared" si="1"/>
        <v>0</v>
      </c>
      <c r="J4">
        <f t="shared" ref="J4:J8" si="2">(H4*0.95)*1000</f>
        <v>0</v>
      </c>
    </row>
    <row r="5" spans="1:13" x14ac:dyDescent="0.35">
      <c r="A5" s="6">
        <v>45609</v>
      </c>
      <c r="B5" s="7">
        <v>330</v>
      </c>
      <c r="D5" s="6"/>
      <c r="E5" s="3"/>
      <c r="F5" s="9"/>
      <c r="H5">
        <f t="shared" si="0"/>
        <v>0</v>
      </c>
      <c r="I5">
        <f t="shared" si="1"/>
        <v>0</v>
      </c>
      <c r="J5">
        <f t="shared" si="2"/>
        <v>0</v>
      </c>
      <c r="L5" s="12"/>
    </row>
    <row r="6" spans="1:13" x14ac:dyDescent="0.35">
      <c r="A6" s="6">
        <v>45958</v>
      </c>
      <c r="B6" s="7">
        <v>86.4</v>
      </c>
      <c r="D6" s="6"/>
      <c r="E6" s="3"/>
      <c r="F6" s="9"/>
      <c r="H6">
        <f t="shared" si="0"/>
        <v>0</v>
      </c>
      <c r="I6">
        <f t="shared" si="1"/>
        <v>0</v>
      </c>
      <c r="J6">
        <f t="shared" si="2"/>
        <v>0</v>
      </c>
    </row>
    <row r="7" spans="1:13" x14ac:dyDescent="0.35">
      <c r="A7" s="14">
        <v>45934</v>
      </c>
      <c r="B7" s="7">
        <v>256.22000000000003</v>
      </c>
      <c r="D7" s="6"/>
      <c r="E7" s="3"/>
      <c r="F7" s="9"/>
      <c r="H7">
        <f t="shared" si="0"/>
        <v>0</v>
      </c>
      <c r="I7">
        <f t="shared" si="1"/>
        <v>0</v>
      </c>
      <c r="J7">
        <f t="shared" si="2"/>
        <v>0</v>
      </c>
    </row>
    <row r="8" spans="1:13" x14ac:dyDescent="0.35">
      <c r="D8" s="11"/>
      <c r="E8" s="3"/>
      <c r="F8" s="9"/>
      <c r="H8">
        <f t="shared" si="0"/>
        <v>0</v>
      </c>
      <c r="I8">
        <f t="shared" si="1"/>
        <v>0</v>
      </c>
      <c r="J8">
        <f t="shared" si="2"/>
        <v>0</v>
      </c>
    </row>
    <row r="15" spans="1:13" x14ac:dyDescent="0.35">
      <c r="M15" t="s">
        <v>12</v>
      </c>
    </row>
  </sheetData>
  <mergeCells count="4">
    <mergeCell ref="L1:M1"/>
    <mergeCell ref="A1:B1"/>
    <mergeCell ref="D1:F1"/>
    <mergeCell ref="H1:J1"/>
  </mergeCells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sales.profit</vt:lpstr>
      <vt:lpstr>exspenses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Van Moerbeke</dc:creator>
  <cp:lastModifiedBy>Lane Van Moerbeke</cp:lastModifiedBy>
  <dcterms:created xsi:type="dcterms:W3CDTF">2025-01-17T21:28:21Z</dcterms:created>
  <dcterms:modified xsi:type="dcterms:W3CDTF">2025-02-06T15:52:59Z</dcterms:modified>
</cp:coreProperties>
</file>