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<sst xmlns="http://schemas.openxmlformats.org/spreadsheetml/2006/main" count="954" uniqueCount="954">
  <si>
    <t>turkish_word</t>
  </si>
  <si>
    <t>arabic_word</t>
  </si>
  <si>
    <t>ve</t>
  </si>
  <si>
    <t>ama</t>
  </si>
  <si>
    <t>şey</t>
  </si>
  <si>
    <t>hayır</t>
  </si>
  <si>
    <t>kadar</t>
  </si>
  <si>
    <t>tamam</t>
  </si>
  <si>
    <t>zaman</t>
  </si>
  <si>
    <t>lütfen</t>
  </si>
  <si>
    <t>yani</t>
  </si>
  <si>
    <t>adam</t>
  </si>
  <si>
    <t>fazla</t>
  </si>
  <si>
    <t>teşekkürler</t>
  </si>
  <si>
    <t>merhaba</t>
  </si>
  <si>
    <t>kötü</t>
  </si>
  <si>
    <t>tam</t>
  </si>
  <si>
    <t>harika</t>
  </si>
  <si>
    <t>teşekkür</t>
  </si>
  <si>
    <t>devam</t>
  </si>
  <si>
    <t>tabii</t>
  </si>
  <si>
    <t>aynı</t>
  </si>
  <si>
    <t>hakkında</t>
  </si>
  <si>
    <t>izin</t>
  </si>
  <si>
    <t>asla</t>
  </si>
  <si>
    <t>tekrar</t>
  </si>
  <si>
    <t>özür</t>
  </si>
  <si>
    <t>selam</t>
  </si>
  <si>
    <t>hala</t>
  </si>
  <si>
    <t>lanet</t>
  </si>
  <si>
    <t>dakika</t>
  </si>
  <si>
    <t>zaten</t>
  </si>
  <si>
    <t>lazım</t>
  </si>
  <si>
    <t>saat</t>
  </si>
  <si>
    <t>emin</t>
  </si>
  <si>
    <t>hazır</t>
  </si>
  <si>
    <t>an</t>
  </si>
  <si>
    <t>fakat</t>
  </si>
  <si>
    <t>kabul</t>
  </si>
  <si>
    <t>aman</t>
  </si>
  <si>
    <t>elbette</t>
  </si>
  <si>
    <t>hâlâ</t>
  </si>
  <si>
    <t>insan</t>
  </si>
  <si>
    <t>bazı</t>
  </si>
  <si>
    <t>polis</t>
  </si>
  <si>
    <t>dikkat</t>
  </si>
  <si>
    <t>sakin</t>
  </si>
  <si>
    <t>haber</t>
  </si>
  <si>
    <t>nefret</t>
  </si>
  <si>
    <t>karar</t>
  </si>
  <si>
    <t>veya</t>
  </si>
  <si>
    <t>aptal</t>
  </si>
  <si>
    <t>sabah</t>
  </si>
  <si>
    <t>fark</t>
  </si>
  <si>
    <t>tamamen</t>
  </si>
  <si>
    <t>be</t>
  </si>
  <si>
    <t>cevap</t>
  </si>
  <si>
    <t>sahip</t>
  </si>
  <si>
    <t>takip</t>
  </si>
  <si>
    <t>dünya</t>
  </si>
  <si>
    <t>saniye</t>
  </si>
  <si>
    <t>ciddi</t>
  </si>
  <si>
    <t>mükemmel</t>
  </si>
  <si>
    <t>galiba</t>
  </si>
  <si>
    <t>tabi</t>
  </si>
  <si>
    <t>muhtemelen</t>
  </si>
  <si>
    <t>silah</t>
  </si>
  <si>
    <t>rahat</t>
  </si>
  <si>
    <t>hayal</t>
  </si>
  <si>
    <t>araba</t>
  </si>
  <si>
    <t>hava</t>
  </si>
  <si>
    <t>evlat</t>
  </si>
  <si>
    <t>acele</t>
  </si>
  <si>
    <t>hareket</t>
  </si>
  <si>
    <t>garip</t>
  </si>
  <si>
    <t>herif</t>
  </si>
  <si>
    <t>hayat</t>
  </si>
  <si>
    <t>acaba</t>
  </si>
  <si>
    <t>terk</t>
  </si>
  <si>
    <t>zarar</t>
  </si>
  <si>
    <t>ait</t>
  </si>
  <si>
    <t>şaka</t>
  </si>
  <si>
    <t>beyaz</t>
  </si>
  <si>
    <t>memnun</t>
  </si>
  <si>
    <t>tuhaf</t>
  </si>
  <si>
    <t>fikir</t>
  </si>
  <si>
    <t>mümkün</t>
  </si>
  <si>
    <t>kere</t>
  </si>
  <si>
    <t>tahmin</t>
  </si>
  <si>
    <t>yemin</t>
  </si>
  <si>
    <t>çek</t>
  </si>
  <si>
    <t>dair</t>
  </si>
  <si>
    <t>hata</t>
  </si>
  <si>
    <t>aşk</t>
  </si>
  <si>
    <t>aile</t>
  </si>
  <si>
    <t>millet</t>
  </si>
  <si>
    <t>asıl</t>
  </si>
  <si>
    <t>nefes</t>
  </si>
  <si>
    <t>kahve</t>
  </si>
  <si>
    <t>basit</t>
  </si>
  <si>
    <t>hak</t>
  </si>
  <si>
    <t>vakit</t>
  </si>
  <si>
    <t>temiz</t>
  </si>
  <si>
    <t>cidden</t>
  </si>
  <si>
    <t>gayet</t>
  </si>
  <si>
    <t>şarkı</t>
  </si>
  <si>
    <t>konu</t>
  </si>
  <si>
    <t>muhteşem</t>
  </si>
  <si>
    <t>acil</t>
  </si>
  <si>
    <t>cinayet</t>
  </si>
  <si>
    <t>zavallı</t>
  </si>
  <si>
    <t>rağmen</t>
  </si>
  <si>
    <t>teslim</t>
  </si>
  <si>
    <t>kırmızı</t>
  </si>
  <si>
    <t>sebep</t>
  </si>
  <si>
    <t>defa</t>
  </si>
  <si>
    <t>tercih</t>
  </si>
  <si>
    <t>katil</t>
  </si>
  <si>
    <t>kayıp</t>
  </si>
  <si>
    <t>teklif</t>
  </si>
  <si>
    <t>ahbap</t>
  </si>
  <si>
    <t>sene</t>
  </si>
  <si>
    <t>davet</t>
  </si>
  <si>
    <t>gurur</t>
  </si>
  <si>
    <t>hale</t>
  </si>
  <si>
    <t>dava</t>
  </si>
  <si>
    <t>dua</t>
  </si>
  <si>
    <t>kitap</t>
  </si>
  <si>
    <t>ifade</t>
  </si>
  <si>
    <t>mesela</t>
  </si>
  <si>
    <t>kelime</t>
  </si>
  <si>
    <t>ikna</t>
  </si>
  <si>
    <t>isim</t>
  </si>
  <si>
    <t>mavi</t>
  </si>
  <si>
    <t>kalp</t>
  </si>
  <si>
    <t>tehdit</t>
  </si>
  <si>
    <t>derece</t>
  </si>
  <si>
    <t>ye</t>
  </si>
  <si>
    <t>zeki</t>
  </si>
  <si>
    <t>hediye</t>
  </si>
  <si>
    <t>rica</t>
  </si>
  <si>
    <t>asker</t>
  </si>
  <si>
    <t>hikaye</t>
  </si>
  <si>
    <t>mesele</t>
  </si>
  <si>
    <t>müthiş</t>
  </si>
  <si>
    <t>kafa</t>
  </si>
  <si>
    <t>allah</t>
  </si>
  <si>
    <t>mal</t>
  </si>
  <si>
    <t>kaza</t>
  </si>
  <si>
    <t>hayvan</t>
  </si>
  <si>
    <t>ders</t>
  </si>
  <si>
    <t>dahil</t>
  </si>
  <si>
    <t>hizmet</t>
  </si>
  <si>
    <t>ziyaret</t>
  </si>
  <si>
    <t>hedef</t>
  </si>
  <si>
    <t>tedavi</t>
  </si>
  <si>
    <t>zayıf</t>
  </si>
  <si>
    <t>daima</t>
  </si>
  <si>
    <t>rüya</t>
  </si>
  <si>
    <t>şeker</t>
  </si>
  <si>
    <t>mektup</t>
  </si>
  <si>
    <t>şeytan</t>
  </si>
  <si>
    <t>şarap</t>
  </si>
  <si>
    <t>iptal</t>
  </si>
  <si>
    <t>memur</t>
  </si>
  <si>
    <t>masum</t>
  </si>
  <si>
    <t>şerif</t>
  </si>
  <si>
    <t>madem</t>
  </si>
  <si>
    <t>hamile</t>
  </si>
  <si>
    <t>adil</t>
  </si>
  <si>
    <t>kurban</t>
  </si>
  <si>
    <t>amca</t>
  </si>
  <si>
    <t>itiraf</t>
  </si>
  <si>
    <t>ruh</t>
  </si>
  <si>
    <t>fırsat</t>
  </si>
  <si>
    <t>zevk</t>
  </si>
  <si>
    <t>resim</t>
  </si>
  <si>
    <t>sınıf</t>
  </si>
  <si>
    <t>resmen</t>
  </si>
  <si>
    <t>meşgul</t>
  </si>
  <si>
    <t>emir</t>
  </si>
  <si>
    <t>cesur</t>
  </si>
  <si>
    <t>işaret</t>
  </si>
  <si>
    <t>cep</t>
  </si>
  <si>
    <t>itibaren</t>
  </si>
  <si>
    <t>şükür</t>
  </si>
  <si>
    <t>hariç</t>
  </si>
  <si>
    <t>ceset</t>
  </si>
  <si>
    <t>müdür</t>
  </si>
  <si>
    <t>idare</t>
  </si>
  <si>
    <t>ihtiyaç</t>
  </si>
  <si>
    <t>tavsiye</t>
  </si>
  <si>
    <t>sır</t>
  </si>
  <si>
    <t>maalesef</t>
  </si>
  <si>
    <t>mücadele</t>
  </si>
  <si>
    <t>kayıt</t>
  </si>
  <si>
    <t>hayalet</t>
  </si>
  <si>
    <t>ilaç</t>
  </si>
  <si>
    <t>akıl</t>
  </si>
  <si>
    <t>yat</t>
  </si>
  <si>
    <t>nihayet</t>
  </si>
  <si>
    <t>vahşi</t>
  </si>
  <si>
    <t>şirket</t>
  </si>
  <si>
    <t>mahkeme</t>
  </si>
  <si>
    <t>mutlaka</t>
  </si>
  <si>
    <t>tespit</t>
  </si>
  <si>
    <t>inşa</t>
  </si>
  <si>
    <t>cuma</t>
  </si>
  <si>
    <t>tarih</t>
  </si>
  <si>
    <t>huzur</t>
  </si>
  <si>
    <t>sanat</t>
  </si>
  <si>
    <t>acayip</t>
  </si>
  <si>
    <t>adi</t>
  </si>
  <si>
    <t>intihar</t>
  </si>
  <si>
    <t>şerefe</t>
  </si>
  <si>
    <t>fikri</t>
  </si>
  <si>
    <t>tecavüz</t>
  </si>
  <si>
    <t>adalet</t>
  </si>
  <si>
    <t>gaz</t>
  </si>
  <si>
    <t>müsaade</t>
  </si>
  <si>
    <t>his</t>
  </si>
  <si>
    <t>saf</t>
  </si>
  <si>
    <t>ceza</t>
  </si>
  <si>
    <t>heyecan</t>
  </si>
  <si>
    <t>şüphe</t>
  </si>
  <si>
    <t>zenci</t>
  </si>
  <si>
    <t>fahişe</t>
  </si>
  <si>
    <t>ameliyat</t>
  </si>
  <si>
    <t>kalıp</t>
  </si>
  <si>
    <t>sokak</t>
  </si>
  <si>
    <t>devlet</t>
  </si>
  <si>
    <t>sadık</t>
  </si>
  <si>
    <t>yahudi</t>
  </si>
  <si>
    <t>nokta</t>
  </si>
  <si>
    <t>hükümet</t>
  </si>
  <si>
    <t>tehlike</t>
  </si>
  <si>
    <t>iddia</t>
  </si>
  <si>
    <t>hakim</t>
  </si>
  <si>
    <t>halk</t>
  </si>
  <si>
    <t>veda</t>
  </si>
  <si>
    <t>seyahat</t>
  </si>
  <si>
    <t>tıbbi</t>
  </si>
  <si>
    <t>taraf</t>
  </si>
  <si>
    <t>hafif</t>
  </si>
  <si>
    <t>tahliye</t>
  </si>
  <si>
    <t>takdir</t>
  </si>
  <si>
    <t>nakit</t>
  </si>
  <si>
    <t>hesap</t>
  </si>
  <si>
    <t>zafer</t>
  </si>
  <si>
    <t>ilan</t>
  </si>
  <si>
    <t>elveda</t>
  </si>
  <si>
    <t>belediye</t>
  </si>
  <si>
    <t>rahip</t>
  </si>
  <si>
    <t>tıp</t>
  </si>
  <si>
    <t>temsil</t>
  </si>
  <si>
    <t>sahne</t>
  </si>
  <si>
    <t>mucize</t>
  </si>
  <si>
    <t>hassas</t>
  </si>
  <si>
    <t>eyalet</t>
  </si>
  <si>
    <t>bela</t>
  </si>
  <si>
    <t>talep</t>
  </si>
  <si>
    <t>bizzat</t>
  </si>
  <si>
    <t>video</t>
  </si>
  <si>
    <t>cehennem</t>
  </si>
  <si>
    <t>merkez</t>
  </si>
  <si>
    <t>maymun</t>
  </si>
  <si>
    <t>kart</t>
  </si>
  <si>
    <t>kasaba</t>
  </si>
  <si>
    <t>vücut</t>
  </si>
  <si>
    <t>temin</t>
  </si>
  <si>
    <t>tebrik</t>
  </si>
  <si>
    <t>müfettiş</t>
  </si>
  <si>
    <t>şiddet</t>
  </si>
  <si>
    <t>fare</t>
  </si>
  <si>
    <t>mısır</t>
  </si>
  <si>
    <t>intikam</t>
  </si>
  <si>
    <t>kanun</t>
  </si>
  <si>
    <t>hikâye</t>
  </si>
  <si>
    <t>hasar</t>
  </si>
  <si>
    <t>kalabalık</t>
  </si>
  <si>
    <t>kibar</t>
  </si>
  <si>
    <t>japon</t>
  </si>
  <si>
    <t>meydan</t>
  </si>
  <si>
    <t>müşteri</t>
  </si>
  <si>
    <t>tatil</t>
  </si>
  <si>
    <t>sohbet</t>
  </si>
  <si>
    <t>rahibe</t>
  </si>
  <si>
    <t>patates</t>
  </si>
  <si>
    <t>cenaze</t>
  </si>
  <si>
    <t>mermi</t>
  </si>
  <si>
    <t>melek</t>
  </si>
  <si>
    <t>seri</t>
  </si>
  <si>
    <t>ihtiyar</t>
  </si>
  <si>
    <t>bina</t>
  </si>
  <si>
    <t>ısrar</t>
  </si>
  <si>
    <t>sabit</t>
  </si>
  <si>
    <t>tarz</t>
  </si>
  <si>
    <t>tatmin</t>
  </si>
  <si>
    <t>salı</t>
  </si>
  <si>
    <t>sıfır</t>
  </si>
  <si>
    <t>madde</t>
  </si>
  <si>
    <t>halka</t>
  </si>
  <si>
    <t>aziz</t>
  </si>
  <si>
    <t>hile</t>
  </si>
  <si>
    <t>mevcut</t>
  </si>
  <si>
    <t>temas</t>
  </si>
  <si>
    <t>tesadüf</t>
  </si>
  <si>
    <t>ani</t>
  </si>
  <si>
    <t>arabayla</t>
  </si>
  <si>
    <t>hal</t>
  </si>
  <si>
    <t>alkol</t>
  </si>
  <si>
    <t>esas</t>
  </si>
  <si>
    <t>devre</t>
  </si>
  <si>
    <t>vali</t>
  </si>
  <si>
    <t>alet</t>
  </si>
  <si>
    <t>hukuk</t>
  </si>
  <si>
    <t>kader</t>
  </si>
  <si>
    <t>mezun</t>
  </si>
  <si>
    <t>şampanya</t>
  </si>
  <si>
    <t>kira</t>
  </si>
  <si>
    <t>daire</t>
  </si>
  <si>
    <t>tarif</t>
  </si>
  <si>
    <t>ihtimal</t>
  </si>
  <si>
    <t>müdahale</t>
  </si>
  <si>
    <t>cennet</t>
  </si>
  <si>
    <t>darbe</t>
  </si>
  <si>
    <t>delil</t>
  </si>
  <si>
    <t>âşık</t>
  </si>
  <si>
    <t>zahmet</t>
  </si>
  <si>
    <t>kek</t>
  </si>
  <si>
    <t>ahmak</t>
  </si>
  <si>
    <t>hapis</t>
  </si>
  <si>
    <t>ömür</t>
  </si>
  <si>
    <t>evvel</t>
  </si>
  <si>
    <t>meşhur</t>
  </si>
  <si>
    <t>dar</t>
  </si>
  <si>
    <t>cüret</t>
  </si>
  <si>
    <t>teşhis</t>
  </si>
  <si>
    <t>mecbur</t>
  </si>
  <si>
    <t>nadir</t>
  </si>
  <si>
    <t>şahsen</t>
  </si>
  <si>
    <t>idam</t>
  </si>
  <si>
    <t>misafir</t>
  </si>
  <si>
    <t>ilham</t>
  </si>
  <si>
    <t>nehir</t>
  </si>
  <si>
    <t>maruz</t>
  </si>
  <si>
    <t>minnettar</t>
  </si>
  <si>
    <t>emniyet</t>
  </si>
  <si>
    <t>terfi</t>
  </si>
  <si>
    <t>şükran</t>
  </si>
  <si>
    <t>şampiyon</t>
  </si>
  <si>
    <t>amiral</t>
  </si>
  <si>
    <t>kalem</t>
  </si>
  <si>
    <t>hakaret</t>
  </si>
  <si>
    <t>hayran</t>
  </si>
  <si>
    <t>oksijen</t>
  </si>
  <si>
    <t>rüşvet</t>
  </si>
  <si>
    <t>muazzam</t>
  </si>
  <si>
    <t>korsan</t>
  </si>
  <si>
    <t>ticaret</t>
  </si>
  <si>
    <t>müsait</t>
  </si>
  <si>
    <t>gül</t>
  </si>
  <si>
    <t>şiir</t>
  </si>
  <si>
    <t>adet</t>
  </si>
  <si>
    <t>imza</t>
  </si>
  <si>
    <t>aslan</t>
  </si>
  <si>
    <t>şahit</t>
  </si>
  <si>
    <t>şeref</t>
  </si>
  <si>
    <t>düzine</t>
  </si>
  <si>
    <t>bahis</t>
  </si>
  <si>
    <t>şart</t>
  </si>
  <si>
    <t>zar</t>
  </si>
  <si>
    <t>hazine</t>
  </si>
  <si>
    <t>beden</t>
  </si>
  <si>
    <t>hitap</t>
  </si>
  <si>
    <t>harita</t>
  </si>
  <si>
    <t>mutfak</t>
  </si>
  <si>
    <t>makul</t>
  </si>
  <si>
    <t>fıstık</t>
  </si>
  <si>
    <t>asil</t>
  </si>
  <si>
    <t>fakir</t>
  </si>
  <si>
    <t>lakin</t>
  </si>
  <si>
    <t>casus</t>
  </si>
  <si>
    <t>kurabiye</t>
  </si>
  <si>
    <t>hücre</t>
  </si>
  <si>
    <t>şifre</t>
  </si>
  <si>
    <t>malzeme</t>
  </si>
  <si>
    <t>mesafe</t>
  </si>
  <si>
    <t>taklit</t>
  </si>
  <si>
    <t>ima</t>
  </si>
  <si>
    <t>mezar</t>
  </si>
  <si>
    <t>salim</t>
  </si>
  <si>
    <t>sandalye</t>
  </si>
  <si>
    <t>hüküm</t>
  </si>
  <si>
    <t>miktar</t>
  </si>
  <si>
    <t>hap</t>
  </si>
  <si>
    <t>sihir</t>
  </si>
  <si>
    <t>keyif</t>
  </si>
  <si>
    <t>af</t>
  </si>
  <si>
    <t>imha</t>
  </si>
  <si>
    <t>samimi</t>
  </si>
  <si>
    <t>fincan</t>
  </si>
  <si>
    <t>istifa</t>
  </si>
  <si>
    <t>devriye</t>
  </si>
  <si>
    <t>kısım</t>
  </si>
  <si>
    <t>budala</t>
  </si>
  <si>
    <t>muhtemel</t>
  </si>
  <si>
    <t>fiyat</t>
  </si>
  <si>
    <t>hafıza</t>
  </si>
  <si>
    <t>emanet</t>
  </si>
  <si>
    <t>keşif</t>
  </si>
  <si>
    <t>ibne</t>
  </si>
  <si>
    <t>eylül</t>
  </si>
  <si>
    <t>maaş</t>
  </si>
  <si>
    <t>surat</t>
  </si>
  <si>
    <t>elim</t>
  </si>
  <si>
    <t>layık</t>
  </si>
  <si>
    <t>kale</t>
  </si>
  <si>
    <t>takdim</t>
  </si>
  <si>
    <t>nöbet</t>
  </si>
  <si>
    <t>macera</t>
  </si>
  <si>
    <t>dehşet</t>
  </si>
  <si>
    <t>sahil</t>
  </si>
  <si>
    <t>servet</t>
  </si>
  <si>
    <t>manzara</t>
  </si>
  <si>
    <t>hat</t>
  </si>
  <si>
    <t>temmuz</t>
  </si>
  <si>
    <t>mide</t>
  </si>
  <si>
    <t>şekil</t>
  </si>
  <si>
    <t>saha</t>
  </si>
  <si>
    <t>din</t>
  </si>
  <si>
    <t>cin</t>
  </si>
  <si>
    <t>meclis</t>
  </si>
  <si>
    <t>itaat</t>
  </si>
  <si>
    <t>eşya</t>
  </si>
  <si>
    <t>sal</t>
  </si>
  <si>
    <t>feci</t>
  </si>
  <si>
    <t>okyanus</t>
  </si>
  <si>
    <t>esrar</t>
  </si>
  <si>
    <t>şahsi</t>
  </si>
  <si>
    <t>mali</t>
  </si>
  <si>
    <t>cadde</t>
  </si>
  <si>
    <t>zalim</t>
  </si>
  <si>
    <t>miras</t>
  </si>
  <si>
    <t>boks</t>
  </si>
  <si>
    <t>felç</t>
  </si>
  <si>
    <t>nisan</t>
  </si>
  <si>
    <t>işgal</t>
  </si>
  <si>
    <t>kuruş</t>
  </si>
  <si>
    <t>teşvik</t>
  </si>
  <si>
    <t>maden</t>
  </si>
  <si>
    <t>afiyet</t>
  </si>
  <si>
    <t>ücret</t>
  </si>
  <si>
    <t>tünel</t>
  </si>
  <si>
    <t>esnasında</t>
  </si>
  <si>
    <t>kasım</t>
  </si>
  <si>
    <t>itiraz</t>
  </si>
  <si>
    <t>zarif</t>
  </si>
  <si>
    <t>evrak</t>
  </si>
  <si>
    <t>vefat</t>
  </si>
  <si>
    <t>mücevher</t>
  </si>
  <si>
    <t>mezuniyet</t>
  </si>
  <si>
    <t>sakat</t>
  </si>
  <si>
    <t>havuz</t>
  </si>
  <si>
    <t>hayret</t>
  </si>
  <si>
    <t>kuvvet</t>
  </si>
  <si>
    <t>haziran</t>
  </si>
  <si>
    <t>vaka</t>
  </si>
  <si>
    <t>milli</t>
  </si>
  <si>
    <t>velet</t>
  </si>
  <si>
    <t>fil</t>
  </si>
  <si>
    <t>nakil</t>
  </si>
  <si>
    <t>isyan</t>
  </si>
  <si>
    <t>nefis</t>
  </si>
  <si>
    <t>kap</t>
  </si>
  <si>
    <t>hatıra</t>
  </si>
  <si>
    <t>kıyamet</t>
  </si>
  <si>
    <t>teyit</t>
  </si>
  <si>
    <t>tecrübe</t>
  </si>
  <si>
    <t>yunan</t>
  </si>
  <si>
    <t>mağara</t>
  </si>
  <si>
    <t>mahkûm</t>
  </si>
  <si>
    <t>vaat</t>
  </si>
  <si>
    <t>küfür</t>
  </si>
  <si>
    <t>satranç</t>
  </si>
  <si>
    <t>arap</t>
  </si>
  <si>
    <t>bedel</t>
  </si>
  <si>
    <t>rekabet</t>
  </si>
  <si>
    <t>muamele</t>
  </si>
  <si>
    <t>suikast</t>
  </si>
  <si>
    <t>mühim</t>
  </si>
  <si>
    <t>gitar</t>
  </si>
  <si>
    <t>hindi</t>
  </si>
  <si>
    <t>meslek</t>
  </si>
  <si>
    <t>tahammül</t>
  </si>
  <si>
    <t>mesai</t>
  </si>
  <si>
    <t>tabak</t>
  </si>
  <si>
    <t>iblis</t>
  </si>
  <si>
    <t>acemi</t>
  </si>
  <si>
    <t>ahlak</t>
  </si>
  <si>
    <t>ziyade</t>
  </si>
  <si>
    <t>iltifat</t>
  </si>
  <si>
    <t>makale</t>
  </si>
  <si>
    <t>malum</t>
  </si>
  <si>
    <t>sandık</t>
  </si>
  <si>
    <t>muhabbet</t>
  </si>
  <si>
    <t>şafak</t>
  </si>
  <si>
    <t>inşaat</t>
  </si>
  <si>
    <t>kule</t>
  </si>
  <si>
    <t>leziz</t>
  </si>
  <si>
    <t>hint</t>
  </si>
  <si>
    <t>sadakat</t>
  </si>
  <si>
    <t>harap</t>
  </si>
  <si>
    <t>takviye</t>
  </si>
  <si>
    <t>battaniye</t>
  </si>
  <si>
    <t>muhafız</t>
  </si>
  <si>
    <t>eser</t>
  </si>
  <si>
    <t>ihmal</t>
  </si>
  <si>
    <t>müslüman</t>
  </si>
  <si>
    <t>muhabir</t>
  </si>
  <si>
    <t>taç</t>
  </si>
  <si>
    <t>vallahi</t>
  </si>
  <si>
    <t>bariz</t>
  </si>
  <si>
    <t>cihaz</t>
  </si>
  <si>
    <t>mahalle</t>
  </si>
  <si>
    <t>mantık</t>
  </si>
  <si>
    <t>mürettebat</t>
  </si>
  <si>
    <t>valla</t>
  </si>
  <si>
    <t>harcamak</t>
  </si>
  <si>
    <t>masal</t>
  </si>
  <si>
    <t>sabun</t>
  </si>
  <si>
    <t>cerrah</t>
  </si>
  <si>
    <t>şubat</t>
  </si>
  <si>
    <t>eziyet</t>
  </si>
  <si>
    <t>nesil</t>
  </si>
  <si>
    <t>kasap</t>
  </si>
  <si>
    <t>katliam</t>
  </si>
  <si>
    <t>fevkalade</t>
  </si>
  <si>
    <t>hazırlamak</t>
  </si>
  <si>
    <t>vicdan</t>
  </si>
  <si>
    <t>seyretmek</t>
  </si>
  <si>
    <t>cümle</t>
  </si>
  <si>
    <t>zihin</t>
  </si>
  <si>
    <t>muhtaç</t>
  </si>
  <si>
    <t>rakam</t>
  </si>
  <si>
    <t>sabır</t>
  </si>
  <si>
    <t>arıza</t>
  </si>
  <si>
    <t>kimya</t>
  </si>
  <si>
    <t>bez</t>
  </si>
  <si>
    <t>gıda</t>
  </si>
  <si>
    <t>ziyafet</t>
  </si>
  <si>
    <t>kısmen</t>
  </si>
  <si>
    <t>kutup</t>
  </si>
  <si>
    <t>halı</t>
  </si>
  <si>
    <t>tercüme</t>
  </si>
  <si>
    <t>vatandaş</t>
  </si>
  <si>
    <t>vesaire</t>
  </si>
  <si>
    <t>vatan</t>
  </si>
  <si>
    <t>galip</t>
  </si>
  <si>
    <t>fayda</t>
  </si>
  <si>
    <t>hayırlı</t>
  </si>
  <si>
    <t>mürekkep</t>
  </si>
  <si>
    <t>heykel</t>
  </si>
  <si>
    <t>cahil</t>
  </si>
  <si>
    <t>ressam</t>
  </si>
  <si>
    <t>asi</t>
  </si>
  <si>
    <t>şikâyet</t>
  </si>
  <si>
    <t>kütüphane</t>
  </si>
  <si>
    <t>cumhuriyet</t>
  </si>
  <si>
    <t>barut</t>
  </si>
  <si>
    <t>emlak</t>
  </si>
  <si>
    <t>ebeveyn</t>
  </si>
  <si>
    <t>ender</t>
  </si>
  <si>
    <t>mevzu</t>
  </si>
  <si>
    <t>şair</t>
  </si>
  <si>
    <t>ehliyet</t>
  </si>
  <si>
    <t>esmer</t>
  </si>
  <si>
    <t>teşkil</t>
  </si>
  <si>
    <t>buhar</t>
  </si>
  <si>
    <t>muhafaza</t>
  </si>
  <si>
    <t>zerre</t>
  </si>
  <si>
    <t>akraba</t>
  </si>
  <si>
    <t>gayret</t>
  </si>
  <si>
    <t>medeni</t>
  </si>
  <si>
    <t>amir</t>
  </si>
  <si>
    <t>mühendis</t>
  </si>
  <si>
    <t>halime</t>
  </si>
  <si>
    <t>muhakkak</t>
  </si>
  <si>
    <t>lokma</t>
  </si>
  <si>
    <t>mülk</t>
  </si>
  <si>
    <t>şöhret</t>
  </si>
  <si>
    <t>salon</t>
  </si>
  <si>
    <t>makas</t>
  </si>
  <si>
    <t>teşebbüs</t>
  </si>
  <si>
    <t>kâbus</t>
  </si>
  <si>
    <t>kibrit</t>
  </si>
  <si>
    <t>müttefik</t>
  </si>
  <si>
    <t>pisi</t>
  </si>
  <si>
    <t>sihirbaz</t>
  </si>
  <si>
    <t>hakem</t>
  </si>
  <si>
    <t>tavır</t>
  </si>
  <si>
    <t>kuran</t>
  </si>
  <si>
    <t>irak</t>
  </si>
  <si>
    <t>ırk</t>
  </si>
  <si>
    <t>üs</t>
  </si>
  <si>
    <t>istisna</t>
  </si>
  <si>
    <t>vekil</t>
  </si>
  <si>
    <t>kefalet</t>
  </si>
  <si>
    <t>sarf</t>
  </si>
  <si>
    <t>aciz</t>
  </si>
  <si>
    <t>metin</t>
  </si>
  <si>
    <t>zam</t>
  </si>
  <si>
    <t>hakiki</t>
  </si>
  <si>
    <t>kabile</t>
  </si>
  <si>
    <t>harf</t>
  </si>
  <si>
    <t>mağlup</t>
  </si>
  <si>
    <t>tabut</t>
  </si>
  <si>
    <t>mendil</t>
  </si>
  <si>
    <t>tasarruf</t>
  </si>
  <si>
    <t>insani</t>
  </si>
  <si>
    <t>etraf</t>
  </si>
  <si>
    <t>esrarengiz</t>
  </si>
  <si>
    <t>bekâr</t>
  </si>
  <si>
    <t>niyet</t>
  </si>
  <si>
    <t>arz</t>
  </si>
  <si>
    <t>sabıka</t>
  </si>
  <si>
    <t>mızrak</t>
  </si>
  <si>
    <t>kadim</t>
  </si>
  <si>
    <t>mağaza</t>
  </si>
  <si>
    <t>kumaş</t>
  </si>
  <si>
    <t>enkaz</t>
  </si>
  <si>
    <t>nüfus</t>
  </si>
  <si>
    <t>şahıs</t>
  </si>
  <si>
    <t>sel</t>
  </si>
  <si>
    <t>edebiyat</t>
  </si>
  <si>
    <t>hemfikir</t>
  </si>
  <si>
    <t>tövbe</t>
  </si>
  <si>
    <t>tanner</t>
  </si>
  <si>
    <t>zarf</t>
  </si>
  <si>
    <t>kefil</t>
  </si>
  <si>
    <t>felsefe</t>
  </si>
  <si>
    <t>ceviz</t>
  </si>
  <si>
    <t>defter</t>
  </si>
  <si>
    <t>tesis</t>
  </si>
  <si>
    <t>flaş</t>
  </si>
  <si>
    <t>fen</t>
  </si>
  <si>
    <t>cilt</t>
  </si>
  <si>
    <t>haz</t>
  </si>
  <si>
    <t>memnuniyet</t>
  </si>
  <si>
    <t>fındık</t>
  </si>
  <si>
    <t>bakır</t>
  </si>
  <si>
    <t>ahşap</t>
  </si>
  <si>
    <t>imdat</t>
  </si>
  <si>
    <t>idrar</t>
  </si>
  <si>
    <t>tahrip</t>
  </si>
  <si>
    <t>sultan</t>
  </si>
  <si>
    <t>devir</t>
  </si>
  <si>
    <t>yulaf</t>
  </si>
  <si>
    <t>mimar</t>
  </si>
  <si>
    <t>şehit</t>
  </si>
  <si>
    <t>tedbir</t>
  </si>
  <si>
    <t>kusur</t>
  </si>
  <si>
    <t>nane</t>
  </si>
  <si>
    <t>keşfetmek</t>
  </si>
  <si>
    <t>boyut</t>
  </si>
  <si>
    <t>tecrit</t>
  </si>
  <si>
    <t>beyan</t>
  </si>
  <si>
    <t>cinsiyet</t>
  </si>
  <si>
    <t>zeytin</t>
  </si>
  <si>
    <t>mülteci</t>
  </si>
  <si>
    <t>müfreze</t>
  </si>
  <si>
    <t>cephe</t>
  </si>
  <si>
    <t>imkân</t>
  </si>
  <si>
    <t>hacı</t>
  </si>
  <si>
    <t>akrep</t>
  </si>
  <si>
    <t>hortum</t>
  </si>
  <si>
    <t>kahkaha</t>
  </si>
  <si>
    <t>telaffuz</t>
  </si>
  <si>
    <t>fıkra</t>
  </si>
  <si>
    <t>nun</t>
  </si>
  <si>
    <t>itfaiye</t>
  </si>
  <si>
    <t>hâl</t>
  </si>
  <si>
    <t>müstehcen</t>
  </si>
  <si>
    <t>telaş</t>
  </si>
  <si>
    <t>müdafaa</t>
  </si>
  <si>
    <t>şube</t>
  </si>
  <si>
    <t>inşallah</t>
  </si>
  <si>
    <t>sanayi</t>
  </si>
  <si>
    <t>hamur</t>
  </si>
  <si>
    <t>hamam</t>
  </si>
  <si>
    <t>bilhassa</t>
  </si>
  <si>
    <t>lağım</t>
  </si>
  <si>
    <t>bakir</t>
  </si>
  <si>
    <t>katiyen</t>
  </si>
  <si>
    <t>tedarik</t>
  </si>
  <si>
    <t>kafes</t>
  </si>
  <si>
    <t>mevsim</t>
  </si>
  <si>
    <t>vatansever</t>
  </si>
  <si>
    <t>merhum</t>
  </si>
  <si>
    <t>japonca</t>
  </si>
  <si>
    <t>talihsizlik</t>
  </si>
  <si>
    <t>meçhul</t>
  </si>
  <si>
    <t>akar</t>
  </si>
  <si>
    <t>müebbet</t>
  </si>
  <si>
    <t>zapt</t>
  </si>
  <si>
    <t>şehvet</t>
  </si>
  <si>
    <t>cumhuriyetçi</t>
  </si>
  <si>
    <t>siyaset</t>
  </si>
  <si>
    <t>had</t>
  </si>
  <si>
    <t>asa</t>
  </si>
  <si>
    <t>lütuf</t>
  </si>
  <si>
    <t>nutuk</t>
  </si>
  <si>
    <t>bayat</t>
  </si>
  <si>
    <t>idrak</t>
  </si>
  <si>
    <t>vadi</t>
  </si>
  <si>
    <t>afyon</t>
  </si>
  <si>
    <t>harp</t>
  </si>
  <si>
    <t>usul</t>
  </si>
  <si>
    <t>sürat</t>
  </si>
  <si>
    <t>müzakere</t>
  </si>
  <si>
    <t>helal</t>
  </si>
  <si>
    <t>şemsiye</t>
  </si>
  <si>
    <t>havale</t>
  </si>
  <si>
    <t>zıt</t>
  </si>
  <si>
    <t>zekâ</t>
  </si>
  <si>
    <t>tayfa</t>
  </si>
  <si>
    <t>varis</t>
  </si>
  <si>
    <t>ilave</t>
  </si>
  <si>
    <t>dünyevi</t>
  </si>
  <si>
    <t>kahpe</t>
  </si>
  <si>
    <t>pusula</t>
  </si>
  <si>
    <t>kıta</t>
  </si>
  <si>
    <t>hekim</t>
  </si>
  <si>
    <t>anka</t>
  </si>
  <si>
    <t>ikramiye</t>
  </si>
  <si>
    <t>dükkân</t>
  </si>
  <si>
    <t>kütle</t>
  </si>
  <si>
    <t>refah</t>
  </si>
  <si>
    <t>cins</t>
  </si>
  <si>
    <t>kibir</t>
  </si>
  <si>
    <t>hür</t>
  </si>
  <si>
    <t>ret</t>
  </si>
  <si>
    <t>ibadet</t>
  </si>
  <si>
    <t>askerî</t>
  </si>
  <si>
    <t>iftira</t>
  </si>
  <si>
    <t>hadım</t>
  </si>
  <si>
    <t>tahlil</t>
  </si>
  <si>
    <t>tüccar</t>
  </si>
  <si>
    <t>hüzün</t>
  </si>
  <si>
    <t>kadife</t>
  </si>
  <si>
    <t>mevki</t>
  </si>
  <si>
    <t>talim</t>
  </si>
  <si>
    <t>takla</t>
  </si>
  <si>
    <t>adem</t>
  </si>
  <si>
    <t>şebeke</t>
  </si>
  <si>
    <t>gafil</t>
  </si>
  <si>
    <t>müddet</t>
  </si>
  <si>
    <t>iksir</t>
  </si>
  <si>
    <t>murat</t>
  </si>
  <si>
    <t>vasiyet</t>
  </si>
  <si>
    <t>itibar</t>
  </si>
  <si>
    <t>özet</t>
  </si>
  <si>
    <t>cisim</t>
  </si>
  <si>
    <t>ayar</t>
  </si>
  <si>
    <t>lüzum</t>
  </si>
  <si>
    <t>lira</t>
  </si>
  <si>
    <t>vahim</t>
  </si>
  <si>
    <t>şeyh</t>
  </si>
  <si>
    <t>alaka</t>
  </si>
  <si>
    <t>resmî</t>
  </si>
  <si>
    <t>faaliyet</t>
  </si>
  <si>
    <t>şerit</t>
  </si>
  <si>
    <t>kubbe</t>
  </si>
  <si>
    <t>alamet</t>
  </si>
  <si>
    <t>kısır</t>
  </si>
  <si>
    <t>mercan</t>
  </si>
  <si>
    <t>tabip</t>
  </si>
  <si>
    <t>affetmek</t>
  </si>
  <si>
    <t>asgari</t>
  </si>
  <si>
    <t>papağan</t>
  </si>
  <si>
    <t>teşkilat</t>
  </si>
  <si>
    <t>âmin</t>
  </si>
  <si>
    <t>vakıf</t>
  </si>
  <si>
    <t>mühimmat</t>
  </si>
  <si>
    <t>rütbe</t>
  </si>
  <si>
    <t>mıknatıs</t>
  </si>
  <si>
    <t>hakikat</t>
  </si>
  <si>
    <t>safra</t>
  </si>
  <si>
    <t>şerife</t>
  </si>
  <si>
    <t>alem</t>
  </si>
  <si>
    <t>afet</t>
  </si>
  <si>
    <t>rıza</t>
  </si>
  <si>
    <t>nezle</t>
  </si>
  <si>
    <t>zulüm</t>
  </si>
  <si>
    <t>mehmet</t>
  </si>
  <si>
    <t>teçhizat</t>
  </si>
  <si>
    <t>raf</t>
  </si>
  <si>
    <t>muaf</t>
  </si>
  <si>
    <t>vasat</t>
  </si>
  <si>
    <t>muharebe</t>
  </si>
  <si>
    <t>maliye</t>
  </si>
  <si>
    <t>masraf</t>
  </si>
  <si>
    <t>meth</t>
  </si>
  <si>
    <t>sandal</t>
  </si>
  <si>
    <t>ar</t>
  </si>
  <si>
    <t>bertaraf</t>
  </si>
  <si>
    <t>sünnet</t>
  </si>
  <si>
    <t>unvan</t>
  </si>
  <si>
    <t>idman</t>
  </si>
  <si>
    <t>muhterem</t>
  </si>
  <si>
    <t>iklim</t>
  </si>
  <si>
    <t>istirahat</t>
  </si>
  <si>
    <t>şeffaf</t>
  </si>
  <si>
    <t>müşterek</t>
  </si>
  <si>
    <t>kudüs</t>
  </si>
  <si>
    <t>merhem</t>
  </si>
  <si>
    <t>tenezzül</t>
  </si>
  <si>
    <t>kadir</t>
  </si>
  <si>
    <t>nüfuz</t>
  </si>
  <si>
    <t>bankacı</t>
  </si>
  <si>
    <t>mübarek</t>
  </si>
  <si>
    <t>sure</t>
  </si>
  <si>
    <t>eczane</t>
  </si>
  <si>
    <t>asır</t>
  </si>
  <si>
    <t>tabir</t>
  </si>
  <si>
    <t>şifa</t>
  </si>
  <si>
    <t>yakut</t>
  </si>
  <si>
    <t>tabaka</t>
  </si>
  <si>
    <t>kanaat</t>
  </si>
  <si>
    <t>meşale</t>
  </si>
  <si>
    <t>firavun</t>
  </si>
  <si>
    <t>ishal</t>
  </si>
  <si>
    <t>hediyelik</t>
  </si>
  <si>
    <t>teşhir</t>
  </si>
  <si>
    <t>ikamet</t>
  </si>
  <si>
    <t>bereket</t>
  </si>
  <si>
    <t>faal</t>
  </si>
  <si>
    <t>musluk</t>
  </si>
  <si>
    <t>zümrüt</t>
  </si>
  <si>
    <t>dakik</t>
  </si>
  <si>
    <t>cellat</t>
  </si>
  <si>
    <t>musevi</t>
  </si>
  <si>
    <t>süleyman</t>
  </si>
  <si>
    <t>hasret</t>
  </si>
  <si>
    <t>facia</t>
  </si>
  <si>
    <t>takvim</t>
  </si>
  <si>
    <t>tarife</t>
  </si>
  <si>
    <t>kil</t>
  </si>
  <si>
    <t>mahal</t>
  </si>
  <si>
    <t>kabahat</t>
  </si>
  <si>
    <t>sıklet</t>
  </si>
  <si>
    <t>sevkiyat</t>
  </si>
  <si>
    <t>tılsım</t>
  </si>
  <si>
    <t>lezzet</t>
  </si>
  <si>
    <t>istifade</t>
  </si>
  <si>
    <t>kısmet</t>
  </si>
  <si>
    <t>tabiat</t>
  </si>
  <si>
    <t>fal</t>
  </si>
  <si>
    <t>susam</t>
  </si>
  <si>
    <t>heves</t>
  </si>
  <si>
    <t>kaide</t>
  </si>
  <si>
    <t>mimari</t>
  </si>
  <si>
    <t>muzaffer</t>
  </si>
  <si>
    <t>cami</t>
  </si>
  <si>
    <t>mülkiyet</t>
  </si>
  <si>
    <t>azim</t>
  </si>
  <si>
    <t>fatih</t>
  </si>
  <si>
    <t>iman</t>
  </si>
  <si>
    <t>bakkal</t>
  </si>
  <si>
    <t>vezir</t>
  </si>
  <si>
    <t>cezayir</t>
  </si>
  <si>
    <t>define</t>
  </si>
  <si>
    <t>mahsus</t>
  </si>
  <si>
    <t>suriye</t>
  </si>
  <si>
    <t>muhalefet</t>
  </si>
  <si>
    <t>tadilat</t>
  </si>
  <si>
    <t>cereyan</t>
  </si>
  <si>
    <t>havva</t>
  </si>
  <si>
    <t>azami</t>
  </si>
  <si>
    <t>kalleş</t>
  </si>
  <si>
    <t>nafile</t>
  </si>
  <si>
    <t>vaziyet</t>
  </si>
  <si>
    <t>zürafa</t>
  </si>
  <si>
    <t>tavus</t>
  </si>
  <si>
    <t>ikmal</t>
  </si>
  <si>
    <t>kılıf</t>
  </si>
  <si>
    <t>fildişi</t>
  </si>
  <si>
    <t>sicil</t>
  </si>
  <si>
    <t>şelale</t>
  </si>
  <si>
    <t>aza</t>
  </si>
  <si>
    <t>vav</t>
  </si>
  <si>
    <t>simit</t>
  </si>
  <si>
    <t>kabir</t>
  </si>
  <si>
    <t>ufuk</t>
  </si>
  <si>
    <t>zayiat</t>
  </si>
  <si>
    <t>mahşer</t>
  </si>
  <si>
    <t>taarruz</t>
  </si>
  <si>
    <t>kebap</t>
  </si>
  <si>
    <t>hendek</t>
  </si>
  <si>
    <t>tevazu</t>
  </si>
  <si>
    <t>met</t>
  </si>
  <si>
    <t>ibret</t>
  </si>
  <si>
    <t>azrail</t>
  </si>
  <si>
    <t>tasvip</t>
  </si>
  <si>
    <t>coğrafya</t>
  </si>
  <si>
    <t>cemaat</t>
  </si>
  <si>
    <t>münakaşa</t>
  </si>
  <si>
    <t>iktidar</t>
  </si>
  <si>
    <t>katar</t>
  </si>
  <si>
    <t>mecaz</t>
  </si>
  <si>
    <t>sofra</t>
  </si>
  <si>
    <t>tercüman</t>
  </si>
  <si>
    <t>harekât</t>
  </si>
  <si>
    <t>vuku</t>
  </si>
  <si>
    <t>muhalif</t>
  </si>
  <si>
    <t>şer</t>
  </si>
  <si>
    <t>fitil</t>
  </si>
  <si>
    <t>celp</t>
  </si>
  <si>
    <t>nakliyat</t>
  </si>
  <si>
    <t>filistin</t>
  </si>
  <si>
    <t>makara</t>
  </si>
  <si>
    <t>sulh</t>
  </si>
  <si>
    <t>meni</t>
  </si>
  <si>
    <t>heyet</t>
  </si>
  <si>
    <t>osman</t>
  </si>
  <si>
    <t>müteahhit</t>
  </si>
  <si>
    <t>nur</t>
  </si>
  <si>
    <t>icap</t>
  </si>
  <si>
    <t>taahhüt</t>
  </si>
  <si>
    <t>azap</t>
  </si>
  <si>
    <t>mıntıka</t>
  </si>
  <si>
    <t>küsur</t>
  </si>
  <si>
    <t>arabalı</t>
  </si>
  <si>
    <t>nimet</t>
  </si>
  <si>
    <t>kâhin</t>
  </si>
  <si>
    <t>muhakeme</t>
  </si>
  <si>
    <t>haciz</t>
  </si>
  <si>
    <t>ecza</t>
  </si>
  <si>
    <t>arsa</t>
  </si>
  <si>
    <t>müzayede</t>
  </si>
  <si>
    <t>ahali</t>
  </si>
  <si>
    <t>muhtar</t>
  </si>
  <si>
    <t>zan</t>
  </si>
  <si>
    <t>memleket</t>
  </si>
  <si>
    <t>adliye</t>
  </si>
  <si>
    <t>cumhurbaşkanı</t>
  </si>
  <si>
    <t>talip</t>
  </si>
  <si>
    <t>sikke</t>
  </si>
  <si>
    <t>sur</t>
  </si>
  <si>
    <t>katran</t>
  </si>
  <si>
    <t>cevher</t>
  </si>
  <si>
    <t>nazar</t>
  </si>
  <si>
    <t>çeyiz</t>
  </si>
  <si>
    <t>hakimiyet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</si>
</sst>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sz val="8.0"/>
      <color rgb="FF000000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 t="s">
        <v>2</v>
      </c>
      <c r="B2" s="4" t="str">
        <f>IFERROR(__xludf.DUMMYFUNCTION("GOOGLETRANSLATE(A2,""tr"",""ar"")"),"و")</f>
        <v>و</v>
      </c>
    </row>
    <row r="3">
      <c r="A3" s="3" t="s">
        <v>3</v>
      </c>
      <c r="B3" s="4" t="str">
        <f>IFERROR(__xludf.DUMMYFUNCTION("GOOGLETRANSLATE(A3,""tr"",""ar"")"),"لكن")</f>
        <v>لكن</v>
      </c>
    </row>
    <row r="4">
      <c r="A4" s="3" t="s">
        <v>4</v>
      </c>
      <c r="B4" s="4" t="str">
        <f>IFERROR(__xludf.DUMMYFUNCTION("GOOGLETRANSLATE(A4,""tr"",""ar"")"),"شيء")</f>
        <v>شيء</v>
      </c>
    </row>
    <row r="5">
      <c r="A5" s="3" t="s">
        <v>5</v>
      </c>
      <c r="B5" s="4" t="str">
        <f>IFERROR(__xludf.DUMMYFUNCTION("GOOGLETRANSLATE(A5,""tr"",""ar"")"),"لا  ")</f>
        <v>لا  </v>
      </c>
    </row>
    <row r="6">
      <c r="A6" s="3" t="s">
        <v>6</v>
      </c>
      <c r="B6" s="4" t="str">
        <f>IFERROR(__xludf.DUMMYFUNCTION("GOOGLETRANSLATE(A6,""tr"",""ar"")"),"كثيراً")</f>
        <v>كثيراً</v>
      </c>
    </row>
    <row r="7">
      <c r="A7" s="3" t="s">
        <v>7</v>
      </c>
      <c r="B7" s="4" t="str">
        <f>IFERROR(__xludf.DUMMYFUNCTION("GOOGLETRANSLATE(A7,""tr"",""ar"")"),"حسنا")</f>
        <v>حسنا</v>
      </c>
    </row>
    <row r="8">
      <c r="A8" s="3" t="s">
        <v>8</v>
      </c>
      <c r="B8" s="4" t="str">
        <f>IFERROR(__xludf.DUMMYFUNCTION("GOOGLETRANSLATE(A8,""tr"",""ar"")"),"الوقت")</f>
        <v>الوقت</v>
      </c>
    </row>
    <row r="9">
      <c r="A9" s="3" t="s">
        <v>9</v>
      </c>
      <c r="B9" s="4" t="str">
        <f>IFERROR(__xludf.DUMMYFUNCTION("GOOGLETRANSLATE(A9,""tr"",""ar"")"),"من فضلك   ")</f>
        <v>من فضلك   </v>
      </c>
    </row>
    <row r="10">
      <c r="A10" s="3" t="s">
        <v>10</v>
      </c>
      <c r="B10" s="4" t="str">
        <f>IFERROR(__xludf.DUMMYFUNCTION("GOOGLETRANSLATE(A10,""tr"",""ar"")"),"نحن سوف")</f>
        <v>نحن سوف</v>
      </c>
    </row>
    <row r="11">
      <c r="A11" s="3" t="s">
        <v>11</v>
      </c>
      <c r="B11" s="4" t="str">
        <f>IFERROR(__xludf.DUMMYFUNCTION("GOOGLETRANSLATE(A11,""tr"",""ar"")"),"رجل")</f>
        <v>رجل</v>
      </c>
    </row>
    <row r="12">
      <c r="A12" s="3" t="s">
        <v>12</v>
      </c>
      <c r="B12" s="4" t="str">
        <f>IFERROR(__xludf.DUMMYFUNCTION("GOOGLETRANSLATE(A12,""tr"",""ar"")"),"أكثر")</f>
        <v>أكثر</v>
      </c>
    </row>
    <row r="13">
      <c r="A13" s="3" t="s">
        <v>13</v>
      </c>
      <c r="B13" s="4" t="str">
        <f>IFERROR(__xludf.DUMMYFUNCTION("GOOGLETRANSLATE(A13,""tr"",""ar"")"),"شكرًا")</f>
        <v>شكرًا</v>
      </c>
    </row>
    <row r="14">
      <c r="A14" s="3" t="s">
        <v>14</v>
      </c>
      <c r="B14" s="4" t="str">
        <f>IFERROR(__xludf.DUMMYFUNCTION("GOOGLETRANSLATE(A14,""tr"",""ar"")"),"أهلاً بك")</f>
        <v>أهلاً بك</v>
      </c>
    </row>
    <row r="15">
      <c r="A15" s="3" t="s">
        <v>15</v>
      </c>
      <c r="B15" s="4" t="str">
        <f>IFERROR(__xludf.DUMMYFUNCTION("GOOGLETRANSLATE(A15,""tr"",""ar"")"),"سيئ")</f>
        <v>سيئ</v>
      </c>
    </row>
    <row r="16">
      <c r="A16" s="3" t="s">
        <v>16</v>
      </c>
      <c r="B16" s="4" t="str">
        <f>IFERROR(__xludf.DUMMYFUNCTION("GOOGLETRANSLATE(A16,""tr"",""ar"")"),"ممتلىء")</f>
        <v>ممتلىء</v>
      </c>
    </row>
    <row r="17">
      <c r="A17" s="3" t="s">
        <v>17</v>
      </c>
      <c r="B17" s="4" t="str">
        <f>IFERROR(__xludf.DUMMYFUNCTION("GOOGLETRANSLATE(A17,""tr"",""ar"")"),"عظيم")</f>
        <v>عظيم</v>
      </c>
    </row>
    <row r="18">
      <c r="A18" s="3" t="s">
        <v>18</v>
      </c>
      <c r="B18" s="4" t="str">
        <f>IFERROR(__xludf.DUMMYFUNCTION("GOOGLETRANSLATE(A18,""tr"",""ar"")"),"شكرًا")</f>
        <v>شكرًا</v>
      </c>
    </row>
    <row r="19">
      <c r="A19" s="3" t="s">
        <v>19</v>
      </c>
      <c r="B19" s="4" t="str">
        <f>IFERROR(__xludf.DUMMYFUNCTION("GOOGLETRANSLATE(A19,""tr"",""ar"")"),"استمر")</f>
        <v>استمر</v>
      </c>
    </row>
    <row r="20">
      <c r="A20" s="3" t="s">
        <v>20</v>
      </c>
      <c r="B20" s="4" t="str">
        <f>IFERROR(__xludf.DUMMYFUNCTION("GOOGLETRANSLATE(A20,""tr"",""ar"")"),"بالتاكيد")</f>
        <v>بالتاكيد</v>
      </c>
    </row>
    <row r="21">
      <c r="A21" s="3" t="s">
        <v>21</v>
      </c>
      <c r="B21" s="4" t="str">
        <f>IFERROR(__xludf.DUMMYFUNCTION("GOOGLETRANSLATE(A21,""tr"",""ar"")"),"نفس")</f>
        <v>نفس</v>
      </c>
    </row>
    <row r="22">
      <c r="A22" s="3" t="s">
        <v>22</v>
      </c>
      <c r="B22" s="4" t="str">
        <f>IFERROR(__xludf.DUMMYFUNCTION("GOOGLETRANSLATE(A22,""tr"",""ar"")"),"حول")</f>
        <v>حول</v>
      </c>
    </row>
    <row r="23">
      <c r="A23" s="3" t="s">
        <v>23</v>
      </c>
      <c r="B23" s="4" t="str">
        <f>IFERROR(__xludf.DUMMYFUNCTION("GOOGLETRANSLATE(A23,""tr"",""ar"")"),"إذن")</f>
        <v>إذن</v>
      </c>
    </row>
    <row r="24">
      <c r="A24" s="3" t="s">
        <v>24</v>
      </c>
      <c r="B24" s="4" t="str">
        <f>IFERROR(__xludf.DUMMYFUNCTION("GOOGLETRANSLATE(A24,""tr"",""ar"")"),"مطلقا")</f>
        <v>مطلقا</v>
      </c>
    </row>
    <row r="25">
      <c r="A25" s="3" t="s">
        <v>25</v>
      </c>
      <c r="B25" s="4" t="str">
        <f>IFERROR(__xludf.DUMMYFUNCTION("GOOGLETRANSLATE(A25,""tr"",""ar"")"),"تكرارا")</f>
        <v>تكرارا</v>
      </c>
    </row>
    <row r="26">
      <c r="A26" s="3" t="s">
        <v>26</v>
      </c>
      <c r="B26" s="4" t="str">
        <f>IFERROR(__xludf.DUMMYFUNCTION("GOOGLETRANSLATE(A26,""tr"",""ar"")"),"اعتذار")</f>
        <v>اعتذار</v>
      </c>
    </row>
    <row r="27">
      <c r="A27" s="3" t="s">
        <v>27</v>
      </c>
      <c r="B27" s="4" t="str">
        <f>IFERROR(__xludf.DUMMYFUNCTION("GOOGLETRANSLATE(A27,""tr"",""ar"")"),"المدرسة الثانوية")</f>
        <v>المدرسة الثانوية</v>
      </c>
    </row>
    <row r="28">
      <c r="A28" s="3" t="s">
        <v>28</v>
      </c>
      <c r="B28" s="4" t="str">
        <f>IFERROR(__xludf.DUMMYFUNCTION("GOOGLETRANSLATE(A28,""tr"",""ar"")"),"عمة")</f>
        <v>عمة</v>
      </c>
    </row>
    <row r="29">
      <c r="A29" s="3" t="s">
        <v>29</v>
      </c>
      <c r="B29" s="4" t="str">
        <f>IFERROR(__xludf.DUMMYFUNCTION("GOOGLETRANSLATE(A29,""tr"",""ar"")"),"لعنة")</f>
        <v>لعنة</v>
      </c>
    </row>
    <row r="30">
      <c r="A30" s="3" t="s">
        <v>30</v>
      </c>
      <c r="B30" s="4" t="str">
        <f>IFERROR(__xludf.DUMMYFUNCTION("GOOGLETRANSLATE(A30,""tr"",""ar"")"),"اللحظة")</f>
        <v>اللحظة</v>
      </c>
    </row>
    <row r="31">
      <c r="A31" s="3" t="s">
        <v>31</v>
      </c>
      <c r="B31" s="4" t="str">
        <f>IFERROR(__xludf.DUMMYFUNCTION("GOOGLETRANSLATE(A31,""tr"",""ar"")"),"سابقا")</f>
        <v>سابقا</v>
      </c>
    </row>
    <row r="32">
      <c r="A32" s="3" t="s">
        <v>32</v>
      </c>
      <c r="B32" s="4" t="str">
        <f>IFERROR(__xludf.DUMMYFUNCTION("GOOGLETRANSLATE(A32,""tr"",""ar"")"),"مطلوب")</f>
        <v>مطلوب</v>
      </c>
    </row>
    <row r="33">
      <c r="A33" s="3" t="s">
        <v>33</v>
      </c>
      <c r="B33" s="4" t="str">
        <f>IFERROR(__xludf.DUMMYFUNCTION("GOOGLETRANSLATE(A33,""tr"",""ar"")"),"ساعة")</f>
        <v>ساعة</v>
      </c>
    </row>
    <row r="34">
      <c r="A34" s="3" t="s">
        <v>34</v>
      </c>
      <c r="B34" s="4" t="str">
        <f>IFERROR(__xludf.DUMMYFUNCTION("GOOGLETRANSLATE(A34,""tr"",""ar"")"),"بالتأكيد")</f>
        <v>بالتأكيد</v>
      </c>
    </row>
    <row r="35">
      <c r="A35" s="3" t="s">
        <v>35</v>
      </c>
      <c r="B35" s="4" t="str">
        <f>IFERROR(__xludf.DUMMYFUNCTION("GOOGLETRANSLATE(A35,""tr"",""ar"")"),"جاهز")</f>
        <v>جاهز</v>
      </c>
    </row>
    <row r="36">
      <c r="A36" s="3" t="s">
        <v>36</v>
      </c>
      <c r="B36" s="4" t="str">
        <f>IFERROR(__xludf.DUMMYFUNCTION("GOOGLETRANSLATE(A36,""tr"",""ar"")"),"الوقت الحاضر")</f>
        <v>الوقت الحاضر</v>
      </c>
    </row>
    <row r="37">
      <c r="A37" s="3" t="s">
        <v>37</v>
      </c>
      <c r="B37" s="4" t="str">
        <f>IFERROR(__xludf.DUMMYFUNCTION("GOOGLETRANSLATE(A37,""tr"",""ar"")"),"لكن")</f>
        <v>لكن</v>
      </c>
    </row>
    <row r="38">
      <c r="A38" s="3" t="s">
        <v>38</v>
      </c>
      <c r="B38" s="4" t="str">
        <f>IFERROR(__xludf.DUMMYFUNCTION("GOOGLETRANSLATE(A38,""tr"",""ar"")"),"قبول")</f>
        <v>قبول</v>
      </c>
    </row>
    <row r="39">
      <c r="A39" s="3" t="s">
        <v>39</v>
      </c>
      <c r="B39" s="4" t="str">
        <f>IFERROR(__xludf.DUMMYFUNCTION("GOOGLETRANSLATE(A39,""tr"",""ar"")"),"أوه")</f>
        <v>أوه</v>
      </c>
    </row>
    <row r="40">
      <c r="A40" s="3" t="s">
        <v>40</v>
      </c>
      <c r="B40" s="4" t="str">
        <f>IFERROR(__xludf.DUMMYFUNCTION("GOOGLETRANSLATE(A40,""tr"",""ar"")"),"بالتاكيد")</f>
        <v>بالتاكيد</v>
      </c>
    </row>
    <row r="41">
      <c r="A41" s="3" t="s">
        <v>41</v>
      </c>
      <c r="B41" s="4" t="str">
        <f>IFERROR(__xludf.DUMMYFUNCTION("GOOGLETRANSLATE(A41,""tr"",""ar"")"),"عمة")</f>
        <v>عمة</v>
      </c>
    </row>
    <row r="42">
      <c r="A42" s="3" t="s">
        <v>42</v>
      </c>
      <c r="B42" s="4" t="str">
        <f>IFERROR(__xludf.DUMMYFUNCTION("GOOGLETRANSLATE(A42,""tr"",""ar"")"),"بشري")</f>
        <v>بشري</v>
      </c>
    </row>
    <row r="43">
      <c r="A43" s="3" t="s">
        <v>43</v>
      </c>
      <c r="B43" s="4" t="str">
        <f>IFERROR(__xludf.DUMMYFUNCTION("GOOGLETRANSLATE(A43,""tr"",""ar"")"),"بعض")</f>
        <v>بعض</v>
      </c>
    </row>
    <row r="44">
      <c r="A44" s="3" t="s">
        <v>44</v>
      </c>
      <c r="B44" s="4" t="str">
        <f>IFERROR(__xludf.DUMMYFUNCTION("GOOGLETRANSLATE(A44,""tr"",""ar"")"),"شرطة")</f>
        <v>شرطة</v>
      </c>
    </row>
    <row r="45">
      <c r="A45" s="3" t="s">
        <v>45</v>
      </c>
      <c r="B45" s="4" t="str">
        <f>IFERROR(__xludf.DUMMYFUNCTION("GOOGLETRANSLATE(A45,""tr"",""ar"")"),"الحذر")</f>
        <v>الحذر</v>
      </c>
    </row>
    <row r="46">
      <c r="A46" s="3" t="s">
        <v>46</v>
      </c>
      <c r="B46" s="4" t="str">
        <f>IFERROR(__xludf.DUMMYFUNCTION("GOOGLETRANSLATE(A46,""tr"",""ar"")"),"احذر")</f>
        <v>احذر</v>
      </c>
    </row>
    <row r="47">
      <c r="A47" s="3" t="s">
        <v>47</v>
      </c>
      <c r="B47" s="4" t="str">
        <f>IFERROR(__xludf.DUMMYFUNCTION("GOOGLETRANSLATE(A47,""tr"",""ar"")"),"الإخبارية")</f>
        <v>الإخبارية</v>
      </c>
    </row>
    <row r="48">
      <c r="A48" s="3" t="s">
        <v>48</v>
      </c>
      <c r="B48" s="4" t="str">
        <f>IFERROR(__xludf.DUMMYFUNCTION("GOOGLETRANSLATE(A48,""tr"",""ar"")"),"اكرهه")</f>
        <v>اكرهه</v>
      </c>
    </row>
    <row r="49">
      <c r="A49" s="3" t="s">
        <v>49</v>
      </c>
      <c r="B49" s="4" t="str">
        <f>IFERROR(__xludf.DUMMYFUNCTION("GOOGLETRANSLATE(A49,""tr"",""ar"")"),"قرار")</f>
        <v>قرار</v>
      </c>
    </row>
    <row r="50">
      <c r="A50" s="3" t="s">
        <v>50</v>
      </c>
      <c r="B50" s="4" t="str">
        <f>IFERROR(__xludf.DUMMYFUNCTION("GOOGLETRANSLATE(A50,""tr"",""ar"")"),"أو ")</f>
        <v>أو </v>
      </c>
    </row>
    <row r="51">
      <c r="A51" s="3" t="s">
        <v>51</v>
      </c>
      <c r="B51" s="4" t="str">
        <f>IFERROR(__xludf.DUMMYFUNCTION("GOOGLETRANSLATE(A51,""tr"",""ar"")"),"غبي")</f>
        <v>غبي</v>
      </c>
    </row>
    <row r="52">
      <c r="A52" s="3" t="s">
        <v>52</v>
      </c>
      <c r="B52" s="4" t="str">
        <f>IFERROR(__xludf.DUMMYFUNCTION("GOOGLETRANSLATE(A52,""tr"",""ar"")"),"صباح")</f>
        <v>صباح</v>
      </c>
    </row>
    <row r="53">
      <c r="A53" s="3" t="s">
        <v>53</v>
      </c>
      <c r="B53" s="4" t="str">
        <f>IFERROR(__xludf.DUMMYFUNCTION("GOOGLETRANSLATE(A53,""tr"",""ar"")"),"فرق")</f>
        <v>فرق</v>
      </c>
    </row>
    <row r="54">
      <c r="A54" s="3" t="s">
        <v>54</v>
      </c>
      <c r="B54" s="4" t="str">
        <f>IFERROR(__xludf.DUMMYFUNCTION("GOOGLETRANSLATE(A54,""tr"",""ar"")"),"تماما")</f>
        <v>تماما</v>
      </c>
    </row>
    <row r="55">
      <c r="A55" s="3" t="s">
        <v>55</v>
      </c>
      <c r="B55" s="4" t="str">
        <f>IFERROR(__xludf.DUMMYFUNCTION("GOOGLETRANSLATE(A55,""tr"",""ar"")"),"بن")</f>
        <v>بن</v>
      </c>
    </row>
    <row r="56">
      <c r="A56" s="3" t="s">
        <v>56</v>
      </c>
      <c r="B56" s="4" t="str">
        <f>IFERROR(__xludf.DUMMYFUNCTION("GOOGLETRANSLATE(A56,""tr"",""ar"")"),"الرد")</f>
        <v>الرد</v>
      </c>
    </row>
    <row r="57">
      <c r="A57" s="3" t="s">
        <v>57</v>
      </c>
      <c r="B57" s="4" t="str">
        <f>IFERROR(__xludf.DUMMYFUNCTION("GOOGLETRANSLATE(A57,""tr"",""ar"")"),"صاحب")</f>
        <v>صاحب</v>
      </c>
    </row>
    <row r="58">
      <c r="A58" s="3" t="s">
        <v>58</v>
      </c>
      <c r="B58" s="4" t="str">
        <f>IFERROR(__xludf.DUMMYFUNCTION("GOOGLETRANSLATE(A58,""tr"",""ar"")"),"متابعة")</f>
        <v>متابعة</v>
      </c>
    </row>
    <row r="59">
      <c r="A59" s="3" t="s">
        <v>59</v>
      </c>
      <c r="B59" s="4" t="str">
        <f>IFERROR(__xludf.DUMMYFUNCTION("GOOGLETRANSLATE(A59,""tr"",""ar"")"),"العالمية")</f>
        <v>العالمية</v>
      </c>
    </row>
    <row r="60">
      <c r="A60" s="3" t="s">
        <v>60</v>
      </c>
      <c r="B60" s="4" t="str">
        <f>IFERROR(__xludf.DUMMYFUNCTION("GOOGLETRANSLATE(A60,""tr"",""ar"")"),"ثانيا")</f>
        <v>ثانيا</v>
      </c>
    </row>
    <row r="61">
      <c r="A61" s="3" t="s">
        <v>61</v>
      </c>
      <c r="B61" s="4" t="str">
        <f>IFERROR(__xludf.DUMMYFUNCTION("GOOGLETRANSLATE(A61,""tr"",""ar"")"),"جدي")</f>
        <v>جدي</v>
      </c>
    </row>
    <row r="62">
      <c r="A62" s="3" t="s">
        <v>62</v>
      </c>
      <c r="B62" s="4" t="str">
        <f>IFERROR(__xludf.DUMMYFUNCTION("GOOGLETRANSLATE(A62,""tr"",""ar"")"),"متكامل، مكمل، عظيم")</f>
        <v>متكامل، مكمل، عظيم</v>
      </c>
    </row>
    <row r="63">
      <c r="A63" s="3" t="s">
        <v>63</v>
      </c>
      <c r="B63" s="4" t="str">
        <f>IFERROR(__xludf.DUMMYFUNCTION("GOOGLETRANSLATE(A63,""tr"",""ar"")"),"اعتقد")</f>
        <v>اعتقد</v>
      </c>
    </row>
    <row r="64">
      <c r="A64" s="3" t="s">
        <v>64</v>
      </c>
      <c r="B64" s="4" t="str">
        <f>IFERROR(__xludf.DUMMYFUNCTION("GOOGLETRANSLATE(A64,""tr"",""ar"")"),"تخضع الى")</f>
        <v>تخضع الى</v>
      </c>
    </row>
    <row r="65">
      <c r="A65" s="3" t="s">
        <v>65</v>
      </c>
      <c r="B65" s="4" t="str">
        <f>IFERROR(__xludf.DUMMYFUNCTION("GOOGLETRANSLATE(A65,""tr"",""ar"")"),"من المحتمل")</f>
        <v>من المحتمل</v>
      </c>
    </row>
    <row r="66">
      <c r="A66" s="3" t="s">
        <v>66</v>
      </c>
      <c r="B66" s="4" t="str">
        <f>IFERROR(__xludf.DUMMYFUNCTION("GOOGLETRANSLATE(A66,""tr"",""ar"")"),"سلاح")</f>
        <v>سلاح</v>
      </c>
    </row>
    <row r="67">
      <c r="A67" s="3" t="s">
        <v>67</v>
      </c>
      <c r="B67" s="4" t="str">
        <f>IFERROR(__xludf.DUMMYFUNCTION("GOOGLETRANSLATE(A67,""tr"",""ar"")"),"مريح")</f>
        <v>مريح</v>
      </c>
    </row>
    <row r="68">
      <c r="A68" s="3" t="s">
        <v>68</v>
      </c>
      <c r="B68" s="4" t="str">
        <f>IFERROR(__xludf.DUMMYFUNCTION("GOOGLETRANSLATE(A68,""tr"",""ar"")"),"حلم")</f>
        <v>حلم</v>
      </c>
    </row>
    <row r="69">
      <c r="A69" s="3" t="s">
        <v>69</v>
      </c>
      <c r="B69" s="4" t="str">
        <f>IFERROR(__xludf.DUMMYFUNCTION("GOOGLETRANSLATE(A69,""tr"",""ar"")"),"السيارات ")</f>
        <v>السيارات </v>
      </c>
    </row>
    <row r="70">
      <c r="A70" s="3" t="s">
        <v>70</v>
      </c>
      <c r="B70" s="4" t="str">
        <f>IFERROR(__xludf.DUMMYFUNCTION("GOOGLETRANSLATE(A70,""tr"",""ar"")"),"طقس")</f>
        <v>طقس</v>
      </c>
    </row>
    <row r="71">
      <c r="A71" s="3" t="s">
        <v>71</v>
      </c>
      <c r="B71" s="4" t="str">
        <f>IFERROR(__xludf.DUMMYFUNCTION("GOOGLETRANSLATE(A71,""tr"",""ar"")"),"ابن")</f>
        <v>ابن</v>
      </c>
    </row>
    <row r="72">
      <c r="A72" s="3" t="s">
        <v>72</v>
      </c>
      <c r="B72" s="4" t="str">
        <f>IFERROR(__xludf.DUMMYFUNCTION("GOOGLETRANSLATE(A72,""tr"",""ar"")"),"يسرع")</f>
        <v>يسرع</v>
      </c>
    </row>
    <row r="73">
      <c r="A73" s="3" t="s">
        <v>73</v>
      </c>
      <c r="B73" s="4" t="str">
        <f>IFERROR(__xludf.DUMMYFUNCTION("GOOGLETRANSLATE(A73,""tr"",""ar"")"),"حركة")</f>
        <v>حركة</v>
      </c>
    </row>
    <row r="74">
      <c r="A74" s="3" t="s">
        <v>74</v>
      </c>
      <c r="B74" s="4" t="str">
        <f>IFERROR(__xludf.DUMMYFUNCTION("GOOGLETRANSLATE(A74,""tr"",""ar"")"),"غريب")</f>
        <v>غريب</v>
      </c>
    </row>
    <row r="75">
      <c r="A75" s="3" t="s">
        <v>75</v>
      </c>
      <c r="B75" s="4" t="str">
        <f>IFERROR(__xludf.DUMMYFUNCTION("GOOGLETRANSLATE(A75,""tr"",""ar"")"),"شاب")</f>
        <v>شاب</v>
      </c>
    </row>
    <row r="76">
      <c r="A76" s="3" t="s">
        <v>76</v>
      </c>
      <c r="B76" s="4" t="str">
        <f>IFERROR(__xludf.DUMMYFUNCTION("GOOGLETRANSLATE(A76,""tr"",""ar"")"),"الحياة")</f>
        <v>الحياة</v>
      </c>
    </row>
    <row r="77">
      <c r="A77" s="3" t="s">
        <v>77</v>
      </c>
      <c r="B77" s="4" t="str">
        <f>IFERROR(__xludf.DUMMYFUNCTION("GOOGLETRANSLATE(A77,""tr"",""ar"")"),"انا اتعجب")</f>
        <v>انا اتعجب</v>
      </c>
    </row>
    <row r="78">
      <c r="A78" s="3" t="s">
        <v>78</v>
      </c>
      <c r="B78" s="4" t="str">
        <f>IFERROR(__xludf.DUMMYFUNCTION("GOOGLETRANSLATE(A78,""tr"",""ar"")"),"التخلي عن")</f>
        <v>التخلي عن</v>
      </c>
    </row>
    <row r="79">
      <c r="A79" s="3" t="s">
        <v>79</v>
      </c>
      <c r="B79" s="4" t="str">
        <f>IFERROR(__xludf.DUMMYFUNCTION("GOOGLETRANSLATE(A79,""tr"",""ar"")"),"تلف")</f>
        <v>تلف</v>
      </c>
    </row>
    <row r="80">
      <c r="A80" s="3" t="s">
        <v>80</v>
      </c>
      <c r="B80" s="4" t="str">
        <f>IFERROR(__xludf.DUMMYFUNCTION("GOOGLETRANSLATE(A80,""tr"",""ar"")"),"الانتماء")</f>
        <v>الانتماء</v>
      </c>
    </row>
    <row r="81">
      <c r="A81" s="3" t="s">
        <v>81</v>
      </c>
      <c r="B81" s="4" t="str">
        <f>IFERROR(__xludf.DUMMYFUNCTION("GOOGLETRANSLATE(A81,""tr"",""ar"")"),"مزحة")</f>
        <v>مزحة</v>
      </c>
    </row>
    <row r="82">
      <c r="A82" s="3" t="s">
        <v>82</v>
      </c>
      <c r="B82" s="4" t="str">
        <f>IFERROR(__xludf.DUMMYFUNCTION("GOOGLETRANSLATE(A82,""tr"",""ar"")"),"أبيض")</f>
        <v>أبيض</v>
      </c>
    </row>
    <row r="83">
      <c r="A83" s="3" t="s">
        <v>83</v>
      </c>
      <c r="B83" s="4" t="str">
        <f>IFERROR(__xludf.DUMMYFUNCTION("GOOGLETRANSLATE(A83,""tr"",""ar"")"),"مسرور")</f>
        <v>مسرور</v>
      </c>
    </row>
    <row r="84">
      <c r="A84" s="3" t="s">
        <v>84</v>
      </c>
      <c r="B84" s="4" t="str">
        <f>IFERROR(__xludf.DUMMYFUNCTION("GOOGLETRANSLATE(A84,""tr"",""ar"")"),"غريب")</f>
        <v>غريب</v>
      </c>
    </row>
    <row r="85">
      <c r="A85" s="3" t="s">
        <v>85</v>
      </c>
      <c r="B85" s="4" t="str">
        <f>IFERROR(__xludf.DUMMYFUNCTION("GOOGLETRANSLATE(A85,""tr"",""ar"")"),"فكرة")</f>
        <v>فكرة</v>
      </c>
    </row>
    <row r="86">
      <c r="A86" s="3" t="s">
        <v>86</v>
      </c>
      <c r="B86" s="4" t="str">
        <f>IFERROR(__xludf.DUMMYFUNCTION("GOOGLETRANSLATE(A86,""tr"",""ar"")"),"ممكن")</f>
        <v>ممكن</v>
      </c>
    </row>
    <row r="87">
      <c r="A87" s="3" t="s">
        <v>87</v>
      </c>
      <c r="B87" s="4" t="str">
        <f>IFERROR(__xludf.DUMMYFUNCTION("GOOGLETRANSLATE(A87,""tr"",""ar"")"),"مرات")</f>
        <v>مرات</v>
      </c>
    </row>
    <row r="88">
      <c r="A88" s="3" t="s">
        <v>88</v>
      </c>
      <c r="B88" s="4" t="str">
        <f>IFERROR(__xludf.DUMMYFUNCTION("GOOGLETRANSLATE(A88,""tr"",""ar"")"),"تنبؤ")</f>
        <v>تنبؤ</v>
      </c>
    </row>
    <row r="89">
      <c r="A89" s="3" t="s">
        <v>89</v>
      </c>
      <c r="B89" s="4" t="str">
        <f>IFERROR(__xludf.DUMMYFUNCTION("GOOGLETRANSLATE(A89,""tr"",""ar"")"),"حلف")</f>
        <v>حلف</v>
      </c>
    </row>
    <row r="90">
      <c r="A90" s="3" t="s">
        <v>90</v>
      </c>
      <c r="B90" s="4" t="str">
        <f>IFERROR(__xludf.DUMMYFUNCTION("GOOGLETRANSLATE(A90,""tr"",""ar"")"),"الشيك")</f>
        <v>الشيك</v>
      </c>
    </row>
    <row r="91">
      <c r="A91" s="3" t="s">
        <v>91</v>
      </c>
      <c r="B91" s="4" t="str">
        <f>IFERROR(__xludf.DUMMYFUNCTION("GOOGLETRANSLATE(A91,""tr"",""ar"")"),"حول")</f>
        <v>حول</v>
      </c>
    </row>
    <row r="92">
      <c r="A92" s="3" t="s">
        <v>92</v>
      </c>
      <c r="B92" s="4" t="str">
        <f>IFERROR(__xludf.DUMMYFUNCTION("GOOGLETRANSLATE(A92,""tr"",""ar"")"),"خطأ")</f>
        <v>خطأ</v>
      </c>
    </row>
    <row r="93">
      <c r="A93" s="3" t="s">
        <v>93</v>
      </c>
      <c r="B93" s="4" t="str">
        <f>IFERROR(__xludf.DUMMYFUNCTION("GOOGLETRANSLATE(A93,""tr"",""ar"")"),"عشق")</f>
        <v>عشق</v>
      </c>
    </row>
    <row r="94">
      <c r="A94" s="3" t="s">
        <v>94</v>
      </c>
      <c r="B94" s="4" t="str">
        <f>IFERROR(__xludf.DUMMYFUNCTION("GOOGLETRANSLATE(A94,""tr"",""ar"")"),"أسرة")</f>
        <v>أسرة</v>
      </c>
    </row>
    <row r="95">
      <c r="A95" s="3" t="s">
        <v>95</v>
      </c>
      <c r="B95" s="4" t="str">
        <f>IFERROR(__xludf.DUMMYFUNCTION("GOOGLETRANSLATE(A95,""tr"",""ar"")"),"اشخاص")</f>
        <v>اشخاص</v>
      </c>
    </row>
    <row r="96">
      <c r="A96" s="3" t="s">
        <v>96</v>
      </c>
      <c r="B96" s="4" t="str">
        <f>IFERROR(__xludf.DUMMYFUNCTION("GOOGLETRANSLATE(A96,""tr"",""ar"")"),"الملكي")</f>
        <v>الملكي</v>
      </c>
    </row>
    <row r="97">
      <c r="A97" s="3" t="s">
        <v>97</v>
      </c>
      <c r="B97" s="4" t="str">
        <f>IFERROR(__xludf.DUMMYFUNCTION("GOOGLETRANSLATE(A97,""tr"",""ar"")"),"نفس")</f>
        <v>نفس</v>
      </c>
    </row>
    <row r="98">
      <c r="A98" s="3" t="s">
        <v>98</v>
      </c>
      <c r="B98" s="4" t="str">
        <f>IFERROR(__xludf.DUMMYFUNCTION("GOOGLETRANSLATE(A98,""tr"",""ar"")"),"قهوة")</f>
        <v>قهوة</v>
      </c>
    </row>
    <row r="99">
      <c r="A99" s="3" t="s">
        <v>99</v>
      </c>
      <c r="B99" s="4" t="str">
        <f>IFERROR(__xludf.DUMMYFUNCTION("GOOGLETRANSLATE(A99,""tr"",""ar"")"),"بسيط")</f>
        <v>بسيط</v>
      </c>
    </row>
    <row r="100">
      <c r="A100" s="3" t="s">
        <v>100</v>
      </c>
      <c r="B100" s="4" t="str">
        <f>IFERROR(__xludf.DUMMYFUNCTION("GOOGLETRANSLATE(A100,""tr"",""ar"")"),"حق")</f>
        <v>حق</v>
      </c>
    </row>
    <row r="101">
      <c r="A101" s="3" t="s">
        <v>101</v>
      </c>
      <c r="B101" s="4" t="str">
        <f>IFERROR(__xludf.DUMMYFUNCTION("GOOGLETRANSLATE(A101,""tr"",""ar"")"),"الوقت")</f>
        <v>الوقت</v>
      </c>
    </row>
    <row r="102">
      <c r="A102" s="3" t="s">
        <v>102</v>
      </c>
      <c r="B102" s="4" t="str">
        <f>IFERROR(__xludf.DUMMYFUNCTION("GOOGLETRANSLATE(A102,""tr"",""ar"")"),"ينظف")</f>
        <v>ينظف</v>
      </c>
    </row>
    <row r="103">
      <c r="A103" s="3" t="s">
        <v>103</v>
      </c>
      <c r="B103" s="4" t="str">
        <f>IFERROR(__xludf.DUMMYFUNCTION("GOOGLETRANSLATE(A103,""tr"",""ar"")"),"هل حقا")</f>
        <v>هل حقا</v>
      </c>
    </row>
    <row r="104">
      <c r="A104" s="3" t="s">
        <v>104</v>
      </c>
      <c r="B104" s="4" t="str">
        <f>IFERROR(__xludf.DUMMYFUNCTION("GOOGLETRANSLATE(A104,""tr"",""ar"")"),"جداً")</f>
        <v>جداً</v>
      </c>
    </row>
    <row r="105">
      <c r="A105" s="3" t="s">
        <v>105</v>
      </c>
      <c r="B105" s="4" t="str">
        <f>IFERROR(__xludf.DUMMYFUNCTION("GOOGLETRANSLATE(A105,""tr"",""ar"")"),"أغنية")</f>
        <v>أغنية</v>
      </c>
    </row>
    <row r="106">
      <c r="A106" s="3" t="s">
        <v>106</v>
      </c>
      <c r="B106" s="4" t="str">
        <f>IFERROR(__xludf.DUMMYFUNCTION("GOOGLETRANSLATE(A106,""tr"",""ar"")"),"موضوعات")</f>
        <v>موضوعات</v>
      </c>
    </row>
    <row r="107">
      <c r="A107" s="3" t="s">
        <v>107</v>
      </c>
      <c r="B107" s="4" t="str">
        <f>IFERROR(__xludf.DUMMYFUNCTION("GOOGLETRANSLATE(A107,""tr"",""ar"")"),"رائع")</f>
        <v>رائع</v>
      </c>
    </row>
    <row r="108">
      <c r="A108" s="3" t="s">
        <v>108</v>
      </c>
      <c r="B108" s="4" t="str">
        <f>IFERROR(__xludf.DUMMYFUNCTION("GOOGLETRANSLATE(A108,""tr"",""ar"")"),"العاجلة")</f>
        <v>العاجلة</v>
      </c>
    </row>
    <row r="109">
      <c r="A109" s="3" t="s">
        <v>109</v>
      </c>
      <c r="B109" s="4" t="str">
        <f>IFERROR(__xludf.DUMMYFUNCTION("GOOGLETRANSLATE(A109,""tr"",""ar"")"),"قتل")</f>
        <v>قتل</v>
      </c>
    </row>
    <row r="110">
      <c r="A110" s="3" t="s">
        <v>110</v>
      </c>
      <c r="B110" s="4" t="str">
        <f>IFERROR(__xludf.DUMMYFUNCTION("GOOGLETRANSLATE(A110,""tr"",""ar"")"),"مسكين")</f>
        <v>مسكين</v>
      </c>
    </row>
    <row r="111">
      <c r="A111" s="3" t="s">
        <v>111</v>
      </c>
      <c r="B111" s="4" t="str">
        <f>IFERROR(__xludf.DUMMYFUNCTION("GOOGLETRANSLATE(A111,""tr"",""ar"")"),"على الرغم من")</f>
        <v>على الرغم من</v>
      </c>
    </row>
    <row r="112">
      <c r="A112" s="3" t="s">
        <v>112</v>
      </c>
      <c r="B112" s="4" t="str">
        <f>IFERROR(__xludf.DUMMYFUNCTION("GOOGLETRANSLATE(A112,""tr"",""ar"")"),"توصيل")</f>
        <v>توصيل</v>
      </c>
    </row>
    <row r="113">
      <c r="A113" s="3" t="s">
        <v>113</v>
      </c>
      <c r="B113" s="4" t="str">
        <f>IFERROR(__xludf.DUMMYFUNCTION("GOOGLETRANSLATE(A113,""tr"",""ar"")"),"أحمر")</f>
        <v>أحمر</v>
      </c>
    </row>
    <row r="114">
      <c r="A114" s="3" t="s">
        <v>114</v>
      </c>
      <c r="B114" s="4" t="str">
        <f>IFERROR(__xludf.DUMMYFUNCTION("GOOGLETRANSLATE(A114,""tr"",""ar"")"),"السبب")</f>
        <v>السبب</v>
      </c>
    </row>
    <row r="115">
      <c r="A115" s="3" t="s">
        <v>115</v>
      </c>
      <c r="B115" s="4" t="str">
        <f>IFERROR(__xludf.DUMMYFUNCTION("GOOGLETRANSLATE(A115,""tr"",""ar"")"),"مرات")</f>
        <v>مرات</v>
      </c>
    </row>
    <row r="116">
      <c r="A116" s="3" t="s">
        <v>116</v>
      </c>
      <c r="B116" s="4" t="str">
        <f>IFERROR(__xludf.DUMMYFUNCTION("GOOGLETRANSLATE(A116,""tr"",""ar"")"),"خيار")</f>
        <v>خيار</v>
      </c>
    </row>
    <row r="117">
      <c r="A117" s="3" t="s">
        <v>117</v>
      </c>
      <c r="B117" s="4" t="str">
        <f>IFERROR(__xludf.DUMMYFUNCTION("GOOGLETRANSLATE(A117,""tr"",""ar"")"),"انضم")</f>
        <v>انضم</v>
      </c>
    </row>
    <row r="118">
      <c r="A118" s="3" t="s">
        <v>118</v>
      </c>
      <c r="B118" s="4" t="str">
        <f>IFERROR(__xludf.DUMMYFUNCTION("GOOGLETRANSLATE(A118,""tr"",""ar"")"),"خسارة")</f>
        <v>خسارة</v>
      </c>
    </row>
    <row r="119">
      <c r="A119" s="3" t="s">
        <v>119</v>
      </c>
      <c r="B119" s="4" t="str">
        <f>IFERROR(__xludf.DUMMYFUNCTION("GOOGLETRANSLATE(A119,""tr"",""ar"")"),"عرض")</f>
        <v>عرض</v>
      </c>
    </row>
    <row r="120">
      <c r="A120" s="3" t="s">
        <v>120</v>
      </c>
      <c r="B120" s="4" t="str">
        <f>IFERROR(__xludf.DUMMYFUNCTION("GOOGLETRANSLATE(A120,""tr"",""ar"")"),"صاحب")</f>
        <v>صاحب</v>
      </c>
    </row>
    <row r="121">
      <c r="A121" s="3" t="s">
        <v>121</v>
      </c>
      <c r="B121" s="4" t="str">
        <f>IFERROR(__xludf.DUMMYFUNCTION("GOOGLETRANSLATE(A121,""tr"",""ar"")"),"عام")</f>
        <v>عام</v>
      </c>
    </row>
    <row r="122">
      <c r="A122" s="3" t="s">
        <v>122</v>
      </c>
      <c r="B122" s="4" t="str">
        <f>IFERROR(__xludf.DUMMYFUNCTION("GOOGLETRANSLATE(A122,""tr"",""ar"")"),"دعوة")</f>
        <v>دعوة</v>
      </c>
    </row>
    <row r="123">
      <c r="A123" s="3" t="s">
        <v>123</v>
      </c>
      <c r="B123" s="4" t="str">
        <f>IFERROR(__xludf.DUMMYFUNCTION("GOOGLETRANSLATE(A123,""tr"",""ar"")"),"فخر")</f>
        <v>فخر</v>
      </c>
    </row>
    <row r="124">
      <c r="A124" s="3" t="s">
        <v>124</v>
      </c>
      <c r="B124" s="4" t="str">
        <f>IFERROR(__xludf.DUMMYFUNCTION("GOOGLETRANSLATE(A124,""tr"",""ar"")"),"دولة")</f>
        <v>دولة</v>
      </c>
    </row>
    <row r="125">
      <c r="A125" s="3" t="s">
        <v>125</v>
      </c>
      <c r="B125" s="4" t="str">
        <f>IFERROR(__xludf.DUMMYFUNCTION("GOOGLETRANSLATE(A125,""tr"",""ar"")"),"القضية، دعوة")</f>
        <v>القضية، دعوة</v>
      </c>
    </row>
    <row r="126">
      <c r="A126" s="3" t="s">
        <v>126</v>
      </c>
      <c r="B126" s="4" t="str">
        <f>IFERROR(__xludf.DUMMYFUNCTION("GOOGLETRANSLATE(A126,""tr"",""ar"")"),"دعاء")</f>
        <v>دعاء</v>
      </c>
    </row>
    <row r="127">
      <c r="A127" s="3" t="s">
        <v>127</v>
      </c>
      <c r="B127" s="4" t="str">
        <f>IFERROR(__xludf.DUMMYFUNCTION("GOOGLETRANSLATE(A127,""tr"",""ar"")"),"الكتاب")</f>
        <v>الكتاب</v>
      </c>
    </row>
    <row r="128">
      <c r="A128" s="3" t="s">
        <v>128</v>
      </c>
      <c r="B128" s="4" t="str">
        <f>IFERROR(__xludf.DUMMYFUNCTION("GOOGLETRANSLATE(A128,""tr"",""ar"")"),"التعبير")</f>
        <v>التعبير</v>
      </c>
    </row>
    <row r="129">
      <c r="A129" s="3" t="s">
        <v>129</v>
      </c>
      <c r="B129" s="4" t="str">
        <f>IFERROR(__xludf.DUMMYFUNCTION("GOOGLETRANSLATE(A129,""tr"",""ar"")"),"علي سبيل المثال")</f>
        <v>علي سبيل المثال</v>
      </c>
    </row>
    <row r="130">
      <c r="A130" s="3" t="s">
        <v>130</v>
      </c>
      <c r="B130" s="4" t="str">
        <f>IFERROR(__xludf.DUMMYFUNCTION("GOOGLETRANSLATE(A130,""tr"",""ar"")"),"كلمة")</f>
        <v>كلمة</v>
      </c>
    </row>
    <row r="131">
      <c r="A131" s="3" t="s">
        <v>131</v>
      </c>
      <c r="B131" s="4" t="str">
        <f>IFERROR(__xludf.DUMMYFUNCTION("GOOGLETRANSLATE(A131,""tr"",""ar"")"),"إقناع")</f>
        <v>إقناع</v>
      </c>
    </row>
    <row r="132">
      <c r="A132" s="3" t="s">
        <v>132</v>
      </c>
      <c r="B132" s="4" t="str">
        <f>IFERROR(__xludf.DUMMYFUNCTION("GOOGLETRANSLATE(A132,""tr"",""ar"")"),"اسم")</f>
        <v>اسم</v>
      </c>
    </row>
    <row r="133">
      <c r="A133" s="3" t="s">
        <v>133</v>
      </c>
      <c r="B133" s="4" t="str">
        <f>IFERROR(__xludf.DUMMYFUNCTION("GOOGLETRANSLATE(A133,""tr"",""ar"")"),"أزرق")</f>
        <v>أزرق</v>
      </c>
    </row>
    <row r="134">
      <c r="A134" s="3" t="s">
        <v>134</v>
      </c>
      <c r="B134" s="4" t="str">
        <f>IFERROR(__xludf.DUMMYFUNCTION("GOOGLETRANSLATE(A134,""tr"",""ar"")"),"قلب")</f>
        <v>قلب</v>
      </c>
    </row>
    <row r="135">
      <c r="A135" s="3" t="s">
        <v>135</v>
      </c>
      <c r="B135" s="4" t="str">
        <f>IFERROR(__xludf.DUMMYFUNCTION("GOOGLETRANSLATE(A135,""tr"",""ar"")"),"تهديد")</f>
        <v>تهديد</v>
      </c>
    </row>
    <row r="136">
      <c r="A136" s="3" t="s">
        <v>136</v>
      </c>
      <c r="B136" s="4" t="str">
        <f>IFERROR(__xludf.DUMMYFUNCTION("GOOGLETRANSLATE(A136,""tr"",""ar"")"),"الدرجة العلمية")</f>
        <v>الدرجة العلمية</v>
      </c>
    </row>
    <row r="137">
      <c r="A137" s="3" t="s">
        <v>137</v>
      </c>
      <c r="B137" s="4" t="str">
        <f>IFERROR(__xludf.DUMMYFUNCTION("GOOGLETRANSLATE(A137,""tr"",""ar"")"),"تأكل")</f>
        <v>تأكل</v>
      </c>
    </row>
    <row r="138">
      <c r="A138" s="3" t="s">
        <v>138</v>
      </c>
      <c r="B138" s="4" t="str">
        <f>IFERROR(__xludf.DUMMYFUNCTION("GOOGLETRANSLATE(A138,""tr"",""ar"")"),"ماهر")</f>
        <v>ماهر</v>
      </c>
    </row>
    <row r="139">
      <c r="A139" s="3" t="s">
        <v>139</v>
      </c>
      <c r="B139" s="4" t="str">
        <f>IFERROR(__xludf.DUMMYFUNCTION("GOOGLETRANSLATE(A139,""tr"",""ar"")"),"الحالي")</f>
        <v>الحالي</v>
      </c>
    </row>
    <row r="140">
      <c r="A140" s="3" t="s">
        <v>140</v>
      </c>
      <c r="B140" s="4" t="str">
        <f>IFERROR(__xludf.DUMMYFUNCTION("GOOGLETRANSLATE(A140,""tr"",""ar"")"),"طلب")</f>
        <v>طلب</v>
      </c>
    </row>
    <row r="141">
      <c r="A141" s="3" t="s">
        <v>141</v>
      </c>
      <c r="B141" s="4" t="str">
        <f>IFERROR(__xludf.DUMMYFUNCTION("GOOGLETRANSLATE(A141,""tr"",""ar"")"),"جندي")</f>
        <v>جندي</v>
      </c>
    </row>
    <row r="142">
      <c r="A142" s="3" t="s">
        <v>142</v>
      </c>
      <c r="B142" s="4" t="str">
        <f>IFERROR(__xludf.DUMMYFUNCTION("GOOGLETRANSLATE(A142,""tr"",""ar"")"),"قصة")</f>
        <v>قصة</v>
      </c>
    </row>
    <row r="143">
      <c r="A143" s="3" t="s">
        <v>143</v>
      </c>
      <c r="B143" s="4" t="str">
        <f>IFERROR(__xludf.DUMMYFUNCTION("GOOGLETRANSLATE(A143,""tr"",""ar"")"),"مشكلة")</f>
        <v>مشكلة</v>
      </c>
    </row>
    <row r="144">
      <c r="A144" s="3" t="s">
        <v>144</v>
      </c>
      <c r="B144" s="4" t="str">
        <f>IFERROR(__xludf.DUMMYFUNCTION("GOOGLETRANSLATE(A144,""tr"",""ar"")"),"رائع")</f>
        <v>رائع</v>
      </c>
    </row>
    <row r="145">
      <c r="A145" s="3" t="s">
        <v>145</v>
      </c>
      <c r="B145" s="4" t="str">
        <f>IFERROR(__xludf.DUMMYFUNCTION("GOOGLETRANSLATE(A145,""tr"",""ar"")"),"الرأس")</f>
        <v>الرأس</v>
      </c>
    </row>
    <row r="146">
      <c r="A146" s="3" t="s">
        <v>146</v>
      </c>
      <c r="B146" s="4" t="str">
        <f>IFERROR(__xludf.DUMMYFUNCTION("GOOGLETRANSLATE(A146,""tr"",""ar"")"),"إله")</f>
        <v>إله</v>
      </c>
    </row>
    <row r="147">
      <c r="A147" s="3" t="s">
        <v>147</v>
      </c>
      <c r="B147" s="4" t="str">
        <f>IFERROR(__xludf.DUMMYFUNCTION("GOOGLETRANSLATE(A147,""tr"",""ar"")"),"بضائع")</f>
        <v>بضائع</v>
      </c>
    </row>
    <row r="148">
      <c r="A148" s="3" t="s">
        <v>148</v>
      </c>
      <c r="B148" s="4" t="str">
        <f>IFERROR(__xludf.DUMMYFUNCTION("GOOGLETRANSLATE(A148,""tr"",""ar"")"),"حادثة")</f>
        <v>حادثة</v>
      </c>
    </row>
    <row r="149">
      <c r="A149" s="3" t="s">
        <v>149</v>
      </c>
      <c r="B149" s="4" t="str">
        <f>IFERROR(__xludf.DUMMYFUNCTION("GOOGLETRANSLATE(A149,""tr"",""ar"")"),"حيوان")</f>
        <v>حيوان</v>
      </c>
    </row>
    <row r="150">
      <c r="A150" s="3" t="s">
        <v>150</v>
      </c>
      <c r="B150" s="4" t="str">
        <f>IFERROR(__xludf.DUMMYFUNCTION("GOOGLETRANSLATE(A150,""tr"",""ar"")"),"درس")</f>
        <v>درس</v>
      </c>
    </row>
    <row r="151">
      <c r="A151" s="3" t="s">
        <v>151</v>
      </c>
      <c r="B151" s="4" t="str">
        <f>IFERROR(__xludf.DUMMYFUNCTION("GOOGLETRANSLATE(A151,""tr"",""ar"")"),"بما فيها")</f>
        <v>بما فيها</v>
      </c>
    </row>
    <row r="152">
      <c r="A152" s="3" t="s">
        <v>152</v>
      </c>
      <c r="B152" s="4" t="str">
        <f>IFERROR(__xludf.DUMMYFUNCTION("GOOGLETRANSLATE(A152,""tr"",""ar"")"),"الخدمات")</f>
        <v>الخدمات</v>
      </c>
    </row>
    <row r="153">
      <c r="A153" s="3" t="s">
        <v>153</v>
      </c>
      <c r="B153" s="4" t="str">
        <f>IFERROR(__xludf.DUMMYFUNCTION("GOOGLETRANSLATE(A153,""tr"",""ar"")"),"زيارة")</f>
        <v>زيارة</v>
      </c>
    </row>
    <row r="154">
      <c r="A154" s="3" t="s">
        <v>154</v>
      </c>
      <c r="B154" s="4" t="str">
        <f>IFERROR(__xludf.DUMMYFUNCTION("GOOGLETRANSLATE(A154,""tr"",""ar"")"),"هدف، تصويب")</f>
        <v>هدف، تصويب</v>
      </c>
    </row>
    <row r="155">
      <c r="A155" s="3" t="s">
        <v>155</v>
      </c>
      <c r="B155" s="4" t="str">
        <f>IFERROR(__xludf.DUMMYFUNCTION("GOOGLETRANSLATE(A155,""tr"",""ar"")"),"علاج او معاملة")</f>
        <v>علاج او معاملة</v>
      </c>
    </row>
    <row r="156">
      <c r="A156" s="3" t="s">
        <v>156</v>
      </c>
      <c r="B156" s="4" t="str">
        <f>IFERROR(__xludf.DUMMYFUNCTION("GOOGLETRANSLATE(A156,""tr"",""ar"")"),"ضعيف")</f>
        <v>ضعيف</v>
      </c>
    </row>
    <row r="157">
      <c r="A157" s="3" t="s">
        <v>157</v>
      </c>
      <c r="B157" s="4" t="str">
        <f>IFERROR(__xludf.DUMMYFUNCTION("GOOGLETRANSLATE(A157,""tr"",""ar"")"),"دائماً")</f>
        <v>دائماً</v>
      </c>
    </row>
    <row r="158">
      <c r="A158" s="3" t="s">
        <v>158</v>
      </c>
      <c r="B158" s="4" t="str">
        <f>IFERROR(__xludf.DUMMYFUNCTION("GOOGLETRANSLATE(A158,""tr"",""ar"")"),"حلم")</f>
        <v>حلم</v>
      </c>
    </row>
    <row r="159">
      <c r="A159" s="3" t="s">
        <v>159</v>
      </c>
      <c r="B159" s="4" t="str">
        <f>IFERROR(__xludf.DUMMYFUNCTION("GOOGLETRANSLATE(A159,""tr"",""ar"")"),"حلويات")</f>
        <v>حلويات</v>
      </c>
    </row>
    <row r="160">
      <c r="A160" s="3" t="s">
        <v>160</v>
      </c>
      <c r="B160" s="4" t="str">
        <f>IFERROR(__xludf.DUMMYFUNCTION("GOOGLETRANSLATE(A160,""tr"",""ar"")"),"خطاب")</f>
        <v>خطاب</v>
      </c>
    </row>
    <row r="161">
      <c r="A161" s="3" t="s">
        <v>161</v>
      </c>
      <c r="B161" s="4" t="str">
        <f>IFERROR(__xludf.DUMMYFUNCTION("GOOGLETRANSLATE(A161,""tr"",""ar"")"),"شيطان")</f>
        <v>شيطان</v>
      </c>
    </row>
    <row r="162">
      <c r="A162" s="3" t="s">
        <v>162</v>
      </c>
      <c r="B162" s="4" t="str">
        <f>IFERROR(__xludf.DUMMYFUNCTION("GOOGLETRANSLATE(A162,""tr"",""ar"")"),"نبيذ")</f>
        <v>نبيذ</v>
      </c>
    </row>
    <row r="163">
      <c r="A163" s="3" t="s">
        <v>163</v>
      </c>
      <c r="B163" s="4" t="str">
        <f>IFERROR(__xludf.DUMMYFUNCTION("GOOGLETRANSLATE(A163,""tr"",""ar"")"),"إلغاء")</f>
        <v>إلغاء</v>
      </c>
    </row>
    <row r="164">
      <c r="A164" s="3" t="s">
        <v>164</v>
      </c>
      <c r="B164" s="4" t="str">
        <f>IFERROR(__xludf.DUMMYFUNCTION("GOOGLETRANSLATE(A164,""tr"",""ar"")"),"ضابط")</f>
        <v>ضابط</v>
      </c>
    </row>
    <row r="165">
      <c r="A165" s="3" t="s">
        <v>165</v>
      </c>
      <c r="B165" s="4" t="str">
        <f>IFERROR(__xludf.DUMMYFUNCTION("GOOGLETRANSLATE(A165,""tr"",""ar"")"),"بريىء")</f>
        <v>بريىء</v>
      </c>
    </row>
    <row r="166">
      <c r="A166" s="3" t="s">
        <v>166</v>
      </c>
      <c r="B166" s="4" t="str">
        <f>IFERROR(__xludf.DUMMYFUNCTION("GOOGLETRANSLATE(A166,""tr"",""ar"")"),"شريف")</f>
        <v>شريف</v>
      </c>
    </row>
    <row r="167">
      <c r="A167" s="3" t="s">
        <v>167</v>
      </c>
      <c r="B167" s="4" t="str">
        <f>IFERROR(__xludf.DUMMYFUNCTION("GOOGLETRANSLATE(A167,""tr"",""ar"")"),"حيث")</f>
        <v>حيث</v>
      </c>
    </row>
    <row r="168">
      <c r="A168" s="3" t="s">
        <v>168</v>
      </c>
      <c r="B168" s="4" t="str">
        <f>IFERROR(__xludf.DUMMYFUNCTION("GOOGLETRANSLATE(A168,""tr"",""ar"")"),"حامل")</f>
        <v>حامل</v>
      </c>
    </row>
    <row r="169">
      <c r="A169" s="3" t="s">
        <v>169</v>
      </c>
      <c r="B169" s="4" t="str">
        <f>IFERROR(__xludf.DUMMYFUNCTION("GOOGLETRANSLATE(A169,""tr"",""ar"")"),"معرض")</f>
        <v>معرض</v>
      </c>
    </row>
    <row r="170">
      <c r="A170" s="3" t="s">
        <v>170</v>
      </c>
      <c r="B170" s="4" t="str">
        <f>IFERROR(__xludf.DUMMYFUNCTION("GOOGLETRANSLATE(A170,""tr"",""ar"")"),"ضحية")</f>
        <v>ضحية</v>
      </c>
    </row>
    <row r="171">
      <c r="A171" s="3" t="s">
        <v>171</v>
      </c>
      <c r="B171" s="4" t="str">
        <f>IFERROR(__xludf.DUMMYFUNCTION("GOOGLETRANSLATE(A171,""tr"",""ar"")"),"اخو الام")</f>
        <v>اخو الام</v>
      </c>
    </row>
    <row r="172">
      <c r="A172" s="3" t="s">
        <v>172</v>
      </c>
      <c r="B172" s="4" t="str">
        <f>IFERROR(__xludf.DUMMYFUNCTION("GOOGLETRANSLATE(A172,""tr"",""ar"")"),"قبول")</f>
        <v>قبول</v>
      </c>
    </row>
    <row r="173">
      <c r="A173" s="3" t="s">
        <v>173</v>
      </c>
      <c r="B173" s="4" t="str">
        <f>IFERROR(__xludf.DUMMYFUNCTION("GOOGLETRANSLATE(A173,""tr"",""ar"")"),"روح")</f>
        <v>روح</v>
      </c>
    </row>
    <row r="174">
      <c r="A174" s="3" t="s">
        <v>174</v>
      </c>
      <c r="B174" s="4" t="str">
        <f>IFERROR(__xludf.DUMMYFUNCTION("GOOGLETRANSLATE(A174,""tr"",""ar"")"),"فرصة")</f>
        <v>فرصة</v>
      </c>
    </row>
    <row r="175">
      <c r="A175" s="3" t="s">
        <v>175</v>
      </c>
      <c r="B175" s="4" t="str">
        <f>IFERROR(__xludf.DUMMYFUNCTION("GOOGLETRANSLATE(A175,""tr"",""ar"")"),"سرور")</f>
        <v>سرور</v>
      </c>
    </row>
    <row r="176">
      <c r="A176" s="3" t="s">
        <v>176</v>
      </c>
      <c r="B176" s="4" t="str">
        <f>IFERROR(__xludf.DUMMYFUNCTION("GOOGLETRANSLATE(A176,""tr"",""ar"")"),"صورة")</f>
        <v>صورة</v>
      </c>
    </row>
    <row r="177">
      <c r="A177" s="3" t="s">
        <v>177</v>
      </c>
      <c r="B177" s="4" t="str">
        <f>IFERROR(__xludf.DUMMYFUNCTION("GOOGLETRANSLATE(A177,""tr"",""ar"")"),"صف دراسي")</f>
        <v>صف دراسي</v>
      </c>
    </row>
    <row r="178">
      <c r="A178" s="3" t="s">
        <v>178</v>
      </c>
      <c r="B178" s="4" t="str">
        <f>IFERROR(__xludf.DUMMYFUNCTION("GOOGLETRANSLATE(A178,""tr"",""ar"")"),"رسمياً")</f>
        <v>رسمياً</v>
      </c>
    </row>
    <row r="179">
      <c r="A179" s="3" t="s">
        <v>179</v>
      </c>
      <c r="B179" s="4" t="str">
        <f>IFERROR(__xludf.DUMMYFUNCTION("GOOGLETRANSLATE(A179,""tr"",""ar"")"),"مشغول")</f>
        <v>مشغول</v>
      </c>
    </row>
    <row r="180">
      <c r="A180" s="3" t="s">
        <v>180</v>
      </c>
      <c r="B180" s="4" t="str">
        <f>IFERROR(__xludf.DUMMYFUNCTION("GOOGLETRANSLATE(A180,""tr"",""ar"")"),"طلب")</f>
        <v>طلب</v>
      </c>
    </row>
    <row r="181">
      <c r="A181" s="3" t="s">
        <v>181</v>
      </c>
      <c r="B181" s="4" t="str">
        <f>IFERROR(__xludf.DUMMYFUNCTION("GOOGLETRANSLATE(A181,""tr"",""ar"")"),"شجاع")</f>
        <v>شجاع</v>
      </c>
    </row>
    <row r="182">
      <c r="A182" s="3" t="s">
        <v>182</v>
      </c>
      <c r="B182" s="4" t="str">
        <f>IFERROR(__xludf.DUMMYFUNCTION("GOOGLETRANSLATE(A182,""tr"",""ar"")"),"وقع")</f>
        <v>وقع</v>
      </c>
    </row>
    <row r="183">
      <c r="A183" s="3" t="s">
        <v>183</v>
      </c>
      <c r="B183" s="4" t="str">
        <f>IFERROR(__xludf.DUMMYFUNCTION("GOOGLETRANSLATE(A183,""tr"",""ar"")"),"جيب")</f>
        <v>جيب</v>
      </c>
    </row>
    <row r="184">
      <c r="A184" s="3" t="s">
        <v>184</v>
      </c>
      <c r="B184" s="4" t="str">
        <f>IFERROR(__xludf.DUMMYFUNCTION("GOOGLETRANSLATE(A184,""tr"",""ar"")"),"من عند")</f>
        <v>من عند</v>
      </c>
    </row>
    <row r="185">
      <c r="A185" s="3" t="s">
        <v>185</v>
      </c>
      <c r="B185" s="4" t="str">
        <f>IFERROR(__xludf.DUMMYFUNCTION("GOOGLETRANSLATE(A185,""tr"",""ar"")"),"شكرًا")</f>
        <v>شكرًا</v>
      </c>
    </row>
    <row r="186">
      <c r="A186" s="3" t="s">
        <v>186</v>
      </c>
      <c r="B186" s="4" t="str">
        <f>IFERROR(__xludf.DUMMYFUNCTION("GOOGLETRANSLATE(A186,""tr"",""ar"")"),"لا يشمل")</f>
        <v>لا يشمل</v>
      </c>
    </row>
    <row r="187">
      <c r="A187" s="3" t="s">
        <v>187</v>
      </c>
      <c r="B187" s="4" t="str">
        <f>IFERROR(__xludf.DUMMYFUNCTION("GOOGLETRANSLATE(A187,""tr"",""ar"")"),"هيئة")</f>
        <v>هيئة</v>
      </c>
    </row>
    <row r="188">
      <c r="A188" s="3" t="s">
        <v>188</v>
      </c>
      <c r="B188" s="4" t="str">
        <f>IFERROR(__xludf.DUMMYFUNCTION("GOOGLETRANSLATE(A188,""tr"",""ar"")"),"إدارة")</f>
        <v>إدارة</v>
      </c>
    </row>
    <row r="189">
      <c r="A189" s="3" t="s">
        <v>189</v>
      </c>
      <c r="B189" s="4" t="str">
        <f>IFERROR(__xludf.DUMMYFUNCTION("GOOGLETRANSLATE(A189,""tr"",""ar"")"),"الادارة")</f>
        <v>الادارة</v>
      </c>
    </row>
    <row r="190">
      <c r="A190" s="3" t="s">
        <v>190</v>
      </c>
      <c r="B190" s="4" t="str">
        <f>IFERROR(__xludf.DUMMYFUNCTION("GOOGLETRANSLATE(A190,""tr"",""ar"")"),"بحاجة إلى")</f>
        <v>بحاجة إلى</v>
      </c>
    </row>
    <row r="191">
      <c r="A191" s="3" t="s">
        <v>191</v>
      </c>
      <c r="B191" s="4" t="str">
        <f>IFERROR(__xludf.DUMMYFUNCTION("GOOGLETRANSLATE(A191,""tr"",""ar"")"),"توصية")</f>
        <v>توصية</v>
      </c>
    </row>
    <row r="192">
      <c r="A192" s="3" t="s">
        <v>192</v>
      </c>
      <c r="B192" s="4" t="str">
        <f>IFERROR(__xludf.DUMMYFUNCTION("GOOGLETRANSLATE(A192,""tr"",""ar"")"),"سر")</f>
        <v>سر</v>
      </c>
    </row>
    <row r="193">
      <c r="A193" s="3" t="s">
        <v>193</v>
      </c>
      <c r="B193" s="4" t="str">
        <f>IFERROR(__xludf.DUMMYFUNCTION("GOOGLETRANSLATE(A193,""tr"",""ar"")"),"للأسف")</f>
        <v>للأسف</v>
      </c>
    </row>
    <row r="194">
      <c r="A194" s="3" t="s">
        <v>194</v>
      </c>
      <c r="B194" s="4" t="str">
        <f>IFERROR(__xludf.DUMMYFUNCTION("GOOGLETRANSLATE(A194,""tr"",""ar"")"),"صراع")</f>
        <v>صراع</v>
      </c>
    </row>
    <row r="195">
      <c r="A195" s="3" t="s">
        <v>195</v>
      </c>
      <c r="B195" s="4" t="str">
        <f>IFERROR(__xludf.DUMMYFUNCTION("GOOGLETRANSLATE(A195,""tr"",""ar"")"),"سجل")</f>
        <v>سجل</v>
      </c>
    </row>
    <row r="196">
      <c r="A196" s="3" t="s">
        <v>196</v>
      </c>
      <c r="B196" s="4" t="str">
        <f>IFERROR(__xludf.DUMMYFUNCTION("GOOGLETRANSLATE(A196,""tr"",""ar"")"),"شبح")</f>
        <v>شبح</v>
      </c>
    </row>
    <row r="197">
      <c r="A197" s="3" t="s">
        <v>197</v>
      </c>
      <c r="B197" s="4" t="str">
        <f>IFERROR(__xludf.DUMMYFUNCTION("GOOGLETRANSLATE(A197,""tr"",""ar"")"),"دواء")</f>
        <v>دواء</v>
      </c>
    </row>
    <row r="198">
      <c r="A198" s="3" t="s">
        <v>198</v>
      </c>
      <c r="B198" s="4" t="str">
        <f>IFERROR(__xludf.DUMMYFUNCTION("GOOGLETRANSLATE(A198,""tr"",""ar"")"),"عقل _ يمانع")</f>
        <v>عقل _ يمانع</v>
      </c>
    </row>
    <row r="199">
      <c r="A199" s="3" t="s">
        <v>199</v>
      </c>
      <c r="B199" s="4" t="str">
        <f>IFERROR(__xludf.DUMMYFUNCTION("GOOGLETRANSLATE(A199,""tr"",""ar"")"),"نايم")</f>
        <v>نايم</v>
      </c>
    </row>
    <row r="200">
      <c r="A200" s="3" t="s">
        <v>200</v>
      </c>
      <c r="B200" s="4" t="str">
        <f>IFERROR(__xludf.DUMMYFUNCTION("GOOGLETRANSLATE(A200,""tr"",""ar"")"),"أخيرا")</f>
        <v>أخيرا</v>
      </c>
    </row>
    <row r="201">
      <c r="A201" s="3" t="s">
        <v>201</v>
      </c>
      <c r="B201" s="4" t="str">
        <f>IFERROR(__xludf.DUMMYFUNCTION("GOOGLETRANSLATE(A201,""tr"",""ar"")"),"بري")</f>
        <v>بري</v>
      </c>
    </row>
    <row r="202">
      <c r="A202" s="3" t="s">
        <v>202</v>
      </c>
      <c r="B202" s="4" t="str">
        <f>IFERROR(__xludf.DUMMYFUNCTION("GOOGLETRANSLATE(A202,""tr"",""ar"")"),"شركة ")</f>
        <v>شركة </v>
      </c>
    </row>
    <row r="203">
      <c r="A203" s="3" t="s">
        <v>203</v>
      </c>
      <c r="B203" s="4" t="str">
        <f>IFERROR(__xludf.DUMMYFUNCTION("GOOGLETRANSLATE(A203,""tr"",""ar"")"),"ملعب تنس")</f>
        <v>ملعب تنس</v>
      </c>
    </row>
    <row r="204">
      <c r="A204" s="3" t="s">
        <v>204</v>
      </c>
      <c r="B204" s="4" t="str">
        <f>IFERROR(__xludf.DUMMYFUNCTION("GOOGLETRANSLATE(A204,""tr"",""ar"")"),"بالتااكيد")</f>
        <v>بالتااكيد</v>
      </c>
    </row>
    <row r="205">
      <c r="A205" s="3" t="s">
        <v>205</v>
      </c>
      <c r="B205" s="4" t="str">
        <f>IFERROR(__xludf.DUMMYFUNCTION("GOOGLETRANSLATE(A205,""tr"",""ar"")"),"كشف")</f>
        <v>كشف</v>
      </c>
    </row>
    <row r="206">
      <c r="A206" s="3" t="s">
        <v>206</v>
      </c>
      <c r="B206" s="4" t="str">
        <f>IFERROR(__xludf.DUMMYFUNCTION("GOOGLETRANSLATE(A206,""tr"",""ar"")"),"اعمال بناء")</f>
        <v>اعمال بناء</v>
      </c>
    </row>
    <row r="207">
      <c r="A207" s="3" t="s">
        <v>207</v>
      </c>
      <c r="B207" s="4" t="str">
        <f>IFERROR(__xludf.DUMMYFUNCTION("GOOGLETRANSLATE(A207,""tr"",""ar"")"),"جمعة")</f>
        <v>جمعة</v>
      </c>
    </row>
    <row r="208">
      <c r="A208" s="3" t="s">
        <v>208</v>
      </c>
      <c r="B208" s="4" t="str">
        <f>IFERROR(__xludf.DUMMYFUNCTION("GOOGLETRANSLATE(A208,""tr"",""ar"")"),"تاريخ")</f>
        <v>تاريخ</v>
      </c>
    </row>
    <row r="209">
      <c r="A209" s="3" t="s">
        <v>209</v>
      </c>
      <c r="B209" s="4" t="str">
        <f>IFERROR(__xludf.DUMMYFUNCTION("GOOGLETRANSLATE(A209,""tr"",""ar"")"),"سلام")</f>
        <v>سلام</v>
      </c>
    </row>
    <row r="210">
      <c r="A210" s="3" t="s">
        <v>210</v>
      </c>
      <c r="B210" s="4" t="str">
        <f>IFERROR(__xludf.DUMMYFUNCTION("GOOGLETRANSLATE(A210,""tr"",""ar"")"),"فن")</f>
        <v>فن</v>
      </c>
    </row>
    <row r="211">
      <c r="A211" s="3" t="s">
        <v>211</v>
      </c>
      <c r="B211" s="4" t="str">
        <f>IFERROR(__xludf.DUMMYFUNCTION("GOOGLETRANSLATE(A211,""tr"",""ar"")"),"غريب")</f>
        <v>غريب</v>
      </c>
    </row>
    <row r="212">
      <c r="A212" s="3" t="s">
        <v>212</v>
      </c>
      <c r="B212" s="4" t="str">
        <f>IFERROR(__xludf.DUMMYFUNCTION("GOOGLETRANSLATE(A212,""tr"",""ar"")"),"الاسم الأول")</f>
        <v>الاسم الأول</v>
      </c>
    </row>
    <row r="213">
      <c r="A213" s="3" t="s">
        <v>213</v>
      </c>
      <c r="B213" s="4" t="str">
        <f>IFERROR(__xludf.DUMMYFUNCTION("GOOGLETRANSLATE(A213,""tr"",""ar"")"),"الانتحار")</f>
        <v>الانتحار</v>
      </c>
    </row>
    <row r="214">
      <c r="A214" s="3" t="s">
        <v>214</v>
      </c>
      <c r="B214" s="4" t="str">
        <f>IFERROR(__xludf.DUMMYFUNCTION("GOOGLETRANSLATE(A214,""tr"",""ar"")"),"هتافات")</f>
        <v>هتافات</v>
      </c>
    </row>
    <row r="215">
      <c r="A215" s="3" t="s">
        <v>215</v>
      </c>
      <c r="B215" s="4" t="str">
        <f>IFERROR(__xludf.DUMMYFUNCTION("GOOGLETRANSLATE(A215,""tr"",""ar"")"),"ذهني")</f>
        <v>ذهني</v>
      </c>
    </row>
    <row r="216">
      <c r="A216" s="3" t="s">
        <v>216</v>
      </c>
      <c r="B216" s="4" t="str">
        <f>IFERROR(__xludf.DUMMYFUNCTION("GOOGLETRANSLATE(A216,""tr"",""ar"")"),"اغتصاب")</f>
        <v>اغتصاب</v>
      </c>
    </row>
    <row r="217">
      <c r="A217" s="3" t="s">
        <v>217</v>
      </c>
      <c r="B217" s="4" t="str">
        <f>IFERROR(__xludf.DUMMYFUNCTION("GOOGLETRANSLATE(A217,""tr"",""ar"")"),"العدل")</f>
        <v>العدل</v>
      </c>
    </row>
    <row r="218">
      <c r="A218" s="3" t="s">
        <v>218</v>
      </c>
      <c r="B218" s="4" t="str">
        <f>IFERROR(__xludf.DUMMYFUNCTION("GOOGLETRANSLATE(A218,""tr"",""ar"")"),"غاز")</f>
        <v>غاز</v>
      </c>
    </row>
    <row r="219">
      <c r="A219" s="3" t="s">
        <v>219</v>
      </c>
      <c r="B219" s="4" t="str">
        <f>IFERROR(__xludf.DUMMYFUNCTION("GOOGLETRANSLATE(A219,""tr"",""ar"")"),"يسمح")</f>
        <v>يسمح</v>
      </c>
    </row>
    <row r="220">
      <c r="A220" s="3" t="s">
        <v>220</v>
      </c>
      <c r="B220" s="4" t="str">
        <f>IFERROR(__xludf.DUMMYFUNCTION("GOOGLETRANSLATE(A220,""tr"",""ar"")"),"شعور")</f>
        <v>شعور</v>
      </c>
    </row>
    <row r="221">
      <c r="A221" s="3" t="s">
        <v>221</v>
      </c>
      <c r="B221" s="4" t="str">
        <f>IFERROR(__xludf.DUMMYFUNCTION("GOOGLETRANSLATE(A221,""tr"",""ar"")"),"نقي")</f>
        <v>نقي</v>
      </c>
    </row>
    <row r="222">
      <c r="A222" s="3" t="s">
        <v>222</v>
      </c>
      <c r="B222" s="4" t="str">
        <f>IFERROR(__xludf.DUMMYFUNCTION("GOOGLETRANSLATE(A222,""tr"",""ar"")"),"عقاب")</f>
        <v>عقاب</v>
      </c>
    </row>
    <row r="223">
      <c r="A223" s="3" t="s">
        <v>223</v>
      </c>
      <c r="B223" s="4" t="str">
        <f>IFERROR(__xludf.DUMMYFUNCTION("GOOGLETRANSLATE(A223,""tr"",""ar"")"),"الإثارة")</f>
        <v>الإثارة</v>
      </c>
    </row>
    <row r="224">
      <c r="A224" s="3" t="s">
        <v>224</v>
      </c>
      <c r="B224" s="4" t="str">
        <f>IFERROR(__xludf.DUMMYFUNCTION("GOOGLETRANSLATE(A224,""tr"",""ar"")"),"اشتباه")</f>
        <v>اشتباه</v>
      </c>
    </row>
    <row r="225">
      <c r="A225" s="3" t="s">
        <v>225</v>
      </c>
      <c r="B225" s="4" t="str">
        <f>IFERROR(__xludf.DUMMYFUNCTION("GOOGLETRANSLATE(A225,""tr"",""ar"")"),"أسود")</f>
        <v>أسود</v>
      </c>
    </row>
    <row r="226">
      <c r="A226" s="3" t="s">
        <v>226</v>
      </c>
      <c r="B226" s="4" t="str">
        <f>IFERROR(__xludf.DUMMYFUNCTION("GOOGLETRANSLATE(A226,""tr"",""ar"")"),"عاهرة")</f>
        <v>عاهرة</v>
      </c>
    </row>
    <row r="227">
      <c r="A227" s="3" t="s">
        <v>227</v>
      </c>
      <c r="B227" s="4" t="str">
        <f>IFERROR(__xludf.DUMMYFUNCTION("GOOGLETRANSLATE(A227,""tr"",""ar"")"),"عملية")</f>
        <v>عملية</v>
      </c>
    </row>
    <row r="228">
      <c r="A228" s="3" t="s">
        <v>228</v>
      </c>
      <c r="B228" s="4" t="str">
        <f>IFERROR(__xludf.DUMMYFUNCTION("GOOGLETRANSLATE(A228,""tr"",""ar"")"),"نمط")</f>
        <v>نمط</v>
      </c>
    </row>
    <row r="229">
      <c r="A229" s="3" t="s">
        <v>229</v>
      </c>
      <c r="B229" s="4" t="str">
        <f>IFERROR(__xludf.DUMMYFUNCTION("GOOGLETRANSLATE(A229,""tr"",""ar"")"),"شارع")</f>
        <v>شارع</v>
      </c>
    </row>
    <row r="230">
      <c r="A230" s="3" t="s">
        <v>230</v>
      </c>
      <c r="B230" s="4" t="str">
        <f>IFERROR(__xludf.DUMMYFUNCTION("GOOGLETRANSLATE(A230,""tr"",""ar"")"),"دولة")</f>
        <v>دولة</v>
      </c>
    </row>
    <row r="231">
      <c r="A231" s="3" t="s">
        <v>231</v>
      </c>
      <c r="B231" s="4" t="str">
        <f>IFERROR(__xludf.DUMMYFUNCTION("GOOGLETRANSLATE(A231,""tr"",""ar"")"),"مخلص")</f>
        <v>مخلص</v>
      </c>
    </row>
    <row r="232">
      <c r="A232" s="3" t="s">
        <v>232</v>
      </c>
      <c r="B232" s="4" t="str">
        <f>IFERROR(__xludf.DUMMYFUNCTION("GOOGLETRANSLATE(A232,""tr"",""ar"")"),"يهودي")</f>
        <v>يهودي</v>
      </c>
    </row>
    <row r="233">
      <c r="A233" s="3" t="s">
        <v>233</v>
      </c>
      <c r="B233" s="4" t="str">
        <f>IFERROR(__xludf.DUMMYFUNCTION("GOOGLETRANSLATE(A233,""tr"",""ar"")"),"نقطة")</f>
        <v>نقطة</v>
      </c>
    </row>
    <row r="234">
      <c r="A234" s="3" t="s">
        <v>234</v>
      </c>
      <c r="B234" s="4" t="str">
        <f>IFERROR(__xludf.DUMMYFUNCTION("GOOGLETRANSLATE(A234,""tr"",""ar"")"),"الحكومي")</f>
        <v>الحكومي</v>
      </c>
    </row>
    <row r="235">
      <c r="A235" s="3" t="s">
        <v>235</v>
      </c>
      <c r="B235" s="4" t="str">
        <f>IFERROR(__xludf.DUMMYFUNCTION("GOOGLETRANSLATE(A235,""tr"",""ar"")"),"خطر")</f>
        <v>خطر</v>
      </c>
    </row>
    <row r="236">
      <c r="A236" s="3" t="s">
        <v>236</v>
      </c>
      <c r="B236" s="4" t="str">
        <f>IFERROR(__xludf.DUMMYFUNCTION("GOOGLETRANSLATE(A236,""tr"",""ar"")"),"ادعاء")</f>
        <v>ادعاء</v>
      </c>
    </row>
    <row r="237">
      <c r="A237" s="3" t="s">
        <v>237</v>
      </c>
      <c r="B237" s="4" t="str">
        <f>IFERROR(__xludf.DUMMYFUNCTION("GOOGLETRANSLATE(A237,""tr"",""ar"")"),"قاضي")</f>
        <v>قاضي</v>
      </c>
    </row>
    <row r="238">
      <c r="A238" s="3" t="s">
        <v>238</v>
      </c>
      <c r="B238" s="4" t="str">
        <f>IFERROR(__xludf.DUMMYFUNCTION("GOOGLETRANSLATE(A238,""tr"",""ar"")"),"اشخاص")</f>
        <v>اشخاص</v>
      </c>
    </row>
    <row r="239">
      <c r="A239" s="3" t="s">
        <v>239</v>
      </c>
      <c r="B239" s="4" t="str">
        <f>IFERROR(__xludf.DUMMYFUNCTION("GOOGLETRANSLATE(A239,""tr"",""ar"")"),"توديع - فراق")</f>
        <v>توديع - فراق</v>
      </c>
    </row>
    <row r="240">
      <c r="A240" s="3" t="s">
        <v>240</v>
      </c>
      <c r="B240" s="4" t="str">
        <f>IFERROR(__xludf.DUMMYFUNCTION("GOOGLETRANSLATE(A240,""tr"",""ar"")"),"رحلة قصيرة")</f>
        <v>رحلة قصيرة</v>
      </c>
    </row>
    <row r="241">
      <c r="A241" s="3" t="s">
        <v>241</v>
      </c>
      <c r="B241" s="4" t="str">
        <f>IFERROR(__xludf.DUMMYFUNCTION("GOOGLETRANSLATE(A241,""tr"",""ar"")"),"طبي")</f>
        <v>طبي</v>
      </c>
    </row>
    <row r="242">
      <c r="A242" s="3" t="s">
        <v>242</v>
      </c>
      <c r="B242" s="4" t="str">
        <f>IFERROR(__xludf.DUMMYFUNCTION("GOOGLETRANSLATE(A242,""tr"",""ar"")"),"الجانب")</f>
        <v>الجانب</v>
      </c>
    </row>
    <row r="243">
      <c r="A243" s="3" t="s">
        <v>243</v>
      </c>
      <c r="B243" s="4" t="str">
        <f>IFERROR(__xludf.DUMMYFUNCTION("GOOGLETRANSLATE(A243,""tr"",""ar"")"),"خفيف")</f>
        <v>خفيف</v>
      </c>
    </row>
    <row r="244">
      <c r="A244" s="3" t="s">
        <v>244</v>
      </c>
      <c r="B244" s="4" t="str">
        <f>IFERROR(__xludf.DUMMYFUNCTION("GOOGLETRANSLATE(A244,""tr"",""ar"")"),"الإخلاء")</f>
        <v>الإخلاء</v>
      </c>
    </row>
    <row r="245">
      <c r="A245" s="3" t="s">
        <v>245</v>
      </c>
      <c r="B245" s="4" t="str">
        <f>IFERROR(__xludf.DUMMYFUNCTION("GOOGLETRANSLATE(A245,""tr"",""ar"")"),"حرية التصرف")</f>
        <v>حرية التصرف</v>
      </c>
    </row>
    <row r="246">
      <c r="A246" s="3" t="s">
        <v>246</v>
      </c>
      <c r="B246" s="4" t="str">
        <f>IFERROR(__xludf.DUMMYFUNCTION("GOOGLETRANSLATE(A246,""tr"",""ar"")"),"السيولة النقدية")</f>
        <v>السيولة النقدية</v>
      </c>
    </row>
    <row r="247">
      <c r="A247" s="3" t="s">
        <v>247</v>
      </c>
      <c r="B247" s="4" t="str">
        <f>IFERROR(__xludf.DUMMYFUNCTION("GOOGLETRANSLATE(A247,""tr"",""ar"")"),"الحساب")</f>
        <v>الحساب</v>
      </c>
    </row>
    <row r="248">
      <c r="A248" s="3" t="s">
        <v>248</v>
      </c>
      <c r="B248" s="4" t="str">
        <f>IFERROR(__xludf.DUMMYFUNCTION("GOOGLETRANSLATE(A248,""tr"",""ar"")"),"فوز")</f>
        <v>فوز</v>
      </c>
    </row>
    <row r="249">
      <c r="A249" s="3" t="s">
        <v>249</v>
      </c>
      <c r="B249" s="4" t="str">
        <f>IFERROR(__xludf.DUMMYFUNCTION("GOOGLETRANSLATE(A249,""tr"",""ar"")"),"الإعلان")</f>
        <v>الإعلان</v>
      </c>
    </row>
    <row r="250">
      <c r="A250" s="3" t="s">
        <v>250</v>
      </c>
      <c r="B250" s="4" t="str">
        <f>IFERROR(__xludf.DUMMYFUNCTION("GOOGLETRANSLATE(A250,""tr"",""ar"")"),"مع السلامة")</f>
        <v>مع السلامة</v>
      </c>
    </row>
    <row r="251">
      <c r="A251" s="3" t="s">
        <v>251</v>
      </c>
      <c r="B251" s="4" t="str">
        <f>IFERROR(__xludf.DUMMYFUNCTION("GOOGLETRANSLATE(A251,""tr"",""ar"")"),"البلدية")</f>
        <v>البلدية</v>
      </c>
    </row>
    <row r="252">
      <c r="A252" s="3" t="s">
        <v>252</v>
      </c>
      <c r="B252" s="4" t="str">
        <f>IFERROR(__xludf.DUMMYFUNCTION("GOOGLETRANSLATE(A252,""tr"",""ar"")"),"كاهن")</f>
        <v>كاهن</v>
      </c>
    </row>
    <row r="253">
      <c r="A253" s="3" t="s">
        <v>253</v>
      </c>
      <c r="B253" s="4" t="str">
        <f>IFERROR(__xludf.DUMMYFUNCTION("GOOGLETRANSLATE(A253,""tr"",""ar"")"),"طب")</f>
        <v>طب</v>
      </c>
    </row>
    <row r="254">
      <c r="A254" s="3" t="s">
        <v>254</v>
      </c>
      <c r="B254" s="4" t="str">
        <f>IFERROR(__xludf.DUMMYFUNCTION("GOOGLETRANSLATE(A254,""tr"",""ar"")"),"التمثيل")</f>
        <v>التمثيل</v>
      </c>
    </row>
    <row r="255">
      <c r="A255" s="3" t="s">
        <v>255</v>
      </c>
      <c r="B255" s="4" t="str">
        <f>IFERROR(__xludf.DUMMYFUNCTION("GOOGLETRANSLATE(A255,""tr"",""ar"")"),"مشهد")</f>
        <v>مشهد</v>
      </c>
    </row>
    <row r="256">
      <c r="A256" s="3" t="s">
        <v>256</v>
      </c>
      <c r="B256" s="4" t="str">
        <f>IFERROR(__xludf.DUMMYFUNCTION("GOOGLETRANSLATE(A256,""tr"",""ar"")"),"معجزة")</f>
        <v>معجزة</v>
      </c>
    </row>
    <row r="257">
      <c r="A257" s="3" t="s">
        <v>257</v>
      </c>
      <c r="B257" s="4" t="str">
        <f>IFERROR(__xludf.DUMMYFUNCTION("GOOGLETRANSLATE(A257,""tr"",""ar"")"),"حساس")</f>
        <v>حساس</v>
      </c>
    </row>
    <row r="258">
      <c r="A258" s="3" t="s">
        <v>258</v>
      </c>
      <c r="B258" s="4" t="str">
        <f>IFERROR(__xludf.DUMMYFUNCTION("GOOGLETRANSLATE(A258,""tr"",""ar"")"),"دولة")</f>
        <v>دولة</v>
      </c>
    </row>
    <row r="259">
      <c r="A259" s="3" t="s">
        <v>259</v>
      </c>
      <c r="B259" s="4" t="str">
        <f>IFERROR(__xludf.DUMMYFUNCTION("GOOGLETRANSLATE(A259,""tr"",""ar"")"),"مرتق")</f>
        <v>مرتق</v>
      </c>
    </row>
    <row r="260">
      <c r="A260" s="3" t="s">
        <v>260</v>
      </c>
      <c r="B260" s="4" t="str">
        <f>IFERROR(__xludf.DUMMYFUNCTION("GOOGLETRANSLATE(A260,""tr"",""ar"")"),"طلب")</f>
        <v>طلب</v>
      </c>
    </row>
    <row r="261">
      <c r="A261" s="3" t="s">
        <v>261</v>
      </c>
      <c r="B261" s="4" t="str">
        <f>IFERROR(__xludf.DUMMYFUNCTION("GOOGLETRANSLATE(A261,""tr"",""ar"")"),"شخصيا")</f>
        <v>شخصيا</v>
      </c>
    </row>
    <row r="262">
      <c r="A262" s="3" t="s">
        <v>262</v>
      </c>
      <c r="B262" s="4" t="str">
        <f>IFERROR(__xludf.DUMMYFUNCTION("GOOGLETRANSLATE(A262,""tr"",""ar"")"),"فيديو")</f>
        <v>فيديو</v>
      </c>
    </row>
    <row r="263">
      <c r="A263" s="3" t="s">
        <v>263</v>
      </c>
      <c r="B263" s="4" t="str">
        <f>IFERROR(__xludf.DUMMYFUNCTION("GOOGLETRANSLATE(A263,""tr"",""ar"")"),"الجحيم")</f>
        <v>الجحيم</v>
      </c>
    </row>
    <row r="264">
      <c r="A264" s="3" t="s">
        <v>264</v>
      </c>
      <c r="B264" s="4" t="str">
        <f>IFERROR(__xludf.DUMMYFUNCTION("GOOGLETRANSLATE(A264,""tr"",""ar"")"),"مركز")</f>
        <v>مركز</v>
      </c>
    </row>
    <row r="265">
      <c r="A265" s="3" t="s">
        <v>265</v>
      </c>
      <c r="B265" s="4" t="str">
        <f>IFERROR(__xludf.DUMMYFUNCTION("GOOGLETRANSLATE(A265,""tr"",""ar"")"),"قرد")</f>
        <v>قرد</v>
      </c>
    </row>
    <row r="266">
      <c r="A266" s="3" t="s">
        <v>266</v>
      </c>
      <c r="B266" s="4" t="str">
        <f>IFERROR(__xludf.DUMMYFUNCTION("GOOGLETRANSLATE(A266,""tr"",""ar"")"),"بطاقة")</f>
        <v>بطاقة</v>
      </c>
    </row>
    <row r="267">
      <c r="A267" s="3" t="s">
        <v>267</v>
      </c>
      <c r="B267" s="4" t="str">
        <f>IFERROR(__xludf.DUMMYFUNCTION("GOOGLETRANSLATE(A267,""tr"",""ar"")"),"قرية")</f>
        <v>قرية</v>
      </c>
    </row>
    <row r="268">
      <c r="A268" s="3" t="s">
        <v>268</v>
      </c>
      <c r="B268" s="4" t="str">
        <f>IFERROR(__xludf.DUMMYFUNCTION("GOOGLETRANSLATE(A268,""tr"",""ar"")"),"هيئة")</f>
        <v>هيئة</v>
      </c>
    </row>
    <row r="269">
      <c r="A269" s="3" t="s">
        <v>269</v>
      </c>
      <c r="B269" s="4" t="str">
        <f>IFERROR(__xludf.DUMMYFUNCTION("GOOGLETRANSLATE(A269,""tr"",""ar"")"),"تجنيد")</f>
        <v>تجنيد</v>
      </c>
    </row>
    <row r="270">
      <c r="A270" s="3" t="s">
        <v>270</v>
      </c>
      <c r="B270" s="4" t="str">
        <f>IFERROR(__xludf.DUMMYFUNCTION("GOOGLETRANSLATE(A270,""tr"",""ar"")"),"تحية")</f>
        <v>تحية</v>
      </c>
    </row>
    <row r="271">
      <c r="A271" s="3" t="s">
        <v>271</v>
      </c>
      <c r="B271" s="4" t="str">
        <f>IFERROR(__xludf.DUMMYFUNCTION("GOOGLETRANSLATE(A271,""tr"",""ar"")"),"مفتش")</f>
        <v>مفتش</v>
      </c>
    </row>
    <row r="272">
      <c r="A272" s="3" t="s">
        <v>272</v>
      </c>
      <c r="B272" s="4" t="str">
        <f>IFERROR(__xludf.DUMMYFUNCTION("GOOGLETRANSLATE(A272,""tr"",""ar"")"),"عنف")</f>
        <v>عنف</v>
      </c>
    </row>
    <row r="273">
      <c r="A273" s="3" t="s">
        <v>273</v>
      </c>
      <c r="B273" s="4" t="str">
        <f>IFERROR(__xludf.DUMMYFUNCTION("GOOGLETRANSLATE(A273,""tr"",""ar"")"),"الفأر")</f>
        <v>الفأر</v>
      </c>
    </row>
    <row r="274">
      <c r="A274" s="3" t="s">
        <v>274</v>
      </c>
      <c r="B274" s="4" t="str">
        <f>IFERROR(__xludf.DUMMYFUNCTION("GOOGLETRANSLATE(A274,""tr"",""ar"")"),"فشار الذرة الحلوة")</f>
        <v>فشار الذرة الحلوة</v>
      </c>
    </row>
    <row r="275">
      <c r="A275" s="3" t="s">
        <v>275</v>
      </c>
      <c r="B275" s="4" t="str">
        <f>IFERROR(__xludf.DUMMYFUNCTION("GOOGLETRANSLATE(A275,""tr"",""ar"")"),"انتقام")</f>
        <v>انتقام</v>
      </c>
    </row>
    <row r="276">
      <c r="A276" s="3" t="s">
        <v>276</v>
      </c>
      <c r="B276" s="4" t="str">
        <f>IFERROR(__xludf.DUMMYFUNCTION("GOOGLETRANSLATE(A276,""tr"",""ar"")"),"قانون")</f>
        <v>قانون</v>
      </c>
    </row>
    <row r="277">
      <c r="A277" s="3" t="s">
        <v>277</v>
      </c>
      <c r="B277" s="4" t="str">
        <f>IFERROR(__xludf.DUMMYFUNCTION("GOOGLETRANSLATE(A277,""tr"",""ar"")"),"قصة")</f>
        <v>قصة</v>
      </c>
    </row>
    <row r="278">
      <c r="A278" s="3" t="s">
        <v>278</v>
      </c>
      <c r="B278" s="4" t="str">
        <f>IFERROR(__xludf.DUMMYFUNCTION("GOOGLETRANSLATE(A278,""tr"",""ar"")"),"تلف")</f>
        <v>تلف</v>
      </c>
    </row>
    <row r="279">
      <c r="A279" s="3" t="s">
        <v>279</v>
      </c>
      <c r="B279" s="4" t="str">
        <f>IFERROR(__xludf.DUMMYFUNCTION("GOOGLETRANSLATE(A279,""tr"",""ar"")"),"مشغول")</f>
        <v>مشغول</v>
      </c>
    </row>
    <row r="280">
      <c r="A280" s="3" t="s">
        <v>280</v>
      </c>
      <c r="B280" s="4" t="str">
        <f>IFERROR(__xludf.DUMMYFUNCTION("GOOGLETRANSLATE(A280,""tr"",""ar"")"),"عطوف")</f>
        <v>عطوف</v>
      </c>
    </row>
    <row r="281">
      <c r="A281" s="3" t="s">
        <v>281</v>
      </c>
      <c r="B281" s="4" t="str">
        <f>IFERROR(__xludf.DUMMYFUNCTION("GOOGLETRANSLATE(A281,""tr"",""ar"")"),"اليابانية")</f>
        <v>اليابانية</v>
      </c>
    </row>
    <row r="282">
      <c r="A282" s="3" t="s">
        <v>282</v>
      </c>
      <c r="B282" s="4" t="str">
        <f>IFERROR(__xludf.DUMMYFUNCTION("GOOGLETRANSLATE(A282,""tr"",""ar"")"),"ميدان")</f>
        <v>ميدان</v>
      </c>
    </row>
    <row r="283">
      <c r="A283" s="3" t="s">
        <v>283</v>
      </c>
      <c r="B283" s="4" t="str">
        <f>IFERROR(__xludf.DUMMYFUNCTION("GOOGLETRANSLATE(A283,""tr"",""ar"")"),"عميل")</f>
        <v>عميل</v>
      </c>
    </row>
    <row r="284">
      <c r="A284" s="3" t="s">
        <v>284</v>
      </c>
      <c r="B284" s="4" t="str">
        <f>IFERROR(__xludf.DUMMYFUNCTION("GOOGLETRANSLATE(A284,""tr"",""ar"")"),"يوم الاجازة")</f>
        <v>يوم الاجازة</v>
      </c>
    </row>
    <row r="285">
      <c r="A285" s="3" t="s">
        <v>285</v>
      </c>
      <c r="B285" s="4" t="str">
        <f>IFERROR(__xludf.DUMMYFUNCTION("GOOGLETRANSLATE(A285,""tr"",""ar"")"),"محادثة")</f>
        <v>محادثة</v>
      </c>
    </row>
    <row r="286">
      <c r="A286" s="3" t="s">
        <v>286</v>
      </c>
      <c r="B286" s="4" t="str">
        <f>IFERROR(__xludf.DUMMYFUNCTION("GOOGLETRANSLATE(A286,""tr"",""ar"")"),"راهبة")</f>
        <v>راهبة</v>
      </c>
    </row>
    <row r="287">
      <c r="A287" s="3" t="s">
        <v>287</v>
      </c>
      <c r="B287" s="4" t="str">
        <f>IFERROR(__xludf.DUMMYFUNCTION("GOOGLETRANSLATE(A287,""tr"",""ar"")"),"بطاطا")</f>
        <v>بطاطا</v>
      </c>
    </row>
    <row r="288">
      <c r="A288" s="3" t="s">
        <v>288</v>
      </c>
      <c r="B288" s="4" t="str">
        <f>IFERROR(__xludf.DUMMYFUNCTION("GOOGLETRANSLATE(A288,""tr"",""ar"")"),"مأتم")</f>
        <v>مأتم</v>
      </c>
    </row>
    <row r="289">
      <c r="A289" s="3" t="s">
        <v>289</v>
      </c>
      <c r="B289" s="4" t="str">
        <f>IFERROR(__xludf.DUMMYFUNCTION("GOOGLETRANSLATE(A289,""tr"",""ar"")"),"رصاصة")</f>
        <v>رصاصة</v>
      </c>
    </row>
    <row r="290">
      <c r="A290" s="3" t="s">
        <v>290</v>
      </c>
      <c r="B290" s="4" t="str">
        <f>IFERROR(__xludf.DUMMYFUNCTION("GOOGLETRANSLATE(A290,""tr"",""ar"")"),"ملاك")</f>
        <v>ملاك</v>
      </c>
    </row>
    <row r="291">
      <c r="A291" s="3" t="s">
        <v>291</v>
      </c>
      <c r="B291" s="4" t="str">
        <f>IFERROR(__xludf.DUMMYFUNCTION("GOOGLETRANSLATE(A291,""tr"",""ar"")"),"مدري")</f>
        <v>مدري</v>
      </c>
    </row>
    <row r="292">
      <c r="A292" s="3" t="s">
        <v>292</v>
      </c>
      <c r="B292" s="4" t="str">
        <f>IFERROR(__xludf.DUMMYFUNCTION("GOOGLETRANSLATE(A292,""tr"",""ar"")"),"عمر او قديم")</f>
        <v>عمر او قديم</v>
      </c>
    </row>
    <row r="293">
      <c r="A293" s="3" t="s">
        <v>293</v>
      </c>
      <c r="B293" s="4" t="str">
        <f>IFERROR(__xludf.DUMMYFUNCTION("GOOGLETRANSLATE(A293,""tr"",""ar"")"),"بناء")</f>
        <v>بناء</v>
      </c>
    </row>
    <row r="294">
      <c r="A294" s="3" t="s">
        <v>294</v>
      </c>
      <c r="B294" s="4" t="str">
        <f>IFERROR(__xludf.DUMMYFUNCTION("GOOGLETRANSLATE(A294,""tr"",""ar"")"),"أصر")</f>
        <v>أصر</v>
      </c>
    </row>
    <row r="295">
      <c r="A295" s="3" t="s">
        <v>295</v>
      </c>
      <c r="B295" s="4" t="str">
        <f>IFERROR(__xludf.DUMMYFUNCTION("GOOGLETRANSLATE(A295,""tr"",""ar"")"),"ما يزال")</f>
        <v>ما يزال</v>
      </c>
    </row>
    <row r="296">
      <c r="A296" s="3" t="s">
        <v>296</v>
      </c>
      <c r="B296" s="4" t="str">
        <f>IFERROR(__xludf.DUMMYFUNCTION("GOOGLETRANSLATE(A296,""tr"",""ar"")"),"نمط")</f>
        <v>نمط</v>
      </c>
    </row>
    <row r="297">
      <c r="A297" s="3" t="s">
        <v>297</v>
      </c>
      <c r="B297" s="4" t="str">
        <f>IFERROR(__xludf.DUMMYFUNCTION("GOOGLETRANSLATE(A297,""tr"",""ar"")"),"إشباع")</f>
        <v>إشباع</v>
      </c>
    </row>
    <row r="298">
      <c r="A298" s="3" t="s">
        <v>298</v>
      </c>
      <c r="B298" s="4" t="str">
        <f>IFERROR(__xludf.DUMMYFUNCTION("GOOGLETRANSLATE(A298,""tr"",""ar"")"),"يوم الثلاثاء")</f>
        <v>يوم الثلاثاء</v>
      </c>
    </row>
    <row r="299">
      <c r="A299" s="3" t="s">
        <v>299</v>
      </c>
      <c r="B299" s="4" t="str">
        <f>IFERROR(__xludf.DUMMYFUNCTION("GOOGLETRANSLATE(A299,""tr"",""ar"")"),"لا أحد ")</f>
        <v>لا أحد </v>
      </c>
    </row>
    <row r="300">
      <c r="A300" s="3" t="s">
        <v>300</v>
      </c>
      <c r="B300" s="4" t="str">
        <f>IFERROR(__xludf.DUMMYFUNCTION("GOOGLETRANSLATE(A300,""tr"",""ar"")"),"مادة")</f>
        <v>مادة</v>
      </c>
    </row>
    <row r="301">
      <c r="A301" s="3" t="s">
        <v>301</v>
      </c>
      <c r="B301" s="4" t="str">
        <f>IFERROR(__xludf.DUMMYFUNCTION("GOOGLETRANSLATE(A301,""tr"",""ar"")"),"جرس")</f>
        <v>جرس</v>
      </c>
    </row>
    <row r="302">
      <c r="A302" s="3" t="s">
        <v>302</v>
      </c>
      <c r="B302" s="4" t="str">
        <f>IFERROR(__xludf.DUMMYFUNCTION("GOOGLETRANSLATE(A302,""tr"",""ar"")"),"القديس")</f>
        <v>القديس</v>
      </c>
    </row>
    <row r="303">
      <c r="A303" s="3" t="s">
        <v>303</v>
      </c>
      <c r="B303" s="4" t="str">
        <f>IFERROR(__xludf.DUMMYFUNCTION("GOOGLETRANSLATE(A303,""tr"",""ar"")"),"يغش")</f>
        <v>يغش</v>
      </c>
    </row>
    <row r="304">
      <c r="A304" s="3" t="s">
        <v>304</v>
      </c>
      <c r="B304" s="4" t="str">
        <f>IFERROR(__xludf.DUMMYFUNCTION("GOOGLETRANSLATE(A304,""tr"",""ar"")"),"متوفر")</f>
        <v>متوفر</v>
      </c>
    </row>
    <row r="305">
      <c r="A305" s="3" t="s">
        <v>305</v>
      </c>
      <c r="B305" s="4" t="str">
        <f>IFERROR(__xludf.DUMMYFUNCTION("GOOGLETRANSLATE(A305,""tr"",""ar"")"),"اتصل")</f>
        <v>اتصل</v>
      </c>
    </row>
    <row r="306">
      <c r="A306" s="3" t="s">
        <v>306</v>
      </c>
      <c r="B306" s="4" t="str">
        <f>IFERROR(__xludf.DUMMYFUNCTION("GOOGLETRANSLATE(A306,""tr"",""ar"")"),"صدفة")</f>
        <v>صدفة</v>
      </c>
    </row>
    <row r="307">
      <c r="A307" s="3" t="s">
        <v>307</v>
      </c>
      <c r="B307" s="4" t="str">
        <f>IFERROR(__xludf.DUMMYFUNCTION("GOOGLETRANSLATE(A307,""tr"",""ar"")"),"الوقت الحاضر")</f>
        <v>الوقت الحاضر</v>
      </c>
    </row>
    <row r="308">
      <c r="A308" s="3" t="s">
        <v>308</v>
      </c>
      <c r="B308" s="4" t="str">
        <f>IFERROR(__xludf.DUMMYFUNCTION("GOOGLETRANSLATE(A308,""tr"",""ar"")"),"مع سيارة")</f>
        <v>مع سيارة</v>
      </c>
    </row>
    <row r="309">
      <c r="A309" s="3" t="s">
        <v>309</v>
      </c>
      <c r="B309" s="4" t="str">
        <f>IFERROR(__xludf.DUMMYFUNCTION("GOOGLETRANSLATE(A309,""tr"",""ar"")"),"الحالة")</f>
        <v>الحالة</v>
      </c>
    </row>
    <row r="310">
      <c r="A310" s="3" t="s">
        <v>310</v>
      </c>
      <c r="B310" s="4" t="str">
        <f>IFERROR(__xludf.DUMMYFUNCTION("GOOGLETRANSLATE(A310,""tr"",""ar"")"),"الكحول")</f>
        <v>الكحول</v>
      </c>
    </row>
    <row r="311">
      <c r="A311" s="3" t="s">
        <v>311</v>
      </c>
      <c r="B311" s="4" t="str">
        <f>IFERROR(__xludf.DUMMYFUNCTION("GOOGLETRANSLATE(A311,""tr"",""ar"")"),"أساس")</f>
        <v>أساس</v>
      </c>
    </row>
    <row r="312">
      <c r="A312" s="3" t="s">
        <v>312</v>
      </c>
      <c r="B312" s="4" t="str">
        <f>IFERROR(__xludf.DUMMYFUNCTION("GOOGLETRANSLATE(A312,""tr"",""ar"")"),"دائرة كهربائية")</f>
        <v>دائرة كهربائية</v>
      </c>
    </row>
    <row r="313">
      <c r="A313" s="3" t="s">
        <v>313</v>
      </c>
      <c r="B313" s="4" t="str">
        <f>IFERROR(__xludf.DUMMYFUNCTION("GOOGLETRANSLATE(A313,""tr"",""ar"")"),"محافظ حاكم")</f>
        <v>محافظ حاكم</v>
      </c>
    </row>
    <row r="314">
      <c r="A314" s="3" t="s">
        <v>314</v>
      </c>
      <c r="B314" s="4" t="str">
        <f>IFERROR(__xludf.DUMMYFUNCTION("GOOGLETRANSLATE(A314,""tr"",""ar"")"),"أداة")</f>
        <v>أداة</v>
      </c>
    </row>
    <row r="315">
      <c r="A315" s="3" t="s">
        <v>315</v>
      </c>
      <c r="B315" s="4" t="str">
        <f>IFERROR(__xludf.DUMMYFUNCTION("GOOGLETRANSLATE(A315,""tr"",""ar"")"),"قانون")</f>
        <v>قانون</v>
      </c>
    </row>
    <row r="316">
      <c r="A316" s="3" t="s">
        <v>316</v>
      </c>
      <c r="B316" s="4" t="str">
        <f>IFERROR(__xludf.DUMMYFUNCTION("GOOGLETRANSLATE(A316,""tr"",""ar"")"),"قدر")</f>
        <v>قدر</v>
      </c>
    </row>
    <row r="317">
      <c r="A317" s="3" t="s">
        <v>317</v>
      </c>
      <c r="B317" s="4" t="str">
        <f>IFERROR(__xludf.DUMMYFUNCTION("GOOGLETRANSLATE(A317,""tr"",""ar"")"),"متخرج")</f>
        <v>متخرج</v>
      </c>
    </row>
    <row r="318">
      <c r="A318" s="3" t="s">
        <v>318</v>
      </c>
      <c r="B318" s="4" t="str">
        <f>IFERROR(__xludf.DUMMYFUNCTION("GOOGLETRANSLATE(A318,""tr"",""ar"")"),"شامبانيا")</f>
        <v>شامبانيا</v>
      </c>
    </row>
    <row r="319">
      <c r="A319" s="3" t="s">
        <v>319</v>
      </c>
      <c r="B319" s="4" t="str">
        <f>IFERROR(__xludf.DUMMYFUNCTION("GOOGLETRANSLATE(A319,""tr"",""ar"")"),"إيجار")</f>
        <v>إيجار</v>
      </c>
    </row>
    <row r="320">
      <c r="A320" s="3" t="s">
        <v>320</v>
      </c>
      <c r="B320" s="4" t="str">
        <f>IFERROR(__xludf.DUMMYFUNCTION("GOOGLETRANSLATE(A320,""tr"",""ar"")"),"دائرة")</f>
        <v>دائرة</v>
      </c>
    </row>
    <row r="321">
      <c r="A321" s="3" t="s">
        <v>321</v>
      </c>
      <c r="B321" s="4" t="str">
        <f>IFERROR(__xludf.DUMMYFUNCTION("GOOGLETRANSLATE(A321,""tr"",""ar"")"),"تخصيص")</f>
        <v>تخصيص</v>
      </c>
    </row>
    <row r="322">
      <c r="A322" s="3" t="s">
        <v>322</v>
      </c>
      <c r="B322" s="4" t="str">
        <f>IFERROR(__xludf.DUMMYFUNCTION("GOOGLETRANSLATE(A322,""tr"",""ar"")"),"احتمال")</f>
        <v>احتمال</v>
      </c>
    </row>
    <row r="323">
      <c r="A323" s="3" t="s">
        <v>323</v>
      </c>
      <c r="B323" s="4" t="str">
        <f>IFERROR(__xludf.DUMMYFUNCTION("GOOGLETRANSLATE(A323,""tr"",""ar"")"),"تدخل قضائي")</f>
        <v>تدخل قضائي</v>
      </c>
    </row>
    <row r="324">
      <c r="A324" s="3" t="s">
        <v>324</v>
      </c>
      <c r="B324" s="4" t="str">
        <f>IFERROR(__xludf.DUMMYFUNCTION("GOOGLETRANSLATE(A324,""tr"",""ar"")"),"جَنَّة")</f>
        <v>جَنَّة</v>
      </c>
    </row>
    <row r="325">
      <c r="A325" s="3" t="s">
        <v>325</v>
      </c>
      <c r="B325" s="4" t="str">
        <f>IFERROR(__xludf.DUMMYFUNCTION("GOOGLETRANSLATE(A325,""tr"",""ar"")"),"انقلاب")</f>
        <v>انقلاب</v>
      </c>
    </row>
    <row r="326">
      <c r="A326" s="3" t="s">
        <v>326</v>
      </c>
      <c r="B326" s="4" t="str">
        <f>IFERROR(__xludf.DUMMYFUNCTION("GOOGLETRANSLATE(A326,""tr"",""ar"")"),"دليل - إثبات")</f>
        <v>دليل - إثبات</v>
      </c>
    </row>
    <row r="327">
      <c r="A327" s="3" t="s">
        <v>327</v>
      </c>
      <c r="B327" s="4" t="str">
        <f>IFERROR(__xludf.DUMMYFUNCTION("GOOGLETRANSLATE(A327,""tr"",""ar"")"),"يعشق")</f>
        <v>يعشق</v>
      </c>
    </row>
    <row r="328">
      <c r="A328" s="3" t="s">
        <v>328</v>
      </c>
      <c r="B328" s="4" t="str">
        <f>IFERROR(__xludf.DUMMYFUNCTION("GOOGLETRANSLATE(A328,""tr"",""ar"")"),"يزعج")</f>
        <v>يزعج</v>
      </c>
    </row>
    <row r="329">
      <c r="A329" s="3" t="s">
        <v>329</v>
      </c>
      <c r="B329" s="4" t="str">
        <f>IFERROR(__xludf.DUMMYFUNCTION("GOOGLETRANSLATE(A329,""tr"",""ar"")"),"كيك")</f>
        <v>كيك</v>
      </c>
    </row>
    <row r="330">
      <c r="A330" s="3" t="s">
        <v>330</v>
      </c>
      <c r="B330" s="4" t="str">
        <f>IFERROR(__xludf.DUMMYFUNCTION("GOOGLETRANSLATE(A330,""tr"",""ar"")"),"غبي")</f>
        <v>غبي</v>
      </c>
    </row>
    <row r="331">
      <c r="A331" s="3" t="s">
        <v>331</v>
      </c>
      <c r="B331" s="4" t="str">
        <f>IFERROR(__xludf.DUMMYFUNCTION("GOOGLETRANSLATE(A331,""tr"",""ar"")"),"سجن")</f>
        <v>سجن</v>
      </c>
    </row>
    <row r="332">
      <c r="A332" s="3" t="s">
        <v>332</v>
      </c>
      <c r="B332" s="4" t="str">
        <f>IFERROR(__xludf.DUMMYFUNCTION("GOOGLETRANSLATE(A332,""tr"",""ar"")"),"أوقات الحياة")</f>
        <v>أوقات الحياة</v>
      </c>
    </row>
    <row r="333">
      <c r="A333" s="3" t="s">
        <v>333</v>
      </c>
      <c r="B333" s="4" t="str">
        <f>IFERROR(__xludf.DUMMYFUNCTION("GOOGLETRANSLATE(A333,""tr"",""ar"")"),"قبل")</f>
        <v>قبل</v>
      </c>
    </row>
    <row r="334">
      <c r="A334" s="3" t="s">
        <v>334</v>
      </c>
      <c r="B334" s="4" t="str">
        <f>IFERROR(__xludf.DUMMYFUNCTION("GOOGLETRANSLATE(A334,""tr"",""ar"")"),"مشهور")</f>
        <v>مشهور</v>
      </c>
    </row>
    <row r="335">
      <c r="A335" s="3" t="s">
        <v>335</v>
      </c>
      <c r="B335" s="4" t="str">
        <f>IFERROR(__xludf.DUMMYFUNCTION("GOOGLETRANSLATE(A335,""tr"",""ar"")"),"ضيق")</f>
        <v>ضيق</v>
      </c>
    </row>
    <row r="336">
      <c r="A336" s="3" t="s">
        <v>336</v>
      </c>
      <c r="B336" s="4" t="str">
        <f>IFERROR(__xludf.DUMMYFUNCTION("GOOGLETRANSLATE(A336,""tr"",""ar"")"),"جرأة")</f>
        <v>جرأة</v>
      </c>
    </row>
    <row r="337">
      <c r="A337" s="3" t="s">
        <v>337</v>
      </c>
      <c r="B337" s="4" t="str">
        <f>IFERROR(__xludf.DUMMYFUNCTION("GOOGLETRANSLATE(A337,""tr"",""ar"")"),"تشخبص")</f>
        <v>تشخبص</v>
      </c>
    </row>
    <row r="338">
      <c r="A338" s="3" t="s">
        <v>338</v>
      </c>
      <c r="B338" s="4" t="str">
        <f>IFERROR(__xludf.DUMMYFUNCTION("GOOGLETRANSLATE(A338,""tr"",""ar"")"),"قسري")</f>
        <v>قسري</v>
      </c>
    </row>
    <row r="339">
      <c r="A339" s="3" t="s">
        <v>339</v>
      </c>
      <c r="B339" s="4" t="str">
        <f>IFERROR(__xludf.DUMMYFUNCTION("GOOGLETRANSLATE(A339,""tr"",""ar"")"),"نادر")</f>
        <v>نادر</v>
      </c>
    </row>
    <row r="340">
      <c r="A340" s="3" t="s">
        <v>340</v>
      </c>
      <c r="B340" s="4" t="str">
        <f>IFERROR(__xludf.DUMMYFUNCTION("GOOGLETRANSLATE(A340,""tr"",""ar"")"),"شخصيا")</f>
        <v>شخصيا</v>
      </c>
    </row>
    <row r="341">
      <c r="A341" s="3" t="s">
        <v>341</v>
      </c>
      <c r="B341" s="4" t="str">
        <f>IFERROR(__xludf.DUMMYFUNCTION("GOOGLETRANSLATE(A341,""tr"",""ar"")"),"إعدام")</f>
        <v>إعدام</v>
      </c>
    </row>
    <row r="342">
      <c r="A342" s="3" t="s">
        <v>342</v>
      </c>
      <c r="B342" s="4" t="str">
        <f>IFERROR(__xludf.DUMMYFUNCTION("GOOGLETRANSLATE(A342,""tr"",""ar"")"),"زائر")</f>
        <v>زائر</v>
      </c>
    </row>
    <row r="343">
      <c r="A343" s="3" t="s">
        <v>343</v>
      </c>
      <c r="B343" s="4" t="str">
        <f>IFERROR(__xludf.DUMMYFUNCTION("GOOGLETRANSLATE(A343,""tr"",""ar"")"),"وحي")</f>
        <v>وحي</v>
      </c>
    </row>
    <row r="344">
      <c r="A344" s="3" t="s">
        <v>344</v>
      </c>
      <c r="B344" s="4" t="str">
        <f>IFERROR(__xludf.DUMMYFUNCTION("GOOGLETRANSLATE(A344,""tr"",""ar"")"),"نهر")</f>
        <v>نهر</v>
      </c>
    </row>
    <row r="345">
      <c r="A345" s="3" t="s">
        <v>345</v>
      </c>
      <c r="B345" s="4" t="str">
        <f>IFERROR(__xludf.DUMMYFUNCTION("GOOGLETRANSLATE(A345,""tr"",""ar"")"),"مكشوف")</f>
        <v>مكشوف</v>
      </c>
    </row>
    <row r="346">
      <c r="A346" s="3" t="s">
        <v>346</v>
      </c>
      <c r="B346" s="4" t="str">
        <f>IFERROR(__xludf.DUMMYFUNCTION("GOOGLETRANSLATE(A346,""tr"",""ar"")"),"شاكر")</f>
        <v>شاكر</v>
      </c>
    </row>
    <row r="347">
      <c r="A347" s="3" t="s">
        <v>347</v>
      </c>
      <c r="B347" s="4" t="str">
        <f>IFERROR(__xludf.DUMMYFUNCTION("GOOGLETRANSLATE(A347,""tr"",""ar"")"),"سلامة")</f>
        <v>سلامة</v>
      </c>
    </row>
    <row r="348">
      <c r="A348" s="3" t="s">
        <v>348</v>
      </c>
      <c r="B348" s="4" t="str">
        <f>IFERROR(__xludf.DUMMYFUNCTION("GOOGLETRANSLATE(A348,""tr"",""ar"")"),"ترقية وظيفية")</f>
        <v>ترقية وظيفية</v>
      </c>
    </row>
    <row r="349">
      <c r="A349" s="3" t="s">
        <v>349</v>
      </c>
      <c r="B349" s="4" t="str">
        <f>IFERROR(__xludf.DUMMYFUNCTION("GOOGLETRANSLATE(A349,""tr"",""ar"")"),"اِمتِنان")</f>
        <v>اِمتِنان</v>
      </c>
    </row>
    <row r="350">
      <c r="A350" s="3" t="s">
        <v>350</v>
      </c>
      <c r="B350" s="4" t="str">
        <f>IFERROR(__xludf.DUMMYFUNCTION("GOOGLETRANSLATE(A350,""tr"",""ar"")"),"بطل")</f>
        <v>بطل</v>
      </c>
    </row>
    <row r="351">
      <c r="A351" s="3" t="s">
        <v>351</v>
      </c>
      <c r="B351" s="4" t="str">
        <f>IFERROR(__xludf.DUMMYFUNCTION("GOOGLETRANSLATE(A351,""tr"",""ar"")"),"أميرال")</f>
        <v>أميرال</v>
      </c>
    </row>
    <row r="352">
      <c r="A352" s="3" t="s">
        <v>352</v>
      </c>
      <c r="B352" s="4" t="str">
        <f>IFERROR(__xludf.DUMMYFUNCTION("GOOGLETRANSLATE(A352,""tr"",""ar"")"),"قلم")</f>
        <v>قلم</v>
      </c>
    </row>
    <row r="353">
      <c r="A353" s="3" t="s">
        <v>353</v>
      </c>
      <c r="B353" s="4" t="str">
        <f>IFERROR(__xludf.DUMMYFUNCTION("GOOGLETRANSLATE(A353,""tr"",""ar"")"),"حركة")</f>
        <v>حركة</v>
      </c>
    </row>
    <row r="354">
      <c r="A354" s="3" t="s">
        <v>354</v>
      </c>
      <c r="B354" s="4" t="str">
        <f>IFERROR(__xludf.DUMMYFUNCTION("GOOGLETRANSLATE(A354,""tr"",""ar"")"),"المعجب")</f>
        <v>المعجب</v>
      </c>
    </row>
    <row r="355">
      <c r="A355" s="3" t="s">
        <v>355</v>
      </c>
      <c r="B355" s="4" t="str">
        <f>IFERROR(__xludf.DUMMYFUNCTION("GOOGLETRANSLATE(A355,""tr"",""ar"")"),"الأكسجين")</f>
        <v>الأكسجين</v>
      </c>
    </row>
    <row r="356">
      <c r="A356" s="3" t="s">
        <v>356</v>
      </c>
      <c r="B356" s="4" t="str">
        <f>IFERROR(__xludf.DUMMYFUNCTION("GOOGLETRANSLATE(A356,""tr"",""ar"")"),"رشوة")</f>
        <v>رشوة</v>
      </c>
    </row>
    <row r="357">
      <c r="A357" s="3" t="s">
        <v>357</v>
      </c>
      <c r="B357" s="4" t="str">
        <f>IFERROR(__xludf.DUMMYFUNCTION("GOOGLETRANSLATE(A357,""tr"",""ar"")"),"ضخم")</f>
        <v>ضخم</v>
      </c>
    </row>
    <row r="358">
      <c r="A358" s="3" t="s">
        <v>358</v>
      </c>
      <c r="B358" s="4" t="str">
        <f>IFERROR(__xludf.DUMMYFUNCTION("GOOGLETRANSLATE(A358,""tr"",""ar"")"),"القرصان")</f>
        <v>القرصان</v>
      </c>
    </row>
    <row r="359">
      <c r="A359" s="3" t="s">
        <v>359</v>
      </c>
      <c r="B359" s="4" t="str">
        <f>IFERROR(__xludf.DUMMYFUNCTION("GOOGLETRANSLATE(A359,""tr"",""ar"")"),"تجارة")</f>
        <v>تجارة</v>
      </c>
    </row>
    <row r="360">
      <c r="A360" s="3" t="s">
        <v>360</v>
      </c>
      <c r="B360" s="4" t="str">
        <f>IFERROR(__xludf.DUMMYFUNCTION("GOOGLETRANSLATE(A360,""tr"",""ar"")"),"مجانا")</f>
        <v>مجانا</v>
      </c>
    </row>
    <row r="361">
      <c r="A361" s="3" t="s">
        <v>361</v>
      </c>
      <c r="B361" s="4" t="str">
        <f>IFERROR(__xludf.DUMMYFUNCTION("GOOGLETRANSLATE(A361,""tr"",""ar"")"),"اضحك")</f>
        <v>اضحك</v>
      </c>
    </row>
    <row r="362">
      <c r="A362" s="3" t="s">
        <v>362</v>
      </c>
      <c r="B362" s="4" t="str">
        <f>IFERROR(__xludf.DUMMYFUNCTION("GOOGLETRANSLATE(A362,""tr"",""ar"")"),"قصيدة")</f>
        <v>قصيدة</v>
      </c>
    </row>
    <row r="363">
      <c r="A363" s="3" t="s">
        <v>363</v>
      </c>
      <c r="B363" s="4" t="str">
        <f>IFERROR(__xludf.DUMMYFUNCTION("GOOGLETRANSLATE(A363,""tr"",""ar"")"),"قطعة")</f>
        <v>قطعة</v>
      </c>
    </row>
    <row r="364">
      <c r="A364" s="3" t="s">
        <v>364</v>
      </c>
      <c r="B364" s="4" t="str">
        <f>IFERROR(__xludf.DUMMYFUNCTION("GOOGLETRANSLATE(A364,""tr"",""ar"")"),"التوقيع")</f>
        <v>التوقيع</v>
      </c>
    </row>
    <row r="365">
      <c r="A365" s="3" t="s">
        <v>365</v>
      </c>
      <c r="B365" s="4" t="str">
        <f>IFERROR(__xludf.DUMMYFUNCTION("GOOGLETRANSLATE(A365,""tr"",""ar"")"),"أسد")</f>
        <v>أسد</v>
      </c>
    </row>
    <row r="366">
      <c r="A366" s="3" t="s">
        <v>366</v>
      </c>
      <c r="B366" s="4" t="str">
        <f>IFERROR(__xludf.DUMMYFUNCTION("GOOGLETRANSLATE(A366,""tr"",""ar"")"),"الشاهد")</f>
        <v>الشاهد</v>
      </c>
    </row>
    <row r="367">
      <c r="A367" s="3" t="s">
        <v>367</v>
      </c>
      <c r="B367" s="4" t="str">
        <f>IFERROR(__xludf.DUMMYFUNCTION("GOOGLETRANSLATE(A367,""tr"",""ar"")"),"شرف")</f>
        <v>شرف</v>
      </c>
    </row>
    <row r="368">
      <c r="A368" s="3" t="s">
        <v>368</v>
      </c>
      <c r="B368" s="4" t="str">
        <f>IFERROR(__xludf.DUMMYFUNCTION("GOOGLETRANSLATE(A368,""tr"",""ar"")"),"دزينة")</f>
        <v>دزينة</v>
      </c>
    </row>
    <row r="369">
      <c r="A369" s="3" t="s">
        <v>369</v>
      </c>
      <c r="B369" s="4" t="str">
        <f>IFERROR(__xludf.DUMMYFUNCTION("GOOGLETRANSLATE(A369,""tr"",""ar"")"),"رهان")</f>
        <v>رهان</v>
      </c>
    </row>
    <row r="370">
      <c r="A370" s="3" t="s">
        <v>370</v>
      </c>
      <c r="B370" s="4" t="str">
        <f>IFERROR(__xludf.DUMMYFUNCTION("GOOGLETRANSLATE(A370,""tr"",""ar"")"),"يجب")</f>
        <v>يجب</v>
      </c>
    </row>
    <row r="371">
      <c r="A371" s="3" t="s">
        <v>371</v>
      </c>
      <c r="B371" s="4" t="str">
        <f>IFERROR(__xludf.DUMMYFUNCTION("GOOGLETRANSLATE(A371,""tr"",""ar"")"),"حجر النرد")</f>
        <v>حجر النرد</v>
      </c>
    </row>
    <row r="372">
      <c r="A372" s="3" t="s">
        <v>372</v>
      </c>
      <c r="B372" s="4" t="str">
        <f>IFERROR(__xludf.DUMMYFUNCTION("GOOGLETRANSLATE(A372,""tr"",""ar"")"),"كنز")</f>
        <v>كنز</v>
      </c>
    </row>
    <row r="373">
      <c r="A373" s="3" t="s">
        <v>373</v>
      </c>
      <c r="B373" s="4" t="str">
        <f>IFERROR(__xludf.DUMMYFUNCTION("GOOGLETRANSLATE(A373,""tr"",""ar"")"),"مقاس الجسم")</f>
        <v>مقاس الجسم</v>
      </c>
    </row>
    <row r="374">
      <c r="A374" s="3" t="s">
        <v>374</v>
      </c>
      <c r="B374" s="4" t="str">
        <f>IFERROR(__xludf.DUMMYFUNCTION("GOOGLETRANSLATE(A374,""tr"",""ar"")"),"مناشدة")</f>
        <v>مناشدة</v>
      </c>
    </row>
    <row r="375">
      <c r="A375" s="3" t="s">
        <v>375</v>
      </c>
      <c r="B375" s="4" t="str">
        <f>IFERROR(__xludf.DUMMYFUNCTION("GOOGLETRANSLATE(A375,""tr"",""ar"")"),"خريطة")</f>
        <v>خريطة</v>
      </c>
    </row>
    <row r="376">
      <c r="A376" s="3" t="s">
        <v>376</v>
      </c>
      <c r="B376" s="4" t="str">
        <f>IFERROR(__xludf.DUMMYFUNCTION("GOOGLETRANSLATE(A376,""tr"",""ar"")"),"مطبخ")</f>
        <v>مطبخ</v>
      </c>
    </row>
    <row r="377">
      <c r="A377" s="3" t="s">
        <v>377</v>
      </c>
      <c r="B377" s="4" t="str">
        <f>IFERROR(__xludf.DUMMYFUNCTION("GOOGLETRANSLATE(A377,""tr"",""ar"")"),"مسؤول")</f>
        <v>مسؤول</v>
      </c>
    </row>
    <row r="378">
      <c r="A378" s="3" t="s">
        <v>378</v>
      </c>
      <c r="B378" s="4" t="str">
        <f>IFERROR(__xludf.DUMMYFUNCTION("GOOGLETRANSLATE(A378,""tr"",""ar"")"),"الفول السوداني")</f>
        <v>الفول السوداني</v>
      </c>
    </row>
    <row r="379">
      <c r="A379" s="3" t="s">
        <v>379</v>
      </c>
      <c r="B379" s="4" t="str">
        <f>IFERROR(__xludf.DUMMYFUNCTION("GOOGLETRANSLATE(A379,""tr"",""ar"")"),"الملكي")</f>
        <v>الملكي</v>
      </c>
    </row>
    <row r="380">
      <c r="A380" s="3" t="s">
        <v>380</v>
      </c>
      <c r="B380" s="4" t="str">
        <f>IFERROR(__xludf.DUMMYFUNCTION("GOOGLETRANSLATE(A380,""tr"",""ar"")"),"مسكين")</f>
        <v>مسكين</v>
      </c>
    </row>
    <row r="381">
      <c r="A381" s="3" t="s">
        <v>381</v>
      </c>
      <c r="B381" s="4" t="str">
        <f>IFERROR(__xludf.DUMMYFUNCTION("GOOGLETRANSLATE(A381,""tr"",""ar"")"),"ليس هذا")</f>
        <v>ليس هذا</v>
      </c>
    </row>
    <row r="382">
      <c r="A382" s="3" t="s">
        <v>382</v>
      </c>
      <c r="B382" s="4" t="str">
        <f>IFERROR(__xludf.DUMMYFUNCTION("GOOGLETRANSLATE(A382,""tr"",""ar"")"),"جاسوس")</f>
        <v>جاسوس</v>
      </c>
    </row>
    <row r="383">
      <c r="A383" s="3" t="s">
        <v>383</v>
      </c>
      <c r="B383" s="4" t="str">
        <f>IFERROR(__xludf.DUMMYFUNCTION("GOOGLETRANSLATE(A383,""tr"",""ar"")"),"بسكويت")</f>
        <v>بسكويت</v>
      </c>
    </row>
    <row r="384">
      <c r="A384" s="3" t="s">
        <v>384</v>
      </c>
      <c r="B384" s="4" t="str">
        <f>IFERROR(__xludf.DUMMYFUNCTION("GOOGLETRANSLATE(A384,""tr"",""ar"")"),"زنزانة")</f>
        <v>زنزانة</v>
      </c>
    </row>
    <row r="385">
      <c r="A385" s="3" t="s">
        <v>385</v>
      </c>
      <c r="B385" s="4" t="str">
        <f>IFERROR(__xludf.DUMMYFUNCTION("GOOGLETRANSLATE(A385,""tr"",""ar"")"),"كلمه السر")</f>
        <v>كلمه السر</v>
      </c>
    </row>
    <row r="386">
      <c r="A386" s="3" t="s">
        <v>386</v>
      </c>
      <c r="B386" s="4" t="str">
        <f>IFERROR(__xludf.DUMMYFUNCTION("GOOGLETRANSLATE(A386,""tr"",""ar"")"),"مواد")</f>
        <v>مواد</v>
      </c>
    </row>
    <row r="387">
      <c r="A387" s="3" t="s">
        <v>387</v>
      </c>
      <c r="B387" s="4" t="str">
        <f>IFERROR(__xludf.DUMMYFUNCTION("GOOGLETRANSLATE(A387,""tr"",""ar"")"),"مسافه: بعد")</f>
        <v>مسافه: بعد</v>
      </c>
    </row>
    <row r="388">
      <c r="A388" s="3" t="s">
        <v>388</v>
      </c>
      <c r="B388" s="4" t="str">
        <f>IFERROR(__xludf.DUMMYFUNCTION("GOOGLETRANSLATE(A388,""tr"",""ar"")"),"تقليد")</f>
        <v>تقليد</v>
      </c>
    </row>
    <row r="389">
      <c r="A389" s="3" t="s">
        <v>389</v>
      </c>
      <c r="B389" s="4" t="str">
        <f>IFERROR(__xludf.DUMMYFUNCTION("GOOGLETRANSLATE(A389,""tr"",""ar"")"),"يلمح")</f>
        <v>يلمح</v>
      </c>
    </row>
    <row r="390">
      <c r="A390" s="3" t="s">
        <v>390</v>
      </c>
      <c r="B390" s="4" t="str">
        <f>IFERROR(__xludf.DUMMYFUNCTION("GOOGLETRANSLATE(A390,""tr"",""ar"")"),"قبر")</f>
        <v>قبر</v>
      </c>
    </row>
    <row r="391">
      <c r="A391" s="3" t="s">
        <v>391</v>
      </c>
      <c r="B391" s="4" t="str">
        <f>IFERROR(__xludf.DUMMYFUNCTION("GOOGLETRANSLATE(A391,""tr"",""ar"")"),"متوحش")</f>
        <v>متوحش</v>
      </c>
    </row>
    <row r="392">
      <c r="A392" s="3" t="s">
        <v>392</v>
      </c>
      <c r="B392" s="4" t="str">
        <f>IFERROR(__xludf.DUMMYFUNCTION("GOOGLETRANSLATE(A392,""tr"",""ar"")"),"كرسي")</f>
        <v>كرسي</v>
      </c>
    </row>
    <row r="393">
      <c r="A393" s="3" t="s">
        <v>393</v>
      </c>
      <c r="B393" s="4" t="str">
        <f>IFERROR(__xludf.DUMMYFUNCTION("GOOGLETRANSLATE(A393,""tr"",""ar"")"),"تقديم")</f>
        <v>تقديم</v>
      </c>
    </row>
    <row r="394">
      <c r="A394" s="3" t="s">
        <v>394</v>
      </c>
      <c r="B394" s="4" t="str">
        <f>IFERROR(__xludf.DUMMYFUNCTION("GOOGLETRANSLATE(A394,""tr"",""ar"")"),"كمية")</f>
        <v>كمية</v>
      </c>
    </row>
    <row r="395">
      <c r="A395" s="3" t="s">
        <v>395</v>
      </c>
      <c r="B395" s="4" t="str">
        <f>IFERROR(__xludf.DUMMYFUNCTION("GOOGLETRANSLATE(A395,""tr"",""ar"")"),"حبوب منع الحمل")</f>
        <v>حبوب منع الحمل</v>
      </c>
    </row>
    <row r="396">
      <c r="A396" s="3" t="s">
        <v>396</v>
      </c>
      <c r="B396" s="4" t="str">
        <f>IFERROR(__xludf.DUMMYFUNCTION("GOOGLETRANSLATE(A396,""tr"",""ar"")"),"سحر")</f>
        <v>سحر</v>
      </c>
    </row>
    <row r="397">
      <c r="A397" s="3" t="s">
        <v>397</v>
      </c>
      <c r="B397" s="4" t="str">
        <f>IFERROR(__xludf.DUMMYFUNCTION("GOOGLETRANSLATE(A397,""tr"",""ar"")"),"سرور")</f>
        <v>سرور</v>
      </c>
    </row>
    <row r="398">
      <c r="A398" s="3" t="s">
        <v>398</v>
      </c>
      <c r="B398" s="4" t="str">
        <f>IFERROR(__xludf.DUMMYFUNCTION("GOOGLETRANSLATE(A398,""tr"",""ar"")"),"العفو")</f>
        <v>العفو</v>
      </c>
    </row>
    <row r="399">
      <c r="A399" s="3" t="s">
        <v>399</v>
      </c>
      <c r="B399" s="4" t="str">
        <f>IFERROR(__xludf.DUMMYFUNCTION("GOOGLETRANSLATE(A399,""tr"",""ar"")"),"تدمير")</f>
        <v>تدمير</v>
      </c>
    </row>
    <row r="400">
      <c r="A400" s="3" t="s">
        <v>400</v>
      </c>
      <c r="B400" s="4" t="str">
        <f>IFERROR(__xludf.DUMMYFUNCTION("GOOGLETRANSLATE(A400,""tr"",""ar"")"),"مخلص")</f>
        <v>مخلص</v>
      </c>
    </row>
    <row r="401">
      <c r="A401" s="3" t="s">
        <v>401</v>
      </c>
      <c r="B401" s="4" t="str">
        <f>IFERROR(__xludf.DUMMYFUNCTION("GOOGLETRANSLATE(A401,""tr"",""ar"")"),"فنجان")</f>
        <v>فنجان</v>
      </c>
    </row>
    <row r="402">
      <c r="A402" s="3" t="s">
        <v>402</v>
      </c>
      <c r="B402" s="4" t="str">
        <f>IFERROR(__xludf.DUMMYFUNCTION("GOOGLETRANSLATE(A402,""tr"",""ar"")"),"استقالة")</f>
        <v>استقالة</v>
      </c>
    </row>
    <row r="403">
      <c r="A403" s="3" t="s">
        <v>403</v>
      </c>
      <c r="B403" s="4" t="str">
        <f>IFERROR(__xludf.DUMMYFUNCTION("GOOGLETRANSLATE(A403,""tr"",""ar"")"),"دورية")</f>
        <v>دورية</v>
      </c>
    </row>
    <row r="404">
      <c r="A404" s="3" t="s">
        <v>404</v>
      </c>
      <c r="B404" s="4" t="str">
        <f>IFERROR(__xludf.DUMMYFUNCTION("GOOGLETRANSLATE(A404,""tr"",""ar"")"),"جزء")</f>
        <v>جزء</v>
      </c>
    </row>
    <row r="405">
      <c r="A405" s="3" t="s">
        <v>405</v>
      </c>
      <c r="B405" s="4" t="str">
        <f>IFERROR(__xludf.DUMMYFUNCTION("GOOGLETRANSLATE(A405,""tr"",""ar"")"),"أحمق")</f>
        <v>أحمق</v>
      </c>
    </row>
    <row r="406">
      <c r="A406" s="3" t="s">
        <v>406</v>
      </c>
      <c r="B406" s="4" t="str">
        <f>IFERROR(__xludf.DUMMYFUNCTION("GOOGLETRANSLATE(A406,""tr"",""ar"")"),"المحتمل أن")</f>
        <v>المحتمل أن</v>
      </c>
    </row>
    <row r="407">
      <c r="A407" s="3" t="s">
        <v>407</v>
      </c>
      <c r="B407" s="4" t="str">
        <f>IFERROR(__xludf.DUMMYFUNCTION("GOOGLETRANSLATE(A407,""tr"",""ar"")"),"السعر")</f>
        <v>السعر</v>
      </c>
    </row>
    <row r="408">
      <c r="A408" s="3" t="s">
        <v>408</v>
      </c>
      <c r="B408" s="4" t="str">
        <f>IFERROR(__xludf.DUMMYFUNCTION("GOOGLETRANSLATE(A408,""tr"",""ar"")"),"ذاكرة")</f>
        <v>ذاكرة</v>
      </c>
    </row>
    <row r="409">
      <c r="A409" s="3" t="s">
        <v>409</v>
      </c>
      <c r="B409" s="4" t="str">
        <f>IFERROR(__xludf.DUMMYFUNCTION("GOOGLETRANSLATE(A409,""tr"",""ar"")"),"الوديعة")</f>
        <v>الوديعة</v>
      </c>
    </row>
    <row r="410">
      <c r="A410" s="3" t="s">
        <v>410</v>
      </c>
      <c r="B410" s="4" t="str">
        <f>IFERROR(__xludf.DUMMYFUNCTION("GOOGLETRANSLATE(A410,""tr"",""ar"")"),"اكتشاف")</f>
        <v>اكتشاف</v>
      </c>
    </row>
    <row r="411">
      <c r="A411" s="3" t="s">
        <v>411</v>
      </c>
      <c r="B411" s="4" t="str">
        <f>IFERROR(__xludf.DUMMYFUNCTION("GOOGLETRANSLATE(A411,""tr"",""ar"")"),"شاذة")</f>
        <v>شاذة</v>
      </c>
    </row>
    <row r="412">
      <c r="A412" s="3" t="s">
        <v>412</v>
      </c>
      <c r="B412" s="4" t="str">
        <f>IFERROR(__xludf.DUMMYFUNCTION("GOOGLETRANSLATE(A412,""tr"",""ar"")"),"سبتمبر")</f>
        <v>سبتمبر</v>
      </c>
    </row>
    <row r="413">
      <c r="A413" s="3" t="s">
        <v>413</v>
      </c>
      <c r="B413" s="4" t="str">
        <f>IFERROR(__xludf.DUMMYFUNCTION("GOOGLETRANSLATE(A413,""tr"",""ar"")"),"الأجر")</f>
        <v>الأجر</v>
      </c>
    </row>
    <row r="414">
      <c r="A414" s="3" t="s">
        <v>414</v>
      </c>
      <c r="B414" s="4" t="str">
        <f>IFERROR(__xludf.DUMMYFUNCTION("GOOGLETRANSLATE(A414,""tr"",""ar"")"),"وجه")</f>
        <v>وجه</v>
      </c>
    </row>
    <row r="415">
      <c r="A415" s="3" t="s">
        <v>415</v>
      </c>
      <c r="B415" s="4" t="str">
        <f>IFERROR(__xludf.DUMMYFUNCTION("GOOGLETRANSLATE(A415,""tr"",""ar"")"),"يدي")</f>
        <v>يدي</v>
      </c>
    </row>
    <row r="416">
      <c r="A416" s="3" t="s">
        <v>416</v>
      </c>
      <c r="B416" s="4" t="str">
        <f>IFERROR(__xludf.DUMMYFUNCTION("GOOGLETRANSLATE(A416,""tr"",""ar"")"),"ذو قيمة")</f>
        <v>ذو قيمة</v>
      </c>
    </row>
    <row r="417">
      <c r="A417" s="3" t="s">
        <v>417</v>
      </c>
      <c r="B417" s="4" t="str">
        <f>IFERROR(__xludf.DUMMYFUNCTION("GOOGLETRANSLATE(A417,""tr"",""ar"")"),"قلعة")</f>
        <v>قلعة</v>
      </c>
    </row>
    <row r="418">
      <c r="A418" s="3" t="s">
        <v>418</v>
      </c>
      <c r="B418" s="4" t="str">
        <f>IFERROR(__xludf.DUMMYFUNCTION("GOOGLETRANSLATE(A418,""tr"",""ar"")"),"عرض")</f>
        <v>عرض</v>
      </c>
    </row>
    <row r="419">
      <c r="A419" s="3" t="s">
        <v>419</v>
      </c>
      <c r="B419" s="4" t="str">
        <f>IFERROR(__xludf.DUMMYFUNCTION("GOOGLETRANSLATE(A419,""tr"",""ar"")"),"راقب")</f>
        <v>راقب</v>
      </c>
    </row>
    <row r="420">
      <c r="A420" s="3" t="s">
        <v>420</v>
      </c>
      <c r="B420" s="4" t="str">
        <f>IFERROR(__xludf.DUMMYFUNCTION("GOOGLETRANSLATE(A420,""tr"",""ar"")"),"مغامرة")</f>
        <v>مغامرة</v>
      </c>
    </row>
    <row r="421">
      <c r="A421" s="3" t="s">
        <v>421</v>
      </c>
      <c r="B421" s="4" t="str">
        <f>IFERROR(__xludf.DUMMYFUNCTION("GOOGLETRANSLATE(A421,""tr"",""ar"")"),"رعب")</f>
        <v>رعب</v>
      </c>
    </row>
    <row r="422">
      <c r="A422" s="3" t="s">
        <v>422</v>
      </c>
      <c r="B422" s="4" t="str">
        <f>IFERROR(__xludf.DUMMYFUNCTION("GOOGLETRANSLATE(A422,""tr"",""ar"")"),"شاطئ بحر")</f>
        <v>شاطئ بحر</v>
      </c>
    </row>
    <row r="423">
      <c r="A423" s="3" t="s">
        <v>423</v>
      </c>
      <c r="B423" s="4" t="str">
        <f>IFERROR(__xludf.DUMMYFUNCTION("GOOGLETRANSLATE(A423,""tr"",""ar"")"),"حظ")</f>
        <v>حظ</v>
      </c>
    </row>
    <row r="424">
      <c r="A424" s="3" t="s">
        <v>424</v>
      </c>
      <c r="B424" s="4" t="str">
        <f>IFERROR(__xludf.DUMMYFUNCTION("GOOGLETRANSLATE(A424,""tr"",""ar"")"),"رأي")</f>
        <v>رأي</v>
      </c>
    </row>
    <row r="425">
      <c r="A425" s="3" t="s">
        <v>425</v>
      </c>
      <c r="B425" s="4" t="str">
        <f>IFERROR(__xludf.DUMMYFUNCTION("GOOGLETRANSLATE(A425,""tr"",""ar"")"),"خط")</f>
        <v>خط</v>
      </c>
    </row>
    <row r="426">
      <c r="A426" s="3" t="s">
        <v>426</v>
      </c>
      <c r="B426" s="4" t="str">
        <f>IFERROR(__xludf.DUMMYFUNCTION("GOOGLETRANSLATE(A426,""tr"",""ar"")"),"تموز")</f>
        <v>تموز</v>
      </c>
    </row>
    <row r="427">
      <c r="A427" s="3" t="s">
        <v>427</v>
      </c>
      <c r="B427" s="4" t="str">
        <f>IFERROR(__xludf.DUMMYFUNCTION("GOOGLETRANSLATE(A427,""tr"",""ar"")"),"معدة")</f>
        <v>معدة</v>
      </c>
    </row>
    <row r="428">
      <c r="A428" s="3" t="s">
        <v>428</v>
      </c>
      <c r="B428" s="4" t="str">
        <f>IFERROR(__xludf.DUMMYFUNCTION("GOOGLETRANSLATE(A428,""tr"",""ar"")"),"شكل")</f>
        <v>شكل</v>
      </c>
    </row>
    <row r="429">
      <c r="A429" s="3" t="s">
        <v>429</v>
      </c>
      <c r="B429" s="4" t="str">
        <f>IFERROR(__xludf.DUMMYFUNCTION("GOOGLETRANSLATE(A429,""tr"",""ar"")"),"ميدان")</f>
        <v>ميدان</v>
      </c>
    </row>
    <row r="430">
      <c r="A430" s="3" t="s">
        <v>430</v>
      </c>
      <c r="B430" s="4" t="str">
        <f>IFERROR(__xludf.DUMMYFUNCTION("GOOGLETRANSLATE(A430,""tr"",""ar"")"),"دين")</f>
        <v>دين</v>
      </c>
    </row>
    <row r="431">
      <c r="A431" s="3" t="s">
        <v>431</v>
      </c>
      <c r="B431" s="4" t="str">
        <f>IFERROR(__xludf.DUMMYFUNCTION("GOOGLETRANSLATE(A431,""tr"",""ar"")"),"جين")</f>
        <v>جين</v>
      </c>
    </row>
    <row r="432">
      <c r="A432" s="3" t="s">
        <v>432</v>
      </c>
      <c r="B432" s="4" t="str">
        <f>IFERROR(__xludf.DUMMYFUNCTION("GOOGLETRANSLATE(A432,""tr"",""ar"")"),"مجلس")</f>
        <v>مجلس</v>
      </c>
    </row>
    <row r="433">
      <c r="A433" s="3" t="s">
        <v>433</v>
      </c>
      <c r="B433" s="4" t="str">
        <f>IFERROR(__xludf.DUMMYFUNCTION("GOOGLETRANSLATE(A433,""tr"",""ar"")"),"طاعة")</f>
        <v>طاعة</v>
      </c>
    </row>
    <row r="434">
      <c r="A434" s="3" t="s">
        <v>434</v>
      </c>
      <c r="B434" s="4" t="str">
        <f>IFERROR(__xludf.DUMMYFUNCTION("GOOGLETRANSLATE(A434,""tr"",""ar"")"),"أثاث المنزل")</f>
        <v>أثاث المنزل</v>
      </c>
    </row>
    <row r="435">
      <c r="A435" s="3" t="s">
        <v>435</v>
      </c>
      <c r="B435" s="4" t="str">
        <f>IFERROR(__xludf.DUMMYFUNCTION("GOOGLETRANSLATE(A435,""tr"",""ar"")"),"شال")</f>
        <v>شال</v>
      </c>
    </row>
    <row r="436">
      <c r="A436" s="3" t="s">
        <v>436</v>
      </c>
      <c r="B436" s="4" t="str">
        <f>IFERROR(__xludf.DUMMYFUNCTION("GOOGLETRANSLATE(A436,""tr"",""ar"")"),"كارثي")</f>
        <v>كارثي</v>
      </c>
    </row>
    <row r="437">
      <c r="A437" s="3" t="s">
        <v>437</v>
      </c>
      <c r="B437" s="4" t="str">
        <f>IFERROR(__xludf.DUMMYFUNCTION("GOOGLETRANSLATE(A437,""tr"",""ar"")"),"محيط")</f>
        <v>محيط</v>
      </c>
    </row>
    <row r="438">
      <c r="A438" s="3" t="s">
        <v>438</v>
      </c>
      <c r="B438" s="4" t="str">
        <f>IFERROR(__xludf.DUMMYFUNCTION("GOOGLETRANSLATE(A438,""tr"",""ar"")"),"قنب هندي")</f>
        <v>قنب هندي</v>
      </c>
    </row>
    <row r="439">
      <c r="A439" s="3" t="s">
        <v>439</v>
      </c>
      <c r="B439" s="4" t="str">
        <f>IFERROR(__xludf.DUMMYFUNCTION("GOOGLETRANSLATE(A439,""tr"",""ar"")"),"الشخصية")</f>
        <v>الشخصية</v>
      </c>
    </row>
    <row r="440">
      <c r="A440" s="3" t="s">
        <v>440</v>
      </c>
      <c r="B440" s="4" t="str">
        <f>IFERROR(__xludf.DUMMYFUNCTION("GOOGLETRANSLATE(A440,""tr"",""ar"")"),"مالي")</f>
        <v>مالي</v>
      </c>
    </row>
    <row r="441">
      <c r="A441" s="3" t="s">
        <v>441</v>
      </c>
      <c r="B441" s="4" t="str">
        <f>IFERROR(__xludf.DUMMYFUNCTION("GOOGLETRANSLATE(A441,""tr"",""ar"")"),"شارع")</f>
        <v>شارع</v>
      </c>
    </row>
    <row r="442">
      <c r="A442" s="3" t="s">
        <v>442</v>
      </c>
      <c r="B442" s="4" t="str">
        <f>IFERROR(__xludf.DUMMYFUNCTION("GOOGLETRANSLATE(A442,""tr"",""ar"")"),"قاسي")</f>
        <v>قاسي</v>
      </c>
    </row>
    <row r="443">
      <c r="A443" s="3" t="s">
        <v>443</v>
      </c>
      <c r="B443" s="4" t="str">
        <f>IFERROR(__xludf.DUMMYFUNCTION("GOOGLETRANSLATE(A443,""tr"",""ar"")"),"إرث")</f>
        <v>إرث</v>
      </c>
    </row>
    <row r="444">
      <c r="A444" s="3" t="s">
        <v>444</v>
      </c>
      <c r="B444" s="4" t="str">
        <f>IFERROR(__xludf.DUMMYFUNCTION("GOOGLETRANSLATE(A444,""tr"",""ar"")"),"ملاكمة")</f>
        <v>ملاكمة</v>
      </c>
    </row>
    <row r="445">
      <c r="A445" s="3" t="s">
        <v>445</v>
      </c>
      <c r="B445" s="4" t="str">
        <f>IFERROR(__xludf.DUMMYFUNCTION("GOOGLETRANSLATE(A445,""tr"",""ar"")"),"شلل")</f>
        <v>شلل</v>
      </c>
    </row>
    <row r="446">
      <c r="A446" s="3" t="s">
        <v>446</v>
      </c>
      <c r="B446" s="4" t="str">
        <f>IFERROR(__xludf.DUMMYFUNCTION("GOOGLETRANSLATE(A446,""tr"",""ar"")"),"أبريل")</f>
        <v>أبريل</v>
      </c>
    </row>
    <row r="447">
      <c r="A447" s="3" t="s">
        <v>447</v>
      </c>
      <c r="B447" s="4" t="str">
        <f>IFERROR(__xludf.DUMMYFUNCTION("GOOGLETRANSLATE(A447,""tr"",""ar"")"),"الاحتلال")</f>
        <v>الاحتلال</v>
      </c>
    </row>
    <row r="448">
      <c r="A448" s="3" t="s">
        <v>448</v>
      </c>
      <c r="B448" s="4" t="str">
        <f>IFERROR(__xludf.DUMMYFUNCTION("GOOGLETRANSLATE(A448,""tr"",""ar"")"),"قرش")</f>
        <v>قرش</v>
      </c>
    </row>
    <row r="449">
      <c r="A449" s="3" t="s">
        <v>449</v>
      </c>
      <c r="B449" s="4" t="str">
        <f>IFERROR(__xludf.DUMMYFUNCTION("GOOGLETRANSLATE(A449,""tr"",""ar"")"),"حافز")</f>
        <v>حافز</v>
      </c>
    </row>
    <row r="450">
      <c r="A450" s="3" t="s">
        <v>450</v>
      </c>
      <c r="B450" s="4" t="str">
        <f>IFERROR(__xludf.DUMMYFUNCTION("GOOGLETRANSLATE(A450,""tr"",""ar"")"),"الخاص بي")</f>
        <v>الخاص بي</v>
      </c>
    </row>
    <row r="451">
      <c r="A451" s="3" t="s">
        <v>451</v>
      </c>
      <c r="B451" s="4" t="str">
        <f>IFERROR(__xludf.DUMMYFUNCTION("GOOGLETRANSLATE(A451,""tr"",""ar"")"),"صحة")</f>
        <v>صحة</v>
      </c>
    </row>
    <row r="452">
      <c r="A452" s="3" t="s">
        <v>452</v>
      </c>
      <c r="B452" s="4" t="str">
        <f>IFERROR(__xludf.DUMMYFUNCTION("GOOGLETRANSLATE(A452,""tr"",""ar"")"),"مصاريف")</f>
        <v>مصاريف</v>
      </c>
    </row>
    <row r="453">
      <c r="A453" s="3" t="s">
        <v>453</v>
      </c>
      <c r="B453" s="4" t="str">
        <f>IFERROR(__xludf.DUMMYFUNCTION("GOOGLETRANSLATE(A453,""tr"",""ar"")"),"نفق")</f>
        <v>نفق</v>
      </c>
    </row>
    <row r="454">
      <c r="A454" s="3" t="s">
        <v>454</v>
      </c>
      <c r="B454" s="4" t="str">
        <f>IFERROR(__xludf.DUMMYFUNCTION("GOOGLETRANSLATE(A454,""tr"",""ar"")"),"أثناء")</f>
        <v>أثناء</v>
      </c>
    </row>
    <row r="455">
      <c r="A455" s="3" t="s">
        <v>455</v>
      </c>
      <c r="B455" s="4" t="str">
        <f>IFERROR(__xludf.DUMMYFUNCTION("GOOGLETRANSLATE(A455,""tr"",""ar"")"),"شهر نوفمبر")</f>
        <v>شهر نوفمبر</v>
      </c>
    </row>
    <row r="456">
      <c r="A456" s="3" t="s">
        <v>456</v>
      </c>
      <c r="B456" s="4" t="str">
        <f>IFERROR(__xludf.DUMMYFUNCTION("GOOGLETRANSLATE(A456,""tr"",""ar"")"),"اعتراض")</f>
        <v>اعتراض</v>
      </c>
    </row>
    <row r="457">
      <c r="A457" s="3" t="s">
        <v>457</v>
      </c>
      <c r="B457" s="4" t="str">
        <f>IFERROR(__xludf.DUMMYFUNCTION("GOOGLETRANSLATE(A457,""tr"",""ar"")"),"أنيق")</f>
        <v>أنيق</v>
      </c>
    </row>
    <row r="458">
      <c r="A458" s="3" t="s">
        <v>458</v>
      </c>
      <c r="B458" s="4" t="str">
        <f>IFERROR(__xludf.DUMMYFUNCTION("GOOGLETRANSLATE(A458,""tr"",""ar"")"),"وثيقة")</f>
        <v>وثيقة</v>
      </c>
    </row>
    <row r="459">
      <c r="A459" s="3" t="s">
        <v>459</v>
      </c>
      <c r="B459" s="4" t="str">
        <f>IFERROR(__xludf.DUMMYFUNCTION("GOOGLETRANSLATE(A459,""tr"",""ar"")"),"الموت")</f>
        <v>الموت</v>
      </c>
    </row>
    <row r="460">
      <c r="A460" s="3" t="s">
        <v>460</v>
      </c>
      <c r="B460" s="4" t="str">
        <f>IFERROR(__xludf.DUMMYFUNCTION("GOOGLETRANSLATE(A460,""tr"",""ar"")"),"جوهرة")</f>
        <v>جوهرة</v>
      </c>
    </row>
    <row r="461">
      <c r="A461" s="3" t="s">
        <v>461</v>
      </c>
      <c r="B461" s="4" t="str">
        <f>IFERROR(__xludf.DUMMYFUNCTION("GOOGLETRANSLATE(A461,""tr"",""ar"")"),"تخرُّج")</f>
        <v>تخرُّج</v>
      </c>
    </row>
    <row r="462">
      <c r="A462" s="3" t="s">
        <v>462</v>
      </c>
      <c r="B462" s="4" t="str">
        <f>IFERROR(__xludf.DUMMYFUNCTION("GOOGLETRANSLATE(A462,""tr"",""ar"")"),"معاق")</f>
        <v>معاق</v>
      </c>
    </row>
    <row r="463">
      <c r="A463" s="3" t="s">
        <v>463</v>
      </c>
      <c r="B463" s="4" t="str">
        <f>IFERROR(__xludf.DUMMYFUNCTION("GOOGLETRANSLATE(A463,""tr"",""ar"")"),"بركة السباحة")</f>
        <v>بركة السباحة</v>
      </c>
    </row>
    <row r="464">
      <c r="A464" s="3" t="s">
        <v>464</v>
      </c>
      <c r="B464" s="4" t="str">
        <f>IFERROR(__xludf.DUMMYFUNCTION("GOOGLETRANSLATE(A464,""tr"",""ar"")"),"دهشة")</f>
        <v>دهشة</v>
      </c>
    </row>
    <row r="465">
      <c r="A465" s="3" t="s">
        <v>465</v>
      </c>
      <c r="B465" s="4" t="str">
        <f>IFERROR(__xludf.DUMMYFUNCTION("GOOGLETRANSLATE(A465,""tr"",""ar"")"),"فرض")</f>
        <v>فرض</v>
      </c>
    </row>
    <row r="466">
      <c r="A466" s="3" t="s">
        <v>466</v>
      </c>
      <c r="B466" s="4" t="str">
        <f>IFERROR(__xludf.DUMMYFUNCTION("GOOGLETRANSLATE(A466,""tr"",""ar"")"),"يونيه")</f>
        <v>يونيه</v>
      </c>
    </row>
    <row r="467">
      <c r="A467" s="3" t="s">
        <v>467</v>
      </c>
      <c r="B467" s="4" t="str">
        <f>IFERROR(__xludf.DUMMYFUNCTION("GOOGLETRANSLATE(A467,""tr"",""ar"")"),"قضية")</f>
        <v>قضية</v>
      </c>
    </row>
    <row r="468">
      <c r="A468" s="3" t="s">
        <v>468</v>
      </c>
      <c r="B468" s="4" t="str">
        <f>IFERROR(__xludf.DUMMYFUNCTION("GOOGLETRANSLATE(A468,""tr"",""ar"")"),"وطني")</f>
        <v>وطني</v>
      </c>
    </row>
    <row r="469">
      <c r="A469" s="3" t="s">
        <v>469</v>
      </c>
      <c r="B469" s="4" t="str">
        <f>IFERROR(__xludf.DUMMYFUNCTION("GOOGLETRANSLATE(A469,""tr"",""ar"")"),"شقي")</f>
        <v>شقي</v>
      </c>
    </row>
    <row r="470">
      <c r="A470" s="3" t="s">
        <v>470</v>
      </c>
      <c r="B470" s="4" t="str">
        <f>IFERROR(__xludf.DUMMYFUNCTION("GOOGLETRANSLATE(A470,""tr"",""ar"")"),"الفيل")</f>
        <v>الفيل</v>
      </c>
    </row>
    <row r="471">
      <c r="A471" s="3" t="s">
        <v>471</v>
      </c>
      <c r="B471" s="4" t="str">
        <f>IFERROR(__xludf.DUMMYFUNCTION("GOOGLETRANSLATE(A471,""tr"",""ar"")"),"المواصلات")</f>
        <v>المواصلات</v>
      </c>
    </row>
    <row r="472">
      <c r="A472" s="3" t="s">
        <v>472</v>
      </c>
      <c r="B472" s="4" t="str">
        <f>IFERROR(__xludf.DUMMYFUNCTION("GOOGLETRANSLATE(A472,""tr"",""ar"")"),"المتمردين")</f>
        <v>المتمردين</v>
      </c>
    </row>
    <row r="473">
      <c r="A473" s="3" t="s">
        <v>473</v>
      </c>
      <c r="B473" s="4" t="str">
        <f>IFERROR(__xludf.DUMMYFUNCTION("GOOGLETRANSLATE(A473,""tr"",""ar"")"),"لذيذ")</f>
        <v>لذيذ</v>
      </c>
    </row>
    <row r="474">
      <c r="A474" s="3" t="s">
        <v>474</v>
      </c>
      <c r="B474" s="4" t="str">
        <f>IFERROR(__xludf.DUMMYFUNCTION("GOOGLETRANSLATE(A474,""tr"",""ar"")"),"حاوية")</f>
        <v>حاوية</v>
      </c>
    </row>
    <row r="475">
      <c r="A475" s="3" t="s">
        <v>475</v>
      </c>
      <c r="B475" s="4" t="str">
        <f>IFERROR(__xludf.DUMMYFUNCTION("GOOGLETRANSLATE(A475,""tr"",""ar"")"),"خريطة")</f>
        <v>خريطة</v>
      </c>
    </row>
    <row r="476">
      <c r="A476" s="3" t="s">
        <v>476</v>
      </c>
      <c r="B476" s="4" t="str">
        <f>IFERROR(__xludf.DUMMYFUNCTION("GOOGLETRANSLATE(A476,""tr"",""ar"")"),"القيامة")</f>
        <v>القيامة</v>
      </c>
    </row>
    <row r="477">
      <c r="A477" s="3" t="s">
        <v>477</v>
      </c>
      <c r="B477" s="4" t="str">
        <f>IFERROR(__xludf.DUMMYFUNCTION("GOOGLETRANSLATE(A477,""tr"",""ar"")"),"التأكيد")</f>
        <v>التأكيد</v>
      </c>
    </row>
    <row r="478">
      <c r="A478" s="3" t="s">
        <v>478</v>
      </c>
      <c r="B478" s="4" t="str">
        <f>IFERROR(__xludf.DUMMYFUNCTION("GOOGLETRANSLATE(A478,""tr"",""ar"")"),"خبرة")</f>
        <v>خبرة</v>
      </c>
    </row>
    <row r="479">
      <c r="A479" s="3" t="s">
        <v>479</v>
      </c>
      <c r="B479" s="4" t="str">
        <f>IFERROR(__xludf.DUMMYFUNCTION("GOOGLETRANSLATE(A479,""tr"",""ar"")"),"الهيليني")</f>
        <v>الهيليني</v>
      </c>
    </row>
    <row r="480">
      <c r="A480" s="3" t="s">
        <v>480</v>
      </c>
      <c r="B480" s="4" t="str">
        <f>IFERROR(__xludf.DUMMYFUNCTION("GOOGLETRANSLATE(A480,""tr"",""ar"")"),"كهف")</f>
        <v>كهف</v>
      </c>
    </row>
    <row r="481">
      <c r="A481" s="3" t="s">
        <v>481</v>
      </c>
      <c r="B481" s="4" t="str">
        <f>IFERROR(__xludf.DUMMYFUNCTION("GOOGLETRANSLATE(A481,""tr"",""ar"")"),"سجين")</f>
        <v>سجين</v>
      </c>
    </row>
    <row r="482">
      <c r="A482" s="3" t="s">
        <v>482</v>
      </c>
      <c r="B482" s="4" t="str">
        <f>IFERROR(__xludf.DUMMYFUNCTION("GOOGLETRANSLATE(A482,""tr"",""ar"")"),"يعد")</f>
        <v>يعد</v>
      </c>
    </row>
    <row r="483">
      <c r="A483" s="3" t="s">
        <v>483</v>
      </c>
      <c r="B483" s="4" t="str">
        <f>IFERROR(__xludf.DUMMYFUNCTION("GOOGLETRANSLATE(A483,""tr"",""ar"")"),"أقسم")</f>
        <v>أقسم</v>
      </c>
    </row>
    <row r="484">
      <c r="A484" s="3" t="s">
        <v>484</v>
      </c>
      <c r="B484" s="4" t="str">
        <f>IFERROR(__xludf.DUMMYFUNCTION("GOOGLETRANSLATE(A484,""tr"",""ar"")"),"شطرنج")</f>
        <v>شطرنج</v>
      </c>
    </row>
    <row r="485">
      <c r="A485" s="3" t="s">
        <v>485</v>
      </c>
      <c r="B485" s="4" t="str">
        <f>IFERROR(__xludf.DUMMYFUNCTION("GOOGLETRANSLATE(A485,""tr"",""ar"")"),"عربى")</f>
        <v>عربى</v>
      </c>
    </row>
    <row r="486">
      <c r="A486" s="3" t="s">
        <v>486</v>
      </c>
      <c r="B486" s="4" t="str">
        <f>IFERROR(__xludf.DUMMYFUNCTION("GOOGLETRANSLATE(A486,""tr"",""ar"")"),"السعر")</f>
        <v>السعر</v>
      </c>
    </row>
    <row r="487">
      <c r="A487" s="3" t="s">
        <v>487</v>
      </c>
      <c r="B487" s="4" t="str">
        <f>IFERROR(__xludf.DUMMYFUNCTION("GOOGLETRANSLATE(A487,""tr"",""ar"")"),"التنافس")</f>
        <v>التنافس</v>
      </c>
    </row>
    <row r="488">
      <c r="A488" s="3" t="s">
        <v>488</v>
      </c>
      <c r="B488" s="4" t="str">
        <f>IFERROR(__xludf.DUMMYFUNCTION("GOOGLETRANSLATE(A488,""tr"",""ar"")"),"علاج او معاملة")</f>
        <v>علاج او معاملة</v>
      </c>
    </row>
    <row r="489">
      <c r="A489" s="3" t="s">
        <v>489</v>
      </c>
      <c r="B489" s="4" t="str">
        <f>IFERROR(__xludf.DUMMYFUNCTION("GOOGLETRANSLATE(A489,""tr"",""ar"")"),"التآمر")</f>
        <v>التآمر</v>
      </c>
    </row>
    <row r="490">
      <c r="A490" s="3" t="s">
        <v>490</v>
      </c>
      <c r="B490" s="4" t="str">
        <f>IFERROR(__xludf.DUMMYFUNCTION("GOOGLETRANSLATE(A490,""tr"",""ar"")"),"الأهمية")</f>
        <v>الأهمية</v>
      </c>
    </row>
    <row r="491">
      <c r="A491" s="3" t="s">
        <v>491</v>
      </c>
      <c r="B491" s="4" t="str">
        <f>IFERROR(__xludf.DUMMYFUNCTION("GOOGLETRANSLATE(A491,""tr"",""ar"")"),"غيتار")</f>
        <v>غيتار</v>
      </c>
    </row>
    <row r="492">
      <c r="A492" s="3" t="s">
        <v>492</v>
      </c>
      <c r="B492" s="4" t="str">
        <f>IFERROR(__xludf.DUMMYFUNCTION("GOOGLETRANSLATE(A492,""tr"",""ar"")"),"ديك رومى")</f>
        <v>ديك رومى</v>
      </c>
    </row>
    <row r="493">
      <c r="A493" s="3" t="s">
        <v>493</v>
      </c>
      <c r="B493" s="4" t="str">
        <f>IFERROR(__xludf.DUMMYFUNCTION("GOOGLETRANSLATE(A493,""tr"",""ar"")"),"وظيفة")</f>
        <v>وظيفة</v>
      </c>
    </row>
    <row r="494">
      <c r="A494" s="3" t="s">
        <v>494</v>
      </c>
      <c r="B494" s="4" t="str">
        <f>IFERROR(__xludf.DUMMYFUNCTION("GOOGLETRANSLATE(A494,""tr"",""ar"")"),"تفاوت")</f>
        <v>تفاوت</v>
      </c>
    </row>
    <row r="495">
      <c r="A495" s="3" t="s">
        <v>495</v>
      </c>
      <c r="B495" s="4" t="str">
        <f>IFERROR(__xludf.DUMMYFUNCTION("GOOGLETRANSLATE(A495,""tr"",""ar"")"),"اضافي")</f>
        <v>اضافي</v>
      </c>
    </row>
    <row r="496">
      <c r="A496" s="3" t="s">
        <v>496</v>
      </c>
      <c r="B496" s="4" t="str">
        <f>IFERROR(__xludf.DUMMYFUNCTION("GOOGLETRANSLATE(A496,""tr"",""ar"")"),"طبق")</f>
        <v>طبق</v>
      </c>
    </row>
    <row r="497">
      <c r="A497" s="3" t="s">
        <v>497</v>
      </c>
      <c r="B497" s="4" t="str">
        <f>IFERROR(__xludf.DUMMYFUNCTION("GOOGLETRANSLATE(A497,""tr"",""ar"")"),"شيطان")</f>
        <v>شيطان</v>
      </c>
    </row>
    <row r="498">
      <c r="A498" s="3" t="s">
        <v>498</v>
      </c>
      <c r="B498" s="4" t="str">
        <f>IFERROR(__xludf.DUMMYFUNCTION("GOOGLETRANSLATE(A498,""tr"",""ar"")"),"مبتدئ")</f>
        <v>مبتدئ</v>
      </c>
    </row>
    <row r="499">
      <c r="A499" s="3" t="s">
        <v>499</v>
      </c>
      <c r="B499" s="4" t="str">
        <f>IFERROR(__xludf.DUMMYFUNCTION("GOOGLETRANSLATE(A499,""tr"",""ar"")"),"الأخلاق")</f>
        <v>الأخلاق</v>
      </c>
    </row>
    <row r="500">
      <c r="A500" s="3" t="s">
        <v>500</v>
      </c>
      <c r="B500" s="4" t="str">
        <f>IFERROR(__xludf.DUMMYFUNCTION("GOOGLETRANSLATE(A500,""tr"",""ar"")"),"على الاصح")</f>
        <v>على الاصح</v>
      </c>
    </row>
    <row r="501">
      <c r="A501" s="3" t="s">
        <v>501</v>
      </c>
      <c r="B501" s="4" t="str">
        <f>IFERROR(__xludf.DUMMYFUNCTION("GOOGLETRANSLATE(A501,""tr"",""ar"")"),"إطراء")</f>
        <v>إطراء</v>
      </c>
    </row>
    <row r="502">
      <c r="A502" s="3" t="s">
        <v>502</v>
      </c>
      <c r="B502" s="4" t="str">
        <f>IFERROR(__xludf.DUMMYFUNCTION("GOOGLETRANSLATE(A502,""tr"",""ar"")"),"مقالة - سلعة")</f>
        <v>مقالة - سلعة</v>
      </c>
    </row>
    <row r="503">
      <c r="A503" s="3" t="s">
        <v>503</v>
      </c>
      <c r="B503" s="4" t="str">
        <f>IFERROR(__xludf.DUMMYFUNCTION("GOOGLETRANSLATE(A503,""tr"",""ar"")"),"المحتوم")</f>
        <v>المحتوم</v>
      </c>
    </row>
    <row r="504">
      <c r="A504" s="3" t="s">
        <v>504</v>
      </c>
      <c r="B504" s="4" t="str">
        <f>IFERROR(__xludf.DUMMYFUNCTION("GOOGLETRANSLATE(A504,""tr"",""ar"")"),"صدر")</f>
        <v>صدر</v>
      </c>
    </row>
    <row r="505">
      <c r="A505" s="3" t="s">
        <v>505</v>
      </c>
      <c r="B505" s="4" t="str">
        <f>IFERROR(__xludf.DUMMYFUNCTION("GOOGLETRANSLATE(A505,""tr"",""ar"")"),"محادثة")</f>
        <v>محادثة</v>
      </c>
    </row>
    <row r="506">
      <c r="A506" s="3" t="s">
        <v>506</v>
      </c>
      <c r="B506" s="4" t="str">
        <f>IFERROR(__xludf.DUMMYFUNCTION("GOOGLETRANSLATE(A506,""tr"",""ar"")"),"فَجر")</f>
        <v>فَجر</v>
      </c>
    </row>
    <row r="507">
      <c r="A507" s="3" t="s">
        <v>507</v>
      </c>
      <c r="B507" s="4" t="str">
        <f>IFERROR(__xludf.DUMMYFUNCTION("GOOGLETRANSLATE(A507,""tr"",""ar"")"),"يبني")</f>
        <v>يبني</v>
      </c>
    </row>
    <row r="508">
      <c r="A508" s="3" t="s">
        <v>508</v>
      </c>
      <c r="B508" s="4" t="str">
        <f>IFERROR(__xludf.DUMMYFUNCTION("GOOGLETRANSLATE(A508,""tr"",""ar"")"),"برج")</f>
        <v>برج</v>
      </c>
    </row>
    <row r="509">
      <c r="A509" s="3" t="s">
        <v>509</v>
      </c>
      <c r="B509" s="4" t="str">
        <f>IFERROR(__xludf.DUMMYFUNCTION("GOOGLETRANSLATE(A509,""tr"",""ar"")"),"لذيذ")</f>
        <v>لذيذ</v>
      </c>
    </row>
    <row r="510">
      <c r="A510" s="3" t="s">
        <v>510</v>
      </c>
      <c r="B510" s="4" t="str">
        <f>IFERROR(__xludf.DUMMYFUNCTION("GOOGLETRANSLATE(A510,""tr"",""ar"")"),"هندي")</f>
        <v>هندي</v>
      </c>
    </row>
    <row r="511">
      <c r="A511" s="3" t="s">
        <v>511</v>
      </c>
      <c r="B511" s="4" t="str">
        <f>IFERROR(__xludf.DUMMYFUNCTION("GOOGLETRANSLATE(A511,""tr"",""ar"")"),"وفاء")</f>
        <v>وفاء</v>
      </c>
    </row>
    <row r="512">
      <c r="A512" s="3" t="s">
        <v>512</v>
      </c>
      <c r="B512" s="4" t="str">
        <f>IFERROR(__xludf.DUMMYFUNCTION("GOOGLETRANSLATE(A512,""tr"",""ar"")"),"مدمر")</f>
        <v>مدمر</v>
      </c>
    </row>
    <row r="513">
      <c r="A513" s="3" t="s">
        <v>513</v>
      </c>
      <c r="B513" s="4" t="str">
        <f>IFERROR(__xludf.DUMMYFUNCTION("GOOGLETRANSLATE(A513,""tr"",""ar"")"),"تعزيز")</f>
        <v>تعزيز</v>
      </c>
    </row>
    <row r="514">
      <c r="A514" s="3" t="s">
        <v>514</v>
      </c>
      <c r="B514" s="4" t="str">
        <f>IFERROR(__xludf.DUMMYFUNCTION("GOOGLETRANSLATE(A514,""tr"",""ar"")"),"بطانية")</f>
        <v>بطانية</v>
      </c>
    </row>
    <row r="515">
      <c r="A515" s="3" t="s">
        <v>515</v>
      </c>
      <c r="B515" s="4" t="str">
        <f>IFERROR(__xludf.DUMMYFUNCTION("GOOGLETRANSLATE(A515,""tr"",""ar"")"),"وصي")</f>
        <v>وصي</v>
      </c>
    </row>
    <row r="516">
      <c r="A516" s="3" t="s">
        <v>516</v>
      </c>
      <c r="B516" s="4" t="str">
        <f>IFERROR(__xludf.DUMMYFUNCTION("GOOGLETRANSLATE(A516,""tr"",""ar"")"),"الشغل")</f>
        <v>الشغل</v>
      </c>
    </row>
    <row r="517">
      <c r="A517" s="3" t="s">
        <v>517</v>
      </c>
      <c r="B517" s="4" t="str">
        <f>IFERROR(__xludf.DUMMYFUNCTION("GOOGLETRANSLATE(A517,""tr"",""ar"")"),"أهمل")</f>
        <v>أهمل</v>
      </c>
    </row>
    <row r="518">
      <c r="A518" s="3" t="s">
        <v>518</v>
      </c>
      <c r="B518" s="4" t="str">
        <f>IFERROR(__xludf.DUMMYFUNCTION("GOOGLETRANSLATE(A518,""tr"",""ar"")"),"مسلم")</f>
        <v>مسلم</v>
      </c>
    </row>
    <row r="519">
      <c r="A519" s="3" t="s">
        <v>519</v>
      </c>
      <c r="B519" s="4" t="str">
        <f>IFERROR(__xludf.DUMMYFUNCTION("GOOGLETRANSLATE(A519,""tr"",""ar"")"),"المراسل")</f>
        <v>المراسل</v>
      </c>
    </row>
    <row r="520">
      <c r="A520" s="3" t="s">
        <v>520</v>
      </c>
      <c r="B520" s="4" t="str">
        <f>IFERROR(__xludf.DUMMYFUNCTION("GOOGLETRANSLATE(A520,""tr"",""ar"")"),"تاج")</f>
        <v>تاج</v>
      </c>
    </row>
    <row r="521">
      <c r="A521" s="3" t="s">
        <v>521</v>
      </c>
      <c r="B521" s="4" t="str">
        <f>IFERROR(__xludf.DUMMYFUNCTION("GOOGLETRANSLATE(A521,""tr"",""ar"")"),"أقسم")</f>
        <v>أقسم</v>
      </c>
    </row>
    <row r="522">
      <c r="A522" s="3" t="s">
        <v>522</v>
      </c>
      <c r="B522" s="4" t="str">
        <f>IFERROR(__xludf.DUMMYFUNCTION("GOOGLETRANSLATE(A522,""tr"",""ar"")"),"واضح")</f>
        <v>واضح</v>
      </c>
    </row>
    <row r="523">
      <c r="A523" s="3" t="s">
        <v>523</v>
      </c>
      <c r="B523" s="4" t="str">
        <f>IFERROR(__xludf.DUMMYFUNCTION("GOOGLETRANSLATE(A523,""tr"",""ar"")"),"جهاز")</f>
        <v>جهاز</v>
      </c>
    </row>
    <row r="524">
      <c r="A524" s="3" t="s">
        <v>524</v>
      </c>
      <c r="B524" s="4" t="str">
        <f>IFERROR(__xludf.DUMMYFUNCTION("GOOGLETRANSLATE(A524,""tr"",""ar"")"),"حي")</f>
        <v>حي</v>
      </c>
    </row>
    <row r="525">
      <c r="A525" s="3" t="s">
        <v>525</v>
      </c>
      <c r="B525" s="4" t="str">
        <f>IFERROR(__xludf.DUMMYFUNCTION("GOOGLETRANSLATE(A525,""tr"",""ar"")"),"منطق")</f>
        <v>منطق</v>
      </c>
    </row>
    <row r="526">
      <c r="A526" s="3" t="s">
        <v>526</v>
      </c>
      <c r="B526" s="4" t="str">
        <f>IFERROR(__xludf.DUMMYFUNCTION("GOOGLETRANSLATE(A526,""tr"",""ar"")"),"طاقم")</f>
        <v>طاقم</v>
      </c>
    </row>
    <row r="527">
      <c r="A527" s="3" t="s">
        <v>527</v>
      </c>
      <c r="B527" s="4" t="str">
        <f>IFERROR(__xludf.DUMMYFUNCTION("GOOGLETRANSLATE(A527,""tr"",""ar"")"),"نحن سوف")</f>
        <v>نحن سوف</v>
      </c>
    </row>
    <row r="528">
      <c r="A528" s="3" t="s">
        <v>528</v>
      </c>
      <c r="B528" s="4" t="str">
        <f>IFERROR(__xludf.DUMMYFUNCTION("GOOGLETRANSLATE(A528,""tr"",""ar"")"),"ليصرف")</f>
        <v>ليصرف</v>
      </c>
    </row>
    <row r="529">
      <c r="A529" s="3" t="s">
        <v>529</v>
      </c>
      <c r="B529" s="4" t="str">
        <f>IFERROR(__xludf.DUMMYFUNCTION("GOOGLETRANSLATE(A529,""tr"",""ar"")"),"حكاية")</f>
        <v>حكاية</v>
      </c>
    </row>
    <row r="530">
      <c r="A530" s="3" t="s">
        <v>530</v>
      </c>
      <c r="B530" s="4" t="str">
        <f>IFERROR(__xludf.DUMMYFUNCTION("GOOGLETRANSLATE(A530,""tr"",""ar"")"),"صابون")</f>
        <v>صابون</v>
      </c>
    </row>
    <row r="531">
      <c r="A531" s="3" t="s">
        <v>531</v>
      </c>
      <c r="B531" s="4" t="str">
        <f>IFERROR(__xludf.DUMMYFUNCTION("GOOGLETRANSLATE(A531,""tr"",""ar"")"),"دكتور جراح")</f>
        <v>دكتور جراح</v>
      </c>
    </row>
    <row r="532">
      <c r="A532" s="3" t="s">
        <v>532</v>
      </c>
      <c r="B532" s="4" t="str">
        <f>IFERROR(__xludf.DUMMYFUNCTION("GOOGLETRANSLATE(A532,""tr"",""ar"")"),"شهر فبراير")</f>
        <v>شهر فبراير</v>
      </c>
    </row>
    <row r="533">
      <c r="A533" s="3" t="s">
        <v>533</v>
      </c>
      <c r="B533" s="4" t="str">
        <f>IFERROR(__xludf.DUMMYFUNCTION("GOOGLETRANSLATE(A533,""tr"",""ar"")"),"طَحن")</f>
        <v>طَحن</v>
      </c>
    </row>
    <row r="534">
      <c r="A534" s="3" t="s">
        <v>534</v>
      </c>
      <c r="B534" s="4" t="str">
        <f>IFERROR(__xludf.DUMMYFUNCTION("GOOGLETRANSLATE(A534,""tr"",""ar"")"),"توليد")</f>
        <v>توليد</v>
      </c>
    </row>
    <row r="535">
      <c r="A535" s="3" t="s">
        <v>535</v>
      </c>
      <c r="B535" s="4" t="str">
        <f>IFERROR(__xludf.DUMMYFUNCTION("GOOGLETRANSLATE(A535,""tr"",""ar"")"),"قصاب")</f>
        <v>قصاب</v>
      </c>
    </row>
    <row r="536">
      <c r="A536" s="3" t="s">
        <v>536</v>
      </c>
      <c r="B536" s="4" t="str">
        <f>IFERROR(__xludf.DUMMYFUNCTION("GOOGLETRANSLATE(A536,""tr"",""ar"")"),"مذبحة")</f>
        <v>مذبحة</v>
      </c>
    </row>
    <row r="537">
      <c r="A537" s="3" t="s">
        <v>537</v>
      </c>
      <c r="B537" s="4" t="str">
        <f>IFERROR(__xludf.DUMMYFUNCTION("GOOGLETRANSLATE(A537,""tr"",""ar"")"),"استثنائي")</f>
        <v>استثنائي</v>
      </c>
    </row>
    <row r="538">
      <c r="A538" s="3" t="s">
        <v>538</v>
      </c>
      <c r="B538" s="4" t="str">
        <f>IFERROR(__xludf.DUMMYFUNCTION("GOOGLETRANSLATE(A538,""tr"",""ar"")"),"إعداد")</f>
        <v>إعداد</v>
      </c>
    </row>
    <row r="539">
      <c r="A539" s="3" t="s">
        <v>539</v>
      </c>
      <c r="B539" s="4" t="str">
        <f>IFERROR(__xludf.DUMMYFUNCTION("GOOGLETRANSLATE(A539,""tr"",""ar"")"),"الضمير")</f>
        <v>الضمير</v>
      </c>
    </row>
    <row r="540">
      <c r="A540" s="3" t="s">
        <v>540</v>
      </c>
      <c r="B540" s="4" t="str">
        <f>IFERROR(__xludf.DUMMYFUNCTION("GOOGLETRANSLATE(A540,""tr"",""ar"")"),"راقب")</f>
        <v>راقب</v>
      </c>
    </row>
    <row r="541">
      <c r="A541" s="3" t="s">
        <v>541</v>
      </c>
      <c r="B541" s="4" t="str">
        <f>IFERROR(__xludf.DUMMYFUNCTION("GOOGLETRANSLATE(A541,""tr"",""ar"")"),"الجملة")</f>
        <v>الجملة</v>
      </c>
    </row>
    <row r="542">
      <c r="A542" s="3" t="s">
        <v>542</v>
      </c>
      <c r="B542" s="4" t="str">
        <f>IFERROR(__xludf.DUMMYFUNCTION("GOOGLETRANSLATE(A542,""tr"",""ar"")"),"عقل _ يمانع")</f>
        <v>عقل _ يمانع</v>
      </c>
    </row>
    <row r="543">
      <c r="A543" s="3" t="s">
        <v>543</v>
      </c>
      <c r="B543" s="4" t="str">
        <f>IFERROR(__xludf.DUMMYFUNCTION("GOOGLETRANSLATE(A543,""tr"",""ar"")"),"بحاجة")</f>
        <v>بحاجة</v>
      </c>
    </row>
    <row r="544">
      <c r="A544" s="3" t="s">
        <v>544</v>
      </c>
      <c r="B544" s="4" t="str">
        <f>IFERROR(__xludf.DUMMYFUNCTION("GOOGLETRANSLATE(A544,""tr"",""ar"")"),"الشكل")</f>
        <v>الشكل</v>
      </c>
    </row>
    <row r="545">
      <c r="A545" s="3" t="s">
        <v>545</v>
      </c>
      <c r="B545" s="4" t="str">
        <f>IFERROR(__xludf.DUMMYFUNCTION("GOOGLETRANSLATE(A545,""tr"",""ar"")"),"الصبر")</f>
        <v>الصبر</v>
      </c>
    </row>
    <row r="546">
      <c r="A546" s="3" t="s">
        <v>546</v>
      </c>
      <c r="B546" s="4" t="str">
        <f>IFERROR(__xludf.DUMMYFUNCTION("GOOGLETRANSLATE(A546,""tr"",""ar"")"),"خطأ")</f>
        <v>خطأ</v>
      </c>
    </row>
    <row r="547">
      <c r="A547" s="3" t="s">
        <v>547</v>
      </c>
      <c r="B547" s="4" t="str">
        <f>IFERROR(__xludf.DUMMYFUNCTION("GOOGLETRANSLATE(A547,""tr"",""ar"")"),"المواد الكيميائية")</f>
        <v>المواد الكيميائية</v>
      </c>
    </row>
    <row r="548">
      <c r="A548" s="3" t="s">
        <v>548</v>
      </c>
      <c r="B548" s="4" t="str">
        <f>IFERROR(__xludf.DUMMYFUNCTION("GOOGLETRANSLATE(A548,""tr"",""ar"")"),"قماش")</f>
        <v>قماش</v>
      </c>
    </row>
    <row r="549">
      <c r="A549" s="3" t="s">
        <v>549</v>
      </c>
      <c r="B549" s="4" t="str">
        <f>IFERROR(__xludf.DUMMYFUNCTION("GOOGLETRANSLATE(A549,""tr"",""ar"")"),"غذاء")</f>
        <v>غذاء</v>
      </c>
    </row>
    <row r="550">
      <c r="A550" s="3" t="s">
        <v>550</v>
      </c>
      <c r="B550" s="4" t="str">
        <f>IFERROR(__xludf.DUMMYFUNCTION("GOOGLETRANSLATE(A550,""tr"",""ar"")"),"وليمة")</f>
        <v>وليمة</v>
      </c>
    </row>
    <row r="551">
      <c r="A551" s="3" t="s">
        <v>551</v>
      </c>
      <c r="B551" s="4" t="str">
        <f>IFERROR(__xludf.DUMMYFUNCTION("GOOGLETRANSLATE(A551,""tr"",""ar"")"),"جزئيا")</f>
        <v>جزئيا</v>
      </c>
    </row>
    <row r="552">
      <c r="A552" s="3" t="s">
        <v>552</v>
      </c>
      <c r="B552" s="4" t="str">
        <f>IFERROR(__xludf.DUMMYFUNCTION("GOOGLETRANSLATE(A552,""tr"",""ar"")"),"عمود")</f>
        <v>عمود</v>
      </c>
    </row>
    <row r="553">
      <c r="A553" s="3" t="s">
        <v>553</v>
      </c>
      <c r="B553" s="4" t="str">
        <f>IFERROR(__xludf.DUMMYFUNCTION("GOOGLETRANSLATE(A553,""tr"",""ar"")"),"دولة")</f>
        <v>دولة</v>
      </c>
    </row>
    <row r="554">
      <c r="A554" s="3" t="s">
        <v>554</v>
      </c>
      <c r="B554" s="4" t="str">
        <f>IFERROR(__xludf.DUMMYFUNCTION("GOOGLETRANSLATE(A554,""tr"",""ar"")"),"ترجمة")</f>
        <v>ترجمة</v>
      </c>
    </row>
    <row r="555">
      <c r="A555" s="3" t="s">
        <v>555</v>
      </c>
      <c r="B555" s="4" t="str">
        <f>IFERROR(__xludf.DUMMYFUNCTION("GOOGLETRANSLATE(A555,""tr"",""ar"")"),"مواطن")</f>
        <v>مواطن</v>
      </c>
    </row>
    <row r="556">
      <c r="A556" s="3" t="s">
        <v>556</v>
      </c>
      <c r="B556" s="4" t="str">
        <f>IFERROR(__xludf.DUMMYFUNCTION("GOOGLETRANSLATE(A556,""tr"",""ar"")"),"وهلم جرا")</f>
        <v>وهلم جرا</v>
      </c>
    </row>
    <row r="557">
      <c r="A557" s="3" t="s">
        <v>557</v>
      </c>
      <c r="B557" s="4" t="str">
        <f>IFERROR(__xludf.DUMMYFUNCTION("GOOGLETRANSLATE(A557,""tr"",""ar"")"),"البلد الام")</f>
        <v>البلد الام</v>
      </c>
    </row>
    <row r="558">
      <c r="A558" s="3" t="s">
        <v>558</v>
      </c>
      <c r="B558" s="4" t="str">
        <f>IFERROR(__xludf.DUMMYFUNCTION("GOOGLETRANSLATE(A558,""tr"",""ar"")"),"الفائز")</f>
        <v>الفائز</v>
      </c>
    </row>
    <row r="559">
      <c r="A559" s="3" t="s">
        <v>559</v>
      </c>
      <c r="B559" s="4" t="str">
        <f>IFERROR(__xludf.DUMMYFUNCTION("GOOGLETRANSLATE(A559,""tr"",""ar"")"),"استعمال")</f>
        <v>استعمال</v>
      </c>
    </row>
    <row r="560">
      <c r="A560" s="3" t="s">
        <v>560</v>
      </c>
      <c r="B560" s="4" t="str">
        <f>IFERROR(__xludf.DUMMYFUNCTION("GOOGLETRANSLATE(A560,""tr"",""ar"")"),"جيد")</f>
        <v>جيد</v>
      </c>
    </row>
    <row r="561">
      <c r="A561" s="3" t="s">
        <v>561</v>
      </c>
      <c r="B561" s="4" t="str">
        <f>IFERROR(__xludf.DUMMYFUNCTION("GOOGLETRANSLATE(A561,""tr"",""ar"")"),"حبر")</f>
        <v>حبر</v>
      </c>
    </row>
    <row r="562">
      <c r="A562" s="3" t="s">
        <v>562</v>
      </c>
      <c r="B562" s="4" t="str">
        <f>IFERROR(__xludf.DUMMYFUNCTION("GOOGLETRANSLATE(A562,""tr"",""ar"")"),"تمثال")</f>
        <v>تمثال</v>
      </c>
    </row>
    <row r="563">
      <c r="A563" s="3" t="s">
        <v>563</v>
      </c>
      <c r="B563" s="4" t="str">
        <f>IFERROR(__xludf.DUMMYFUNCTION("GOOGLETRANSLATE(A563,""tr"",""ar"")"),"جاهل")</f>
        <v>جاهل</v>
      </c>
    </row>
    <row r="564">
      <c r="A564" s="3" t="s">
        <v>564</v>
      </c>
      <c r="B564" s="4" t="str">
        <f>IFERROR(__xludf.DUMMYFUNCTION("GOOGLETRANSLATE(A564,""tr"",""ar"")"),"فنان")</f>
        <v>فنان</v>
      </c>
    </row>
    <row r="565">
      <c r="A565" s="3" t="s">
        <v>565</v>
      </c>
      <c r="B565" s="4" t="str">
        <f>IFERROR(__xludf.DUMMYFUNCTION("GOOGLETRANSLATE(A565,""tr"",""ar"")"),"مصل")</f>
        <v>مصل</v>
      </c>
    </row>
    <row r="566">
      <c r="A566" s="3" t="s">
        <v>566</v>
      </c>
      <c r="B566" s="4" t="str">
        <f>IFERROR(__xludf.DUMMYFUNCTION("GOOGLETRANSLATE(A566,""tr"",""ar"")"),"شكوى")</f>
        <v>شكوى</v>
      </c>
    </row>
    <row r="567">
      <c r="A567" s="3" t="s">
        <v>567</v>
      </c>
      <c r="B567" s="4" t="str">
        <f>IFERROR(__xludf.DUMMYFUNCTION("GOOGLETRANSLATE(A567,""tr"",""ar"")"),"مكتبة")</f>
        <v>مكتبة</v>
      </c>
    </row>
    <row r="568">
      <c r="A568" s="3" t="s">
        <v>568</v>
      </c>
      <c r="B568" s="4" t="str">
        <f>IFERROR(__xludf.DUMMYFUNCTION("GOOGLETRANSLATE(A568,""tr"",""ar"")"),"جمهورية")</f>
        <v>جمهورية</v>
      </c>
    </row>
    <row r="569">
      <c r="A569" s="3" t="s">
        <v>569</v>
      </c>
      <c r="B569" s="4" t="str">
        <f>IFERROR(__xludf.DUMMYFUNCTION("GOOGLETRANSLATE(A569,""tr"",""ar"")"),"البارود")</f>
        <v>البارود</v>
      </c>
    </row>
    <row r="570">
      <c r="A570" s="3" t="s">
        <v>570</v>
      </c>
      <c r="B570" s="4" t="str">
        <f>IFERROR(__xludf.DUMMYFUNCTION("GOOGLETRANSLATE(A570,""tr"",""ar"")"),"العقارات")</f>
        <v>العقارات</v>
      </c>
    </row>
    <row r="571">
      <c r="A571" s="3" t="s">
        <v>571</v>
      </c>
      <c r="B571" s="4" t="str">
        <f>IFERROR(__xludf.DUMMYFUNCTION("GOOGLETRANSLATE(A571,""tr"",""ar"")"),"الأبوين")</f>
        <v>الأبوين</v>
      </c>
    </row>
    <row r="572">
      <c r="A572" s="3" t="s">
        <v>572</v>
      </c>
      <c r="B572" s="4" t="str">
        <f>IFERROR(__xludf.DUMMYFUNCTION("GOOGLETRANSLATE(A572,""tr"",""ar"")"),"نادر")</f>
        <v>نادر</v>
      </c>
    </row>
    <row r="573">
      <c r="A573" s="3" t="s">
        <v>573</v>
      </c>
      <c r="B573" s="4" t="str">
        <f>IFERROR(__xludf.DUMMYFUNCTION("GOOGLETRANSLATE(A573,""tr"",""ar"")"),"موضوعات")</f>
        <v>موضوعات</v>
      </c>
    </row>
    <row r="574">
      <c r="A574" s="3" t="s">
        <v>574</v>
      </c>
      <c r="B574" s="4" t="str">
        <f>IFERROR(__xludf.DUMMYFUNCTION("GOOGLETRANSLATE(A574,""tr"",""ar"")"),"poetrist")</f>
        <v>poetrist</v>
      </c>
    </row>
    <row r="575">
      <c r="A575" s="3" t="s">
        <v>575</v>
      </c>
      <c r="B575" s="4" t="str">
        <f>IFERROR(__xludf.DUMMYFUNCTION("GOOGLETRANSLATE(A575,""tr"",""ar"")"),"رخصة قيادة")</f>
        <v>رخصة قيادة</v>
      </c>
    </row>
    <row r="576">
      <c r="A576" s="3" t="s">
        <v>576</v>
      </c>
      <c r="B576" s="4" t="str">
        <f>IFERROR(__xludf.DUMMYFUNCTION("GOOGLETRANSLATE(A576,""tr"",""ar"")"),"داكن ")</f>
        <v>داكن </v>
      </c>
    </row>
    <row r="577">
      <c r="A577" s="3" t="s">
        <v>577</v>
      </c>
      <c r="B577" s="4" t="str">
        <f>IFERROR(__xludf.DUMMYFUNCTION("GOOGLETRANSLATE(A577,""tr"",""ar"")"),"تشكيل - تكوين")</f>
        <v>تشكيل - تكوين</v>
      </c>
    </row>
    <row r="578">
      <c r="A578" s="3" t="s">
        <v>578</v>
      </c>
      <c r="B578" s="4" t="str">
        <f>IFERROR(__xludf.DUMMYFUNCTION("GOOGLETRANSLATE(A578,""tr"",""ar"")"),"بخار")</f>
        <v>بخار</v>
      </c>
    </row>
    <row r="579">
      <c r="A579" s="3" t="s">
        <v>579</v>
      </c>
      <c r="B579" s="4" t="str">
        <f>IFERROR(__xludf.DUMMYFUNCTION("GOOGLETRANSLATE(A579,""tr"",""ar"")"),"غلاف")</f>
        <v>غلاف</v>
      </c>
    </row>
    <row r="580">
      <c r="A580" s="3" t="s">
        <v>580</v>
      </c>
      <c r="B580" s="4" t="str">
        <f>IFERROR(__xludf.DUMMYFUNCTION("GOOGLETRANSLATE(A580,""tr"",""ar"")"),"الجسيمات")</f>
        <v>الجسيمات</v>
      </c>
    </row>
    <row r="581">
      <c r="A581" s="3" t="s">
        <v>581</v>
      </c>
      <c r="B581" s="4" t="str">
        <f>IFERROR(__xludf.DUMMYFUNCTION("GOOGLETRANSLATE(A581,""tr"",""ar"")"),"نسبيا")</f>
        <v>نسبيا</v>
      </c>
    </row>
    <row r="582">
      <c r="A582" s="3" t="s">
        <v>582</v>
      </c>
      <c r="B582" s="4" t="str">
        <f>IFERROR(__xludf.DUMMYFUNCTION("GOOGLETRANSLATE(A582,""tr"",""ar"")"),"مجهود")</f>
        <v>مجهود</v>
      </c>
    </row>
    <row r="583">
      <c r="A583" s="3" t="s">
        <v>583</v>
      </c>
      <c r="B583" s="4" t="str">
        <f>IFERROR(__xludf.DUMMYFUNCTION("GOOGLETRANSLATE(A583,""tr"",""ar"")"),"مدني")</f>
        <v>مدني</v>
      </c>
    </row>
    <row r="584">
      <c r="A584" s="3" t="s">
        <v>584</v>
      </c>
      <c r="B584" s="4" t="str">
        <f>IFERROR(__xludf.DUMMYFUNCTION("GOOGLETRANSLATE(A584,""tr"",""ar"")"),"رئيس")</f>
        <v>رئيس</v>
      </c>
    </row>
    <row r="585">
      <c r="A585" s="3" t="s">
        <v>585</v>
      </c>
      <c r="B585" s="4" t="str">
        <f>IFERROR(__xludf.DUMMYFUNCTION("GOOGLETRANSLATE(A585,""tr"",""ar"")"),"مهندس")</f>
        <v>مهندس</v>
      </c>
    </row>
    <row r="586">
      <c r="A586" s="3" t="s">
        <v>586</v>
      </c>
      <c r="B586" s="4" t="str">
        <f>IFERROR(__xludf.DUMMYFUNCTION("GOOGLETRANSLATE(A586,""tr"",""ar"")"),"هالمي")</f>
        <v>هالمي</v>
      </c>
    </row>
    <row r="587">
      <c r="A587" s="3" t="s">
        <v>587</v>
      </c>
      <c r="B587" s="4" t="str">
        <f>IFERROR(__xludf.DUMMYFUNCTION("GOOGLETRANSLATE(A587,""tr"",""ar"")"),"من المؤكد")</f>
        <v>من المؤكد</v>
      </c>
    </row>
    <row r="588">
      <c r="A588" s="3" t="s">
        <v>588</v>
      </c>
      <c r="B588" s="4" t="str">
        <f>IFERROR(__xludf.DUMMYFUNCTION("GOOGLETRANSLATE(A588,""tr"",""ar"")"),"يعض")</f>
        <v>يعض</v>
      </c>
    </row>
    <row r="589">
      <c r="A589" s="3" t="s">
        <v>589</v>
      </c>
      <c r="B589" s="4" t="str">
        <f>IFERROR(__xludf.DUMMYFUNCTION("GOOGLETRANSLATE(A589,""tr"",""ar"")"),"منشأه")</f>
        <v>منشأه</v>
      </c>
    </row>
    <row r="590">
      <c r="A590" s="3" t="s">
        <v>590</v>
      </c>
      <c r="B590" s="4" t="str">
        <f>IFERROR(__xludf.DUMMYFUNCTION("GOOGLETRANSLATE(A590,""tr"",""ar"")"),"شهرة")</f>
        <v>شهرة</v>
      </c>
    </row>
    <row r="591">
      <c r="A591" s="3" t="s">
        <v>591</v>
      </c>
      <c r="B591" s="4" t="str">
        <f>IFERROR(__xludf.DUMMYFUNCTION("GOOGLETRANSLATE(A591,""tr"",""ar"")"),"غرفة المعيشة")</f>
        <v>غرفة المعيشة</v>
      </c>
    </row>
    <row r="592">
      <c r="A592" s="3" t="s">
        <v>592</v>
      </c>
      <c r="B592" s="4" t="str">
        <f>IFERROR(__xludf.DUMMYFUNCTION("GOOGLETRANSLATE(A592,""tr"",""ar"")"),"مقص")</f>
        <v>مقص</v>
      </c>
    </row>
    <row r="593">
      <c r="A593" s="3" t="s">
        <v>593</v>
      </c>
      <c r="B593" s="4" t="str">
        <f>IFERROR(__xludf.DUMMYFUNCTION("GOOGLETRANSLATE(A593,""tr"",""ar"")"),"محاولة")</f>
        <v>محاولة</v>
      </c>
    </row>
    <row r="594">
      <c r="A594" s="3" t="s">
        <v>594</v>
      </c>
      <c r="B594" s="4" t="str">
        <f>IFERROR(__xludf.DUMMYFUNCTION("GOOGLETRANSLATE(A594,""tr"",""ar"")"),"كابوس")</f>
        <v>كابوس</v>
      </c>
    </row>
    <row r="595">
      <c r="A595" s="3" t="s">
        <v>595</v>
      </c>
      <c r="B595" s="4" t="str">
        <f>IFERROR(__xludf.DUMMYFUNCTION("GOOGLETRANSLATE(A595,""tr"",""ar"")"),"تطابق")</f>
        <v>تطابق</v>
      </c>
    </row>
    <row r="596">
      <c r="A596" s="3" t="s">
        <v>596</v>
      </c>
      <c r="B596" s="4" t="str">
        <f>IFERROR(__xludf.DUMMYFUNCTION("GOOGLETRANSLATE(A596,""tr"",""ar"")"),"المتحالفة")</f>
        <v>المتحالفة</v>
      </c>
    </row>
    <row r="597">
      <c r="A597" s="3" t="s">
        <v>597</v>
      </c>
      <c r="B597" s="4" t="str">
        <f>IFERROR(__xludf.DUMMYFUNCTION("GOOGLETRANSLATE(A597,""tr"",""ar"")"),"كيتي")</f>
        <v>كيتي</v>
      </c>
    </row>
    <row r="598">
      <c r="A598" s="3" t="s">
        <v>598</v>
      </c>
      <c r="B598" s="4" t="str">
        <f>IFERROR(__xludf.DUMMYFUNCTION("GOOGLETRANSLATE(A598,""tr"",""ar"")"),"ساحر")</f>
        <v>ساحر</v>
      </c>
    </row>
    <row r="599">
      <c r="A599" s="3" t="s">
        <v>599</v>
      </c>
      <c r="B599" s="4" t="str">
        <f>IFERROR(__xludf.DUMMYFUNCTION("GOOGLETRANSLATE(A599,""tr"",""ar"")"),"قاضي")</f>
        <v>قاضي</v>
      </c>
    </row>
    <row r="600">
      <c r="A600" s="3" t="s">
        <v>600</v>
      </c>
      <c r="B600" s="4" t="str">
        <f>IFERROR(__xludf.DUMMYFUNCTION("GOOGLETRANSLATE(A600,""tr"",""ar"")"),"سلوك")</f>
        <v>سلوك</v>
      </c>
    </row>
    <row r="601">
      <c r="A601" s="3" t="s">
        <v>601</v>
      </c>
      <c r="B601" s="4" t="str">
        <f>IFERROR(__xludf.DUMMYFUNCTION("GOOGLETRANSLATE(A601,""tr"",""ar"")"),"القرآن")</f>
        <v>القرآن</v>
      </c>
    </row>
    <row r="602">
      <c r="A602" s="3" t="s">
        <v>602</v>
      </c>
      <c r="B602" s="4" t="str">
        <f>IFERROR(__xludf.DUMMYFUNCTION("GOOGLETRANSLATE(A602,""tr"",""ar"")"),"العراق")</f>
        <v>العراق</v>
      </c>
    </row>
    <row r="603">
      <c r="A603" s="3" t="s">
        <v>603</v>
      </c>
      <c r="B603" s="4" t="str">
        <f>IFERROR(__xludf.DUMMYFUNCTION("GOOGLETRANSLATE(A603,""tr"",""ar"")"),"سباق")</f>
        <v>سباق</v>
      </c>
    </row>
    <row r="604">
      <c r="A604" s="3" t="s">
        <v>604</v>
      </c>
      <c r="B604" s="4" t="str">
        <f>IFERROR(__xludf.DUMMYFUNCTION("GOOGLETRANSLATE(A604,""tr"",""ar"")"),"يتمركز")</f>
        <v>يتمركز</v>
      </c>
    </row>
    <row r="605">
      <c r="A605" s="3" t="s">
        <v>605</v>
      </c>
      <c r="B605" s="4" t="str">
        <f>IFERROR(__xludf.DUMMYFUNCTION("GOOGLETRANSLATE(A605,""tr"",""ar"")"),"استثنائي")</f>
        <v>استثنائي</v>
      </c>
    </row>
    <row r="606">
      <c r="A606" s="3" t="s">
        <v>606</v>
      </c>
      <c r="B606" s="4" t="str">
        <f>IFERROR(__xludf.DUMMYFUNCTION("GOOGLETRANSLATE(A606,""tr"",""ar"")"),"الوكيل")</f>
        <v>الوكيل</v>
      </c>
    </row>
    <row r="607">
      <c r="A607" s="3" t="s">
        <v>607</v>
      </c>
      <c r="B607" s="4" t="str">
        <f>IFERROR(__xludf.DUMMYFUNCTION("GOOGLETRANSLATE(A607,""tr"",""ar"")"),"بكفالة")</f>
        <v>بكفالة</v>
      </c>
    </row>
    <row r="608">
      <c r="A608" s="3" t="s">
        <v>608</v>
      </c>
      <c r="B608" s="4" t="str">
        <f>IFERROR(__xludf.DUMMYFUNCTION("GOOGLETRANSLATE(A608,""tr"",""ar"")"),"استهلاك")</f>
        <v>استهلاك</v>
      </c>
    </row>
    <row r="609">
      <c r="A609" s="3" t="s">
        <v>609</v>
      </c>
      <c r="B609" s="4" t="str">
        <f>IFERROR(__xludf.DUMMYFUNCTION("GOOGLETRANSLATE(A609,""tr"",""ar"")"),"غير قادر")</f>
        <v>غير قادر</v>
      </c>
    </row>
    <row r="610">
      <c r="A610" s="3" t="s">
        <v>610</v>
      </c>
      <c r="B610" s="4" t="str">
        <f>IFERROR(__xludf.DUMMYFUNCTION("GOOGLETRANSLATE(A610,""tr"",""ar"")"),"نص")</f>
        <v>نص</v>
      </c>
    </row>
    <row r="611">
      <c r="A611" s="3" t="s">
        <v>611</v>
      </c>
      <c r="B611" s="4" t="str">
        <f>IFERROR(__xludf.DUMMYFUNCTION("GOOGLETRANSLATE(A611,""tr"",""ar"")"),"فائدة")</f>
        <v>فائدة</v>
      </c>
    </row>
    <row r="612">
      <c r="A612" s="3" t="s">
        <v>612</v>
      </c>
      <c r="B612" s="4" t="str">
        <f>IFERROR(__xludf.DUMMYFUNCTION("GOOGLETRANSLATE(A612,""tr"",""ar"")"),"حقيقي")</f>
        <v>حقيقي</v>
      </c>
    </row>
    <row r="613">
      <c r="A613" s="3" t="s">
        <v>613</v>
      </c>
      <c r="B613" s="4" t="str">
        <f>IFERROR(__xludf.DUMMYFUNCTION("GOOGLETRANSLATE(A613,""tr"",""ar"")"),"عشيرة - قبيلة")</f>
        <v>عشيرة - قبيلة</v>
      </c>
    </row>
    <row r="614">
      <c r="A614" s="3" t="s">
        <v>614</v>
      </c>
      <c r="B614" s="4" t="str">
        <f>IFERROR(__xludf.DUMMYFUNCTION("GOOGLETRANSLATE(A614,""tr"",""ar"")"),"حرف")</f>
        <v>حرف</v>
      </c>
    </row>
    <row r="615">
      <c r="A615" s="3" t="s">
        <v>615</v>
      </c>
      <c r="B615" s="4" t="str">
        <f>IFERROR(__xludf.DUMMYFUNCTION("GOOGLETRANSLATE(A615,""tr"",""ar"")"),"الخاسر")</f>
        <v>الخاسر</v>
      </c>
    </row>
    <row r="616">
      <c r="A616" s="3" t="s">
        <v>616</v>
      </c>
      <c r="B616" s="4" t="str">
        <f>IFERROR(__xludf.DUMMYFUNCTION("GOOGLETRANSLATE(A616,""tr"",""ar"")"),"نعش")</f>
        <v>نعش</v>
      </c>
    </row>
    <row r="617">
      <c r="A617" s="3" t="s">
        <v>617</v>
      </c>
      <c r="B617" s="4" t="str">
        <f>IFERROR(__xludf.DUMMYFUNCTION("GOOGLETRANSLATE(A617,""tr"",""ar"")"),"منديل")</f>
        <v>منديل</v>
      </c>
    </row>
    <row r="618">
      <c r="A618" s="3" t="s">
        <v>618</v>
      </c>
      <c r="B618" s="4" t="str">
        <f>IFERROR(__xludf.DUMMYFUNCTION("GOOGLETRANSLATE(A618,""tr"",""ar"")"),"إنقاذ")</f>
        <v>إنقاذ</v>
      </c>
    </row>
    <row r="619">
      <c r="A619" s="3" t="s">
        <v>619</v>
      </c>
      <c r="B619" s="4" t="str">
        <f>IFERROR(__xludf.DUMMYFUNCTION("GOOGLETRANSLATE(A619,""tr"",""ar"")"),"بشري")</f>
        <v>بشري</v>
      </c>
    </row>
    <row r="620">
      <c r="A620" s="3" t="s">
        <v>620</v>
      </c>
      <c r="B620" s="4" t="str">
        <f>IFERROR(__xludf.DUMMYFUNCTION("GOOGLETRANSLATE(A620,""tr"",""ar"")"),"المحيط")</f>
        <v>المحيط</v>
      </c>
    </row>
    <row r="621">
      <c r="A621" s="3" t="s">
        <v>621</v>
      </c>
      <c r="B621" s="4" t="str">
        <f>IFERROR(__xludf.DUMMYFUNCTION("GOOGLETRANSLATE(A621,""tr"",""ar"")"),"المبهمة")</f>
        <v>المبهمة</v>
      </c>
    </row>
    <row r="622">
      <c r="A622" s="3" t="s">
        <v>622</v>
      </c>
      <c r="B622" s="4" t="str">
        <f>IFERROR(__xludf.DUMMYFUNCTION("GOOGLETRANSLATE(A622,""tr"",""ar"")"),"أعزب")</f>
        <v>أعزب</v>
      </c>
    </row>
    <row r="623">
      <c r="A623" s="3" t="s">
        <v>623</v>
      </c>
      <c r="B623" s="4" t="str">
        <f>IFERROR(__xludf.DUMMYFUNCTION("GOOGLETRANSLATE(A623,""tr"",""ar"")"),"نوايا")</f>
        <v>نوايا</v>
      </c>
    </row>
    <row r="624">
      <c r="A624" s="3" t="s">
        <v>624</v>
      </c>
      <c r="B624" s="4" t="str">
        <f>IFERROR(__xludf.DUMMYFUNCTION("GOOGLETRANSLATE(A624,""tr"",""ar"")"),"إمداد")</f>
        <v>إمداد</v>
      </c>
    </row>
    <row r="625">
      <c r="A625" s="3" t="s">
        <v>625</v>
      </c>
      <c r="B625" s="4" t="str">
        <f>IFERROR(__xludf.DUMMYFUNCTION("GOOGLETRANSLATE(A625,""tr"",""ar"")"),"سجل جنائي")</f>
        <v>سجل جنائي</v>
      </c>
    </row>
    <row r="626">
      <c r="A626" s="3" t="s">
        <v>626</v>
      </c>
      <c r="B626" s="4" t="str">
        <f>IFERROR(__xludf.DUMMYFUNCTION("GOOGLETRANSLATE(A626,""tr"",""ar"")"),"رمح")</f>
        <v>رمح</v>
      </c>
    </row>
    <row r="627">
      <c r="A627" s="3" t="s">
        <v>627</v>
      </c>
      <c r="B627" s="4" t="str">
        <f>IFERROR(__xludf.DUMMYFUNCTION("GOOGLETRANSLATE(A627,""tr"",""ar"")"),"منذ القدم")</f>
        <v>منذ القدم</v>
      </c>
    </row>
    <row r="628">
      <c r="A628" s="3" t="s">
        <v>628</v>
      </c>
      <c r="B628" s="4" t="str">
        <f>IFERROR(__xludf.DUMMYFUNCTION("GOOGLETRANSLATE(A628,""tr"",""ar"")"),"مركز تسوق")</f>
        <v>مركز تسوق</v>
      </c>
    </row>
    <row r="629">
      <c r="A629" s="3" t="s">
        <v>629</v>
      </c>
      <c r="B629" s="4" t="str">
        <f>IFERROR(__xludf.DUMMYFUNCTION("GOOGLETRANSLATE(A629,""tr"",""ar"")"),"مواد")</f>
        <v>مواد</v>
      </c>
    </row>
    <row r="630">
      <c r="A630" s="3" t="s">
        <v>630</v>
      </c>
      <c r="B630" s="4" t="str">
        <f>IFERROR(__xludf.DUMMYFUNCTION("GOOGLETRANSLATE(A630,""tr"",""ar"")"),"حطام")</f>
        <v>حطام</v>
      </c>
    </row>
    <row r="631">
      <c r="A631" s="3" t="s">
        <v>631</v>
      </c>
      <c r="B631" s="4" t="str">
        <f>IFERROR(__xludf.DUMMYFUNCTION("GOOGLETRANSLATE(A631,""tr"",""ar"")"),"تعداد السكان")</f>
        <v>تعداد السكان</v>
      </c>
    </row>
    <row r="632">
      <c r="A632" s="3" t="s">
        <v>632</v>
      </c>
      <c r="B632" s="4" t="str">
        <f>IFERROR(__xludf.DUMMYFUNCTION("GOOGLETRANSLATE(A632,""tr"",""ar"")"),"شخص")</f>
        <v>شخص</v>
      </c>
    </row>
    <row r="633">
      <c r="A633" s="3" t="s">
        <v>633</v>
      </c>
      <c r="B633" s="4" t="str">
        <f>IFERROR(__xludf.DUMMYFUNCTION("GOOGLETRANSLATE(A633,""tr"",""ar"")"),"فيضان")</f>
        <v>فيضان</v>
      </c>
    </row>
    <row r="634">
      <c r="A634" s="3" t="s">
        <v>634</v>
      </c>
      <c r="B634" s="4" t="str">
        <f>IFERROR(__xludf.DUMMYFUNCTION("GOOGLETRANSLATE(A634,""tr"",""ar"")"),"المؤلفات")</f>
        <v>المؤلفات</v>
      </c>
    </row>
    <row r="635">
      <c r="A635" s="3" t="s">
        <v>635</v>
      </c>
      <c r="B635" s="4" t="str">
        <f>IFERROR(__xludf.DUMMYFUNCTION("GOOGLETRANSLATE(A635,""tr"",""ar"")"),"متفق عليه")</f>
        <v>متفق عليه</v>
      </c>
    </row>
    <row r="636">
      <c r="A636" s="3" t="s">
        <v>636</v>
      </c>
      <c r="B636" s="4" t="str">
        <f>IFERROR(__xludf.DUMMYFUNCTION("GOOGLETRANSLATE(A636,""tr"",""ar"")"),"التوبة")</f>
        <v>التوبة</v>
      </c>
    </row>
    <row r="637">
      <c r="A637" s="3" t="s">
        <v>637</v>
      </c>
      <c r="B637" s="4" t="str">
        <f>IFERROR(__xludf.DUMMYFUNCTION("GOOGLETRANSLATE(A637,""tr"",""ar"")"),"تانر")</f>
        <v>تانر</v>
      </c>
    </row>
    <row r="638">
      <c r="A638" s="3" t="s">
        <v>638</v>
      </c>
      <c r="B638" s="4" t="str">
        <f>IFERROR(__xludf.DUMMYFUNCTION("GOOGLETRANSLATE(A638,""tr"",""ar"")"),"مغلف")</f>
        <v>مغلف</v>
      </c>
    </row>
    <row r="639">
      <c r="A639" s="3" t="s">
        <v>639</v>
      </c>
      <c r="B639" s="4" t="str">
        <f>IFERROR(__xludf.DUMMYFUNCTION("GOOGLETRANSLATE(A639,""tr"",""ar"")"),"الضامن")</f>
        <v>الضامن</v>
      </c>
    </row>
    <row r="640">
      <c r="A640" s="3" t="s">
        <v>640</v>
      </c>
      <c r="B640" s="4" t="str">
        <f>IFERROR(__xludf.DUMMYFUNCTION("GOOGLETRANSLATE(A640,""tr"",""ar"")"),"فلسفة")</f>
        <v>فلسفة</v>
      </c>
    </row>
    <row r="641">
      <c r="A641" s="3" t="s">
        <v>641</v>
      </c>
      <c r="B641" s="4" t="str">
        <f>IFERROR(__xludf.DUMMYFUNCTION("GOOGLETRANSLATE(A641,""tr"",""ar"")"),"جوز")</f>
        <v>جوز</v>
      </c>
    </row>
    <row r="642">
      <c r="A642" s="3" t="s">
        <v>642</v>
      </c>
      <c r="B642" s="4" t="str">
        <f>IFERROR(__xludf.DUMMYFUNCTION("GOOGLETRANSLATE(A642,""tr"",""ar"")"),"دفتر")</f>
        <v>دفتر</v>
      </c>
    </row>
    <row r="643">
      <c r="A643" s="3" t="s">
        <v>643</v>
      </c>
      <c r="B643" s="4" t="str">
        <f>IFERROR(__xludf.DUMMYFUNCTION("GOOGLETRANSLATE(A643,""tr"",""ar"")"),"امكانية")</f>
        <v>امكانية</v>
      </c>
    </row>
    <row r="644">
      <c r="A644" s="3" t="s">
        <v>644</v>
      </c>
      <c r="B644" s="4" t="str">
        <f>IFERROR(__xludf.DUMMYFUNCTION("GOOGLETRANSLATE(A644,""tr"",""ar"")"),"فلاش")</f>
        <v>فلاش</v>
      </c>
    </row>
    <row r="645">
      <c r="A645" s="3" t="s">
        <v>645</v>
      </c>
      <c r="B645" s="4" t="str">
        <f>IFERROR(__xludf.DUMMYFUNCTION("GOOGLETRANSLATE(A645,""tr"",""ar"")"),"علم")</f>
        <v>علم</v>
      </c>
    </row>
    <row r="646">
      <c r="A646" s="3" t="s">
        <v>646</v>
      </c>
      <c r="B646" s="4" t="str">
        <f>IFERROR(__xludf.DUMMYFUNCTION("GOOGLETRANSLATE(A646,""tr"",""ar"")"),"بشرة")</f>
        <v>بشرة</v>
      </c>
    </row>
    <row r="647">
      <c r="A647" s="3" t="s">
        <v>647</v>
      </c>
      <c r="B647" s="4" t="str">
        <f>IFERROR(__xludf.DUMMYFUNCTION("GOOGLETRANSLATE(A647,""tr"",""ar"")"),"سرور")</f>
        <v>سرور</v>
      </c>
    </row>
    <row r="648">
      <c r="A648" s="3" t="s">
        <v>648</v>
      </c>
      <c r="B648" s="4" t="str">
        <f>IFERROR(__xludf.DUMMYFUNCTION("GOOGLETRANSLATE(A648,""tr"",""ar"")"),"إشباع")</f>
        <v>إشباع</v>
      </c>
    </row>
    <row r="649">
      <c r="A649" s="3" t="s">
        <v>649</v>
      </c>
      <c r="B649" s="4" t="str">
        <f>IFERROR(__xludf.DUMMYFUNCTION("GOOGLETRANSLATE(A649,""tr"",""ar"")"),"البندق")</f>
        <v>البندق</v>
      </c>
    </row>
    <row r="650">
      <c r="A650" s="3" t="s">
        <v>650</v>
      </c>
      <c r="B650" s="4" t="str">
        <f>IFERROR(__xludf.DUMMYFUNCTION("GOOGLETRANSLATE(A650,""tr"",""ar"")"),"نحاس")</f>
        <v>نحاس</v>
      </c>
    </row>
    <row r="651">
      <c r="A651" s="3" t="s">
        <v>651</v>
      </c>
      <c r="B651" s="4" t="str">
        <f>IFERROR(__xludf.DUMMYFUNCTION("GOOGLETRANSLATE(A651,""tr"",""ar"")"),"خشبي")</f>
        <v>خشبي</v>
      </c>
    </row>
    <row r="652">
      <c r="A652" s="3" t="s">
        <v>652</v>
      </c>
      <c r="B652" s="4" t="str">
        <f>IFERROR(__xludf.DUMMYFUNCTION("GOOGLETRANSLATE(A652,""tr"",""ar"")"),"مساعدة")</f>
        <v>مساعدة</v>
      </c>
    </row>
    <row r="653">
      <c r="A653" s="3" t="s">
        <v>653</v>
      </c>
      <c r="B653" s="4" t="str">
        <f>IFERROR(__xludf.DUMMYFUNCTION("GOOGLETRANSLATE(A653,""tr"",""ar"")"),"يتبول")</f>
        <v>يتبول</v>
      </c>
    </row>
    <row r="654">
      <c r="A654" s="3" t="s">
        <v>654</v>
      </c>
      <c r="B654" s="4" t="str">
        <f>IFERROR(__xludf.DUMMYFUNCTION("GOOGLETRANSLATE(A654,""tr"",""ar"")"),"تدمير")</f>
        <v>تدمير</v>
      </c>
    </row>
    <row r="655">
      <c r="A655" s="3" t="s">
        <v>655</v>
      </c>
      <c r="B655" s="4" t="str">
        <f>IFERROR(__xludf.DUMMYFUNCTION("GOOGLETRANSLATE(A655,""tr"",""ar"")"),"سلطان")</f>
        <v>سلطان</v>
      </c>
    </row>
    <row r="656">
      <c r="A656" s="3" t="s">
        <v>656</v>
      </c>
      <c r="B656" s="4" t="str">
        <f>IFERROR(__xludf.DUMMYFUNCTION("GOOGLETRANSLATE(A656,""tr"",""ar"")"),"نقل")</f>
        <v>نقل</v>
      </c>
    </row>
    <row r="657">
      <c r="A657" s="3" t="s">
        <v>657</v>
      </c>
      <c r="B657" s="4" t="str">
        <f>IFERROR(__xludf.DUMMYFUNCTION("GOOGLETRANSLATE(A657,""tr"",""ar"")"),"شعر بالتعب")</f>
        <v>شعر بالتعب</v>
      </c>
    </row>
    <row r="658">
      <c r="A658" s="3" t="s">
        <v>658</v>
      </c>
      <c r="B658" s="4" t="str">
        <f>IFERROR(__xludf.DUMMYFUNCTION("GOOGLETRANSLATE(A658,""tr"",""ar"")"),"مهندس معماري")</f>
        <v>مهندس معماري</v>
      </c>
    </row>
    <row r="659">
      <c r="A659" s="3" t="s">
        <v>659</v>
      </c>
      <c r="B659" s="4" t="str">
        <f>IFERROR(__xludf.DUMMYFUNCTION("GOOGLETRANSLATE(A659,""tr"",""ar"")"),"شهيد")</f>
        <v>شهيد</v>
      </c>
    </row>
    <row r="660">
      <c r="A660" s="3" t="s">
        <v>660</v>
      </c>
      <c r="B660" s="4" t="str">
        <f>IFERROR(__xludf.DUMMYFUNCTION("GOOGLETRANSLATE(A660,""tr"",""ar"")"),"الاحتياط")</f>
        <v>الاحتياط</v>
      </c>
    </row>
    <row r="661">
      <c r="A661" s="3" t="s">
        <v>661</v>
      </c>
      <c r="B661" s="4" t="str">
        <f>IFERROR(__xludf.DUMMYFUNCTION("GOOGLETRANSLATE(A661,""tr"",""ar"")"),"خطأ")</f>
        <v>خطأ</v>
      </c>
    </row>
    <row r="662">
      <c r="A662" s="3" t="s">
        <v>662</v>
      </c>
      <c r="B662" s="4" t="str">
        <f>IFERROR(__xludf.DUMMYFUNCTION("GOOGLETRANSLATE(A662,""tr"",""ar"")"),"نعناع")</f>
        <v>نعناع</v>
      </c>
    </row>
    <row r="663">
      <c r="A663" s="3" t="s">
        <v>663</v>
      </c>
      <c r="B663" s="4" t="str">
        <f>IFERROR(__xludf.DUMMYFUNCTION("GOOGLETRANSLATE(A663,""tr"",""ar"")"),"لاكتشاف")</f>
        <v>لاكتشاف</v>
      </c>
    </row>
    <row r="664">
      <c r="A664" s="3" t="s">
        <v>664</v>
      </c>
      <c r="B664" s="4" t="str">
        <f>IFERROR(__xludf.DUMMYFUNCTION("GOOGLETRANSLATE(A664,""tr"",""ar"")"),"البعد")</f>
        <v>البعد</v>
      </c>
    </row>
    <row r="665">
      <c r="A665" s="3" t="s">
        <v>665</v>
      </c>
      <c r="B665" s="4" t="str">
        <f>IFERROR(__xludf.DUMMYFUNCTION("GOOGLETRANSLATE(A665,""tr"",""ar"")"),"عزل")</f>
        <v>عزل</v>
      </c>
    </row>
    <row r="666">
      <c r="A666" s="3" t="s">
        <v>666</v>
      </c>
      <c r="B666" s="4" t="str">
        <f>IFERROR(__xludf.DUMMYFUNCTION("GOOGLETRANSLATE(A666,""tr"",""ar"")"),"تصريح")</f>
        <v>تصريح</v>
      </c>
    </row>
    <row r="667">
      <c r="A667" s="3" t="s">
        <v>667</v>
      </c>
      <c r="B667" s="4" t="str">
        <f>IFERROR(__xludf.DUMMYFUNCTION("GOOGLETRANSLATE(A667,""tr"",""ar"")"),"جنس")</f>
        <v>جنس</v>
      </c>
    </row>
    <row r="668">
      <c r="A668" s="3" t="s">
        <v>668</v>
      </c>
      <c r="B668" s="4" t="str">
        <f>IFERROR(__xludf.DUMMYFUNCTION("GOOGLETRANSLATE(A668,""tr"",""ar"")"),"زيتون")</f>
        <v>زيتون</v>
      </c>
    </row>
    <row r="669">
      <c r="A669" s="3" t="s">
        <v>669</v>
      </c>
      <c r="B669" s="4" t="str">
        <f>IFERROR(__xludf.DUMMYFUNCTION("GOOGLETRANSLATE(A669,""tr"",""ar"")"),"لاجئ")</f>
        <v>لاجئ</v>
      </c>
    </row>
    <row r="670">
      <c r="A670" s="3" t="s">
        <v>670</v>
      </c>
      <c r="B670" s="4" t="str">
        <f>IFERROR(__xludf.DUMMYFUNCTION("GOOGLETRANSLATE(A670,""tr"",""ar"")"),"مفرزة")</f>
        <v>مفرزة</v>
      </c>
    </row>
    <row r="671">
      <c r="A671" s="3" t="s">
        <v>671</v>
      </c>
      <c r="B671" s="4" t="str">
        <f>IFERROR(__xludf.DUMMYFUNCTION("GOOGLETRANSLATE(A671,""tr"",""ar"")"),"أمامي")</f>
        <v>أمامي</v>
      </c>
    </row>
    <row r="672">
      <c r="A672" s="3" t="s">
        <v>672</v>
      </c>
      <c r="B672" s="4" t="str">
        <f>IFERROR(__xludf.DUMMYFUNCTION("GOOGLETRANSLATE(A672,""tr"",""ar"")"),"امكانية")</f>
        <v>امكانية</v>
      </c>
    </row>
    <row r="673">
      <c r="A673" s="3" t="s">
        <v>673</v>
      </c>
      <c r="B673" s="4" t="str">
        <f>IFERROR(__xludf.DUMMYFUNCTION("GOOGLETRANSLATE(A673,""tr"",""ar"")"),"الحاج")</f>
        <v>الحاج</v>
      </c>
    </row>
    <row r="674">
      <c r="A674" s="3" t="s">
        <v>674</v>
      </c>
      <c r="B674" s="4" t="str">
        <f>IFERROR(__xludf.DUMMYFUNCTION("GOOGLETRANSLATE(A674,""tr"",""ar"")"),"برج العقرب")</f>
        <v>برج العقرب</v>
      </c>
    </row>
    <row r="675">
      <c r="A675" s="3" t="s">
        <v>675</v>
      </c>
      <c r="B675" s="4" t="str">
        <f>IFERROR(__xludf.DUMMYFUNCTION("GOOGLETRANSLATE(A675,""tr"",""ar"")"),"خرطوم")</f>
        <v>خرطوم</v>
      </c>
    </row>
    <row r="676">
      <c r="A676" s="3" t="s">
        <v>676</v>
      </c>
      <c r="B676" s="4" t="str">
        <f>IFERROR(__xludf.DUMMYFUNCTION("GOOGLETRANSLATE(A676,""tr"",""ar"")"),"يضحك")</f>
        <v>يضحك</v>
      </c>
    </row>
    <row r="677">
      <c r="A677" s="3" t="s">
        <v>677</v>
      </c>
      <c r="B677" s="4" t="str">
        <f>IFERROR(__xludf.DUMMYFUNCTION("GOOGLETRANSLATE(A677,""tr"",""ar"")"),"النطق")</f>
        <v>النطق</v>
      </c>
    </row>
    <row r="678">
      <c r="A678" s="3" t="s">
        <v>678</v>
      </c>
      <c r="B678" s="4" t="str">
        <f>IFERROR(__xludf.DUMMYFUNCTION("GOOGLETRANSLATE(A678,""tr"",""ar"")"),"نكتة")</f>
        <v>نكتة</v>
      </c>
    </row>
    <row r="679">
      <c r="A679" s="3" t="s">
        <v>679</v>
      </c>
      <c r="B679" s="4" t="str">
        <f>IFERROR(__xludf.DUMMYFUNCTION("GOOGLETRANSLATE(A679,""tr"",""ar"")"),"راهبة")</f>
        <v>راهبة</v>
      </c>
    </row>
    <row r="680">
      <c r="A680" s="3" t="s">
        <v>680</v>
      </c>
      <c r="B680" s="4" t="str">
        <f>IFERROR(__xludf.DUMMYFUNCTION("GOOGLETRANSLATE(A680,""tr"",""ar"")"),"قسم الأطفاء")</f>
        <v>قسم الأطفاء</v>
      </c>
    </row>
    <row r="681">
      <c r="A681" s="3" t="s">
        <v>681</v>
      </c>
      <c r="B681" s="4" t="str">
        <f>IFERROR(__xludf.DUMMYFUNCTION("GOOGLETRANSLATE(A681,""tr"",""ar"")"),"الحالة")</f>
        <v>الحالة</v>
      </c>
    </row>
    <row r="682">
      <c r="A682" s="3" t="s">
        <v>682</v>
      </c>
      <c r="B682" s="4" t="str">
        <f>IFERROR(__xludf.DUMMYFUNCTION("GOOGLETRANSLATE(A682,""tr"",""ar"")"),"فاحش")</f>
        <v>فاحش</v>
      </c>
    </row>
    <row r="683">
      <c r="A683" s="3" t="s">
        <v>683</v>
      </c>
      <c r="B683" s="4" t="str">
        <f>IFERROR(__xludf.DUMMYFUNCTION("GOOGLETRANSLATE(A683,""tr"",""ar"")"),"تسرع")</f>
        <v>تسرع</v>
      </c>
    </row>
    <row r="684">
      <c r="A684" s="3" t="s">
        <v>684</v>
      </c>
      <c r="B684" s="4" t="str">
        <f>IFERROR(__xludf.DUMMYFUNCTION("GOOGLETRANSLATE(A684,""tr"",""ar"")"),"دفاع")</f>
        <v>دفاع</v>
      </c>
    </row>
    <row r="685">
      <c r="A685" s="3" t="s">
        <v>685</v>
      </c>
      <c r="B685" s="4" t="str">
        <f>IFERROR(__xludf.DUMMYFUNCTION("GOOGLETRANSLATE(A685,""tr"",""ar"")"),"فرع")</f>
        <v>فرع</v>
      </c>
    </row>
    <row r="686">
      <c r="A686" s="3" t="s">
        <v>686</v>
      </c>
      <c r="B686" s="4" t="str">
        <f>IFERROR(__xludf.DUMMYFUNCTION("GOOGLETRANSLATE(A686,""tr"",""ar"")"),"ان شاء الله")</f>
        <v>ان شاء الله</v>
      </c>
    </row>
    <row r="687">
      <c r="A687" s="3" t="s">
        <v>687</v>
      </c>
      <c r="B687" s="4" t="str">
        <f>IFERROR(__xludf.DUMMYFUNCTION("GOOGLETRANSLATE(A687,""tr"",""ar"")"),"صناعة")</f>
        <v>صناعة</v>
      </c>
    </row>
    <row r="688">
      <c r="A688" s="3" t="s">
        <v>688</v>
      </c>
      <c r="B688" s="4" t="str">
        <f>IFERROR(__xludf.DUMMYFUNCTION("GOOGLETRANSLATE(A688,""tr"",""ar"")"),"معجنات")</f>
        <v>معجنات</v>
      </c>
    </row>
    <row r="689">
      <c r="A689" s="3" t="s">
        <v>689</v>
      </c>
      <c r="B689" s="4" t="str">
        <f>IFERROR(__xludf.DUMMYFUNCTION("GOOGLETRANSLATE(A689,""tr"",""ar"")"),"حمام")</f>
        <v>حمام</v>
      </c>
    </row>
    <row r="690">
      <c r="A690" s="3" t="s">
        <v>690</v>
      </c>
      <c r="B690" s="4" t="str">
        <f>IFERROR(__xludf.DUMMYFUNCTION("GOOGLETRANSLATE(A690,""tr"",""ar"")"),"خصوصاً")</f>
        <v>خصوصاً</v>
      </c>
    </row>
    <row r="691">
      <c r="A691" s="3" t="s">
        <v>691</v>
      </c>
      <c r="B691" s="4" t="str">
        <f>IFERROR(__xludf.DUMMYFUNCTION("GOOGLETRANSLATE(A691,""tr"",""ar"")"),"الصرف الصحي")</f>
        <v>الصرف الصحي</v>
      </c>
    </row>
    <row r="692">
      <c r="A692" s="3" t="s">
        <v>692</v>
      </c>
      <c r="B692" s="4" t="str">
        <f>IFERROR(__xludf.DUMMYFUNCTION("GOOGLETRANSLATE(A692,""tr"",""ar"")"),"نحاس")</f>
        <v>نحاس</v>
      </c>
    </row>
    <row r="693">
      <c r="A693" s="3" t="s">
        <v>693</v>
      </c>
      <c r="B693" s="4" t="str">
        <f>IFERROR(__xludf.DUMMYFUNCTION("GOOGLETRANSLATE(A693,""tr"",""ar"")"),"مطلقا")</f>
        <v>مطلقا</v>
      </c>
    </row>
    <row r="694">
      <c r="A694" s="3" t="s">
        <v>694</v>
      </c>
      <c r="B694" s="4" t="str">
        <f>IFERROR(__xludf.DUMMYFUNCTION("GOOGLETRANSLATE(A694,""tr"",""ar"")"),"إمداد")</f>
        <v>إمداد</v>
      </c>
    </row>
    <row r="695">
      <c r="A695" s="3" t="s">
        <v>695</v>
      </c>
      <c r="B695" s="4" t="str">
        <f>IFERROR(__xludf.DUMMYFUNCTION("GOOGLETRANSLATE(A695,""tr"",""ar"")"),"قفص")</f>
        <v>قفص</v>
      </c>
    </row>
    <row r="696">
      <c r="A696" s="3" t="s">
        <v>696</v>
      </c>
      <c r="B696" s="4" t="str">
        <f>IFERROR(__xludf.DUMMYFUNCTION("GOOGLETRANSLATE(A696,""tr"",""ar"")"),"الموسم")</f>
        <v>الموسم</v>
      </c>
    </row>
    <row r="697">
      <c r="A697" s="3" t="s">
        <v>697</v>
      </c>
      <c r="B697" s="4" t="str">
        <f>IFERROR(__xludf.DUMMYFUNCTION("GOOGLETRANSLATE(A697,""tr"",""ar"")"),"وطني")</f>
        <v>وطني</v>
      </c>
    </row>
    <row r="698">
      <c r="A698" s="3" t="s">
        <v>698</v>
      </c>
      <c r="B698" s="4" t="str">
        <f>IFERROR(__xludf.DUMMYFUNCTION("GOOGLETRANSLATE(A698,""tr"",""ar"")"),"فقيد")</f>
        <v>فقيد</v>
      </c>
    </row>
    <row r="699">
      <c r="A699" s="3" t="s">
        <v>699</v>
      </c>
      <c r="B699" s="4" t="str">
        <f>IFERROR(__xludf.DUMMYFUNCTION("GOOGLETRANSLATE(A699,""tr"",""ar"")"),"اليابانية")</f>
        <v>اليابانية</v>
      </c>
    </row>
    <row r="700">
      <c r="A700" s="3" t="s">
        <v>700</v>
      </c>
      <c r="B700" s="4" t="str">
        <f>IFERROR(__xludf.DUMMYFUNCTION("GOOGLETRANSLATE(A700,""tr"",""ar"")"),"مصيبة")</f>
        <v>مصيبة</v>
      </c>
    </row>
    <row r="701">
      <c r="A701" s="3" t="s">
        <v>701</v>
      </c>
      <c r="B701" s="4" t="str">
        <f>IFERROR(__xludf.DUMMYFUNCTION("GOOGLETRANSLATE(A701,""tr"",""ar"")"),"مجهول")</f>
        <v>مجهول</v>
      </c>
    </row>
    <row r="702">
      <c r="A702" s="3" t="s">
        <v>702</v>
      </c>
      <c r="B702" s="4" t="str">
        <f>IFERROR(__xludf.DUMMYFUNCTION("GOOGLETRANSLATE(A702,""tr"",""ar"")"),"العثه")</f>
        <v>العثه</v>
      </c>
    </row>
    <row r="703">
      <c r="A703" s="3" t="s">
        <v>703</v>
      </c>
      <c r="B703" s="4" t="str">
        <f>IFERROR(__xludf.DUMMYFUNCTION("GOOGLETRANSLATE(A703,""tr"",""ar"")"),"لأجل الحياة")</f>
        <v>لأجل الحياة</v>
      </c>
    </row>
    <row r="704">
      <c r="A704" s="3" t="s">
        <v>704</v>
      </c>
      <c r="B704" s="4" t="str">
        <f>IFERROR(__xludf.DUMMYFUNCTION("GOOGLETRANSLATE(A704,""tr"",""ar"")"),"تشنج")</f>
        <v>تشنج</v>
      </c>
    </row>
    <row r="705">
      <c r="A705" s="3" t="s">
        <v>705</v>
      </c>
      <c r="B705" s="4" t="str">
        <f>IFERROR(__xludf.DUMMYFUNCTION("GOOGLETRANSLATE(A705,""tr"",""ar"")"),"شهوة")</f>
        <v>شهوة</v>
      </c>
    </row>
    <row r="706">
      <c r="A706" s="3" t="s">
        <v>706</v>
      </c>
      <c r="B706" s="4" t="str">
        <f>IFERROR(__xludf.DUMMYFUNCTION("GOOGLETRANSLATE(A706,""tr"",""ar"")"),"جمهوري")</f>
        <v>جمهوري</v>
      </c>
    </row>
    <row r="707">
      <c r="A707" s="3" t="s">
        <v>707</v>
      </c>
      <c r="B707" s="4" t="str">
        <f>IFERROR(__xludf.DUMMYFUNCTION("GOOGLETRANSLATE(A707,""tr"",""ar"")"),"سياسة")</f>
        <v>سياسة</v>
      </c>
    </row>
    <row r="708">
      <c r="A708" s="3" t="s">
        <v>708</v>
      </c>
      <c r="B708" s="4" t="str">
        <f>IFERROR(__xludf.DUMMYFUNCTION("GOOGLETRANSLATE(A708,""tr"",""ar"")"),"الحديث")</f>
        <v>الحديث</v>
      </c>
    </row>
    <row r="709">
      <c r="A709" s="3" t="s">
        <v>709</v>
      </c>
      <c r="B709" s="4" t="str">
        <f>IFERROR(__xludf.DUMMYFUNCTION("GOOGLETRANSLATE(A709,""tr"",""ar"")"),"عصا")</f>
        <v>عصا</v>
      </c>
    </row>
    <row r="710">
      <c r="A710" s="3" t="s">
        <v>710</v>
      </c>
      <c r="B710" s="4" t="str">
        <f>IFERROR(__xludf.DUMMYFUNCTION("GOOGLETRANSLATE(A710,""tr"",""ar"")"),"نعمة او وقت سماح")</f>
        <v>نعمة او وقت سماح</v>
      </c>
    </row>
    <row r="711">
      <c r="A711" s="3" t="s">
        <v>711</v>
      </c>
      <c r="B711" s="4" t="str">
        <f>IFERROR(__xludf.DUMMYFUNCTION("GOOGLETRANSLATE(A711,""tr"",""ar"")"),"خطاب")</f>
        <v>خطاب</v>
      </c>
    </row>
    <row r="712">
      <c r="A712" s="3" t="s">
        <v>712</v>
      </c>
      <c r="B712" s="4" t="str">
        <f>IFERROR(__xludf.DUMMYFUNCTION("GOOGLETRANSLATE(A712,""tr"",""ar"")"),"قديمة")</f>
        <v>قديمة</v>
      </c>
    </row>
    <row r="713">
      <c r="A713" s="3" t="s">
        <v>713</v>
      </c>
      <c r="B713" s="4" t="str">
        <f>IFERROR(__xludf.DUMMYFUNCTION("GOOGLETRANSLATE(A713,""tr"",""ar"")"),"المعرفة")</f>
        <v>المعرفة</v>
      </c>
    </row>
    <row r="714">
      <c r="A714" s="3" t="s">
        <v>714</v>
      </c>
      <c r="B714" s="4" t="str">
        <f>IFERROR(__xludf.DUMMYFUNCTION("GOOGLETRANSLATE(A714,""tr"",""ar"")"),"الوادي")</f>
        <v>الوادي</v>
      </c>
    </row>
    <row r="715">
      <c r="A715" s="3" t="s">
        <v>715</v>
      </c>
      <c r="B715" s="4" t="str">
        <f>IFERROR(__xludf.DUMMYFUNCTION("GOOGLETRANSLATE(A715,""tr"",""ar"")"),"الأفيون")</f>
        <v>الأفيون</v>
      </c>
    </row>
    <row r="716">
      <c r="A716" s="3" t="s">
        <v>716</v>
      </c>
      <c r="B716" s="4" t="str">
        <f>IFERROR(__xludf.DUMMYFUNCTION("GOOGLETRANSLATE(A716,""tr"",""ar"")"),"حرب")</f>
        <v>حرب</v>
      </c>
    </row>
    <row r="717">
      <c r="A717" s="3" t="s">
        <v>717</v>
      </c>
      <c r="B717" s="4" t="str">
        <f>IFERROR(__xludf.DUMMYFUNCTION("GOOGLETRANSLATE(A717,""tr"",""ar"")"),"طريقة")</f>
        <v>طريقة</v>
      </c>
    </row>
    <row r="718">
      <c r="A718" s="3" t="s">
        <v>718</v>
      </c>
      <c r="B718" s="4" t="str">
        <f>IFERROR(__xludf.DUMMYFUNCTION("GOOGLETRANSLATE(A718,""tr"",""ar"")"),"وجه")</f>
        <v>وجه</v>
      </c>
    </row>
    <row r="719">
      <c r="A719" s="3" t="s">
        <v>719</v>
      </c>
      <c r="B719" s="4" t="str">
        <f>IFERROR(__xludf.DUMMYFUNCTION("GOOGLETRANSLATE(A719,""tr"",""ar"")"),"نقاش")</f>
        <v>نقاش</v>
      </c>
    </row>
    <row r="720">
      <c r="A720" s="3" t="s">
        <v>720</v>
      </c>
      <c r="B720" s="4" t="str">
        <f>IFERROR(__xludf.DUMMYFUNCTION("GOOGLETRANSLATE(A720,""tr"",""ar"")"),"حلال")</f>
        <v>حلال</v>
      </c>
    </row>
    <row r="721">
      <c r="A721" s="3" t="s">
        <v>721</v>
      </c>
      <c r="B721" s="4" t="str">
        <f>IFERROR(__xludf.DUMMYFUNCTION("GOOGLETRANSLATE(A721,""tr"",""ar"")"),"مظلة")</f>
        <v>مظلة</v>
      </c>
    </row>
    <row r="722">
      <c r="A722" s="3" t="s">
        <v>722</v>
      </c>
      <c r="B722" s="4" t="str">
        <f>IFERROR(__xludf.DUMMYFUNCTION("GOOGLETRANSLATE(A722,""tr"",""ar"")"),"نقل")</f>
        <v>نقل</v>
      </c>
    </row>
    <row r="723">
      <c r="A723" s="3" t="s">
        <v>723</v>
      </c>
      <c r="B723" s="4" t="str">
        <f>IFERROR(__xludf.DUMMYFUNCTION("GOOGLETRANSLATE(A723,""tr"",""ar"")"),"ضد")</f>
        <v>ضد</v>
      </c>
    </row>
    <row r="724">
      <c r="A724" s="3" t="s">
        <v>724</v>
      </c>
      <c r="B724" s="4" t="str">
        <f>IFERROR(__xludf.DUMMYFUNCTION("GOOGLETRANSLATE(A724,""tr"",""ar"")"),"الذكاء")</f>
        <v>الذكاء</v>
      </c>
    </row>
    <row r="725">
      <c r="A725" s="3" t="s">
        <v>725</v>
      </c>
      <c r="B725" s="4" t="str">
        <f>IFERROR(__xludf.DUMMYFUNCTION("GOOGLETRANSLATE(A725,""tr"",""ar"")"),"طاقم")</f>
        <v>طاقم</v>
      </c>
    </row>
    <row r="726">
      <c r="A726" s="3" t="s">
        <v>726</v>
      </c>
      <c r="B726" s="4" t="str">
        <f>IFERROR(__xludf.DUMMYFUNCTION("GOOGLETRANSLATE(A726,""tr"",""ar"")"),"وصول")</f>
        <v>وصول</v>
      </c>
    </row>
    <row r="727">
      <c r="A727" s="3" t="s">
        <v>727</v>
      </c>
      <c r="B727" s="4" t="str">
        <f>IFERROR(__xludf.DUMMYFUNCTION("GOOGLETRANSLATE(A727,""tr"",""ar"")"),"إضافي")</f>
        <v>إضافي</v>
      </c>
    </row>
    <row r="728">
      <c r="A728" s="3" t="s">
        <v>728</v>
      </c>
      <c r="B728" s="4" t="str">
        <f>IFERROR(__xludf.DUMMYFUNCTION("GOOGLETRANSLATE(A728,""tr"",""ar"")"),"أرضي")</f>
        <v>أرضي</v>
      </c>
    </row>
    <row r="729">
      <c r="A729" s="3" t="s">
        <v>729</v>
      </c>
      <c r="B729" s="4" t="str">
        <f>IFERROR(__xludf.DUMMYFUNCTION("GOOGLETRANSLATE(A729,""tr"",""ar"")"),"الكلبة")</f>
        <v>الكلبة</v>
      </c>
    </row>
    <row r="730">
      <c r="A730" s="3" t="s">
        <v>730</v>
      </c>
      <c r="B730" s="4" t="str">
        <f>IFERROR(__xludf.DUMMYFUNCTION("GOOGLETRANSLATE(A730,""tr"",""ar"")"),"بوصلة")</f>
        <v>بوصلة</v>
      </c>
    </row>
    <row r="731">
      <c r="A731" s="3" t="s">
        <v>731</v>
      </c>
      <c r="B731" s="4" t="str">
        <f>IFERROR(__xludf.DUMMYFUNCTION("GOOGLETRANSLATE(A731,""tr"",""ar"")"),"قارة")</f>
        <v>قارة</v>
      </c>
    </row>
    <row r="732">
      <c r="A732" s="3" t="s">
        <v>732</v>
      </c>
      <c r="B732" s="4" t="str">
        <f>IFERROR(__xludf.DUMMYFUNCTION("GOOGLETRANSLATE(A732,""tr"",""ar"")"),"الطبيب المعالج")</f>
        <v>الطبيب المعالج</v>
      </c>
    </row>
    <row r="733">
      <c r="A733" s="3" t="s">
        <v>733</v>
      </c>
      <c r="B733" s="4" t="str">
        <f>IFERROR(__xludf.DUMMYFUNCTION("GOOGLETRANSLATE(A733,""tr"",""ar"")"),"فينيكس")</f>
        <v>فينيكس</v>
      </c>
    </row>
    <row r="734">
      <c r="A734" s="3" t="s">
        <v>734</v>
      </c>
      <c r="B734" s="4" t="str">
        <f>IFERROR(__xludf.DUMMYFUNCTION("GOOGLETRANSLATE(A734,""tr"",""ar"")"),"علاوة")</f>
        <v>علاوة</v>
      </c>
    </row>
    <row r="735">
      <c r="A735" s="3" t="s">
        <v>735</v>
      </c>
      <c r="B735" s="4" t="str">
        <f>IFERROR(__xludf.DUMMYFUNCTION("GOOGLETRANSLATE(A735,""tr"",""ar"")"),"متجر")</f>
        <v>متجر</v>
      </c>
    </row>
    <row r="736">
      <c r="A736" s="3" t="s">
        <v>736</v>
      </c>
      <c r="B736" s="4" t="str">
        <f>IFERROR(__xludf.DUMMYFUNCTION("GOOGLETRANSLATE(A736,""tr"",""ar"")"),"الجماعية")</f>
        <v>الجماعية</v>
      </c>
    </row>
    <row r="737">
      <c r="A737" s="3" t="s">
        <v>737</v>
      </c>
      <c r="B737" s="4" t="str">
        <f>IFERROR(__xludf.DUMMYFUNCTION("GOOGLETRANSLATE(A737,""tr"",""ar"")"),"خير")</f>
        <v>خير</v>
      </c>
    </row>
    <row r="738">
      <c r="A738" s="3" t="s">
        <v>738</v>
      </c>
      <c r="B738" s="4" t="str">
        <f>IFERROR(__xludf.DUMMYFUNCTION("GOOGLETRANSLATE(A738,""tr"",""ar"")"),"جنس")</f>
        <v>جنس</v>
      </c>
    </row>
    <row r="739">
      <c r="A739" s="3" t="s">
        <v>739</v>
      </c>
      <c r="B739" s="4" t="str">
        <f>IFERROR(__xludf.DUMMYFUNCTION("GOOGLETRANSLATE(A739,""tr"",""ar"")"),"غطرسة")</f>
        <v>غطرسة</v>
      </c>
    </row>
    <row r="740">
      <c r="A740" s="3" t="s">
        <v>740</v>
      </c>
      <c r="B740" s="4" t="str">
        <f>IFERROR(__xludf.DUMMYFUNCTION("GOOGLETRANSLATE(A740,""tr"",""ar"")"),"مجانا")</f>
        <v>مجانا</v>
      </c>
    </row>
    <row r="741">
      <c r="A741" s="3" t="s">
        <v>741</v>
      </c>
      <c r="B741" s="4" t="str">
        <f>IFERROR(__xludf.DUMMYFUNCTION("GOOGLETRANSLATE(A741,""tr"",""ar"")"),"إنكار")</f>
        <v>إنكار</v>
      </c>
    </row>
    <row r="742">
      <c r="A742" s="3" t="s">
        <v>742</v>
      </c>
      <c r="B742" s="4" t="str">
        <f>IFERROR(__xludf.DUMMYFUNCTION("GOOGLETRANSLATE(A742,""tr"",""ar"")"),"يعبد")</f>
        <v>يعبد</v>
      </c>
    </row>
    <row r="743">
      <c r="A743" s="3" t="s">
        <v>743</v>
      </c>
      <c r="B743" s="4" t="str">
        <f>IFERROR(__xludf.DUMMYFUNCTION("GOOGLETRANSLATE(A743,""tr"",""ar"")"),"جيش")</f>
        <v>جيش</v>
      </c>
    </row>
    <row r="744">
      <c r="A744" s="3" t="s">
        <v>744</v>
      </c>
      <c r="B744" s="4" t="str">
        <f>IFERROR(__xludf.DUMMYFUNCTION("GOOGLETRANSLATE(A744,""tr"",""ar"")"),"الافتراء")</f>
        <v>الافتراء</v>
      </c>
    </row>
    <row r="745">
      <c r="A745" s="3" t="s">
        <v>745</v>
      </c>
      <c r="B745" s="4" t="str">
        <f>IFERROR(__xludf.DUMMYFUNCTION("GOOGLETRANSLATE(A745,""tr"",""ar"")"),"الخصي")</f>
        <v>الخصي</v>
      </c>
    </row>
    <row r="746">
      <c r="A746" s="3" t="s">
        <v>746</v>
      </c>
      <c r="B746" s="4" t="str">
        <f>IFERROR(__xludf.DUMMYFUNCTION("GOOGLETRANSLATE(A746,""tr"",""ar"")"),"فحص")</f>
        <v>فحص</v>
      </c>
    </row>
    <row r="747">
      <c r="A747" s="3" t="s">
        <v>747</v>
      </c>
      <c r="B747" s="4" t="str">
        <f>IFERROR(__xludf.DUMMYFUNCTION("GOOGLETRANSLATE(A747,""tr"",""ar"")"),"تاجر")</f>
        <v>تاجر</v>
      </c>
    </row>
    <row r="748">
      <c r="A748" s="3" t="s">
        <v>748</v>
      </c>
      <c r="B748" s="4" t="str">
        <f>IFERROR(__xludf.DUMMYFUNCTION("GOOGLETRANSLATE(A748,""tr"",""ar"")"),"الحزن")</f>
        <v>الحزن</v>
      </c>
    </row>
    <row r="749">
      <c r="A749" s="3" t="s">
        <v>749</v>
      </c>
      <c r="B749" s="4" t="str">
        <f>IFERROR(__xludf.DUMMYFUNCTION("GOOGLETRANSLATE(A749,""tr"",""ar"")"),"مخمل")</f>
        <v>مخمل</v>
      </c>
    </row>
    <row r="750">
      <c r="A750" s="3" t="s">
        <v>750</v>
      </c>
      <c r="B750" s="4" t="str">
        <f>IFERROR(__xludf.DUMMYFUNCTION("GOOGLETRANSLATE(A750,""tr"",""ar"")"),"موقع")</f>
        <v>موقع</v>
      </c>
    </row>
    <row r="751">
      <c r="A751" s="3" t="s">
        <v>751</v>
      </c>
      <c r="B751" s="4" t="str">
        <f>IFERROR(__xludf.DUMMYFUNCTION("GOOGLETRANSLATE(A751,""tr"",""ar"")"),"تدريبات")</f>
        <v>تدريبات</v>
      </c>
    </row>
    <row r="752">
      <c r="A752" s="3" t="s">
        <v>752</v>
      </c>
      <c r="B752" s="4" t="str">
        <f>IFERROR(__xludf.DUMMYFUNCTION("GOOGLETRANSLATE(A752,""tr"",""ar"")"),"تعثر")</f>
        <v>تعثر</v>
      </c>
    </row>
    <row r="753">
      <c r="A753" s="3" t="s">
        <v>753</v>
      </c>
      <c r="B753" s="4" t="str">
        <f>IFERROR(__xludf.DUMMYFUNCTION("GOOGLETRANSLATE(A753,""tr"",""ar"")"),"آدم")</f>
        <v>آدم</v>
      </c>
    </row>
    <row r="754">
      <c r="A754" s="3" t="s">
        <v>754</v>
      </c>
      <c r="B754" s="4" t="str">
        <f>IFERROR(__xludf.DUMMYFUNCTION("GOOGLETRANSLATE(A754,""tr"",""ar"")"),"شبكة الاتصال")</f>
        <v>شبكة الاتصال</v>
      </c>
    </row>
    <row r="755">
      <c r="A755" s="3" t="s">
        <v>755</v>
      </c>
      <c r="B755" s="4" t="str">
        <f>IFERROR(__xludf.DUMMYFUNCTION("GOOGLETRANSLATE(A755,""tr"",""ar"")"),"غير واضحة")</f>
        <v>غير واضحة</v>
      </c>
    </row>
    <row r="756">
      <c r="A756" s="3" t="s">
        <v>756</v>
      </c>
      <c r="B756" s="4" t="str">
        <f>IFERROR(__xludf.DUMMYFUNCTION("GOOGLETRANSLATE(A756,""tr"",""ar"")"),"للحظات")</f>
        <v>للحظات</v>
      </c>
    </row>
    <row r="757">
      <c r="A757" s="3" t="s">
        <v>757</v>
      </c>
      <c r="B757" s="4" t="str">
        <f>IFERROR(__xludf.DUMMYFUNCTION("GOOGLETRANSLATE(A757,""tr"",""ar"")"),"جرعة")</f>
        <v>جرعة</v>
      </c>
    </row>
    <row r="758">
      <c r="A758" s="3" t="s">
        <v>758</v>
      </c>
      <c r="B758" s="4" t="str">
        <f>IFERROR(__xludf.DUMMYFUNCTION("GOOGLETRANSLATE(A758,""tr"",""ar"")"),"ميرات")</f>
        <v>ميرات</v>
      </c>
    </row>
    <row r="759">
      <c r="A759" s="3" t="s">
        <v>759</v>
      </c>
      <c r="B759" s="4" t="str">
        <f>IFERROR(__xludf.DUMMYFUNCTION("GOOGLETRANSLATE(A759,""tr"",""ar"")"),"العهد")</f>
        <v>العهد</v>
      </c>
    </row>
    <row r="760">
      <c r="A760" s="3" t="s">
        <v>760</v>
      </c>
      <c r="B760" s="4" t="str">
        <f>IFERROR(__xludf.DUMMYFUNCTION("GOOGLETRANSLATE(A760,""tr"",""ar"")"),"سمعة")</f>
        <v>سمعة</v>
      </c>
    </row>
    <row r="761">
      <c r="A761" s="3" t="s">
        <v>761</v>
      </c>
      <c r="B761" s="4" t="str">
        <f>IFERROR(__xludf.DUMMYFUNCTION("GOOGLETRANSLATE(A761,""tr"",""ar"")"),"ملخص")</f>
        <v>ملخص</v>
      </c>
    </row>
    <row r="762">
      <c r="A762" s="3" t="s">
        <v>762</v>
      </c>
      <c r="B762" s="4" t="str">
        <f>IFERROR(__xludf.DUMMYFUNCTION("GOOGLETRANSLATE(A762,""tr"",""ar"")"),"هدف")</f>
        <v>هدف</v>
      </c>
    </row>
    <row r="763">
      <c r="A763" s="3" t="s">
        <v>763</v>
      </c>
      <c r="B763" s="4" t="str">
        <f>IFERROR(__xludf.DUMMYFUNCTION("GOOGLETRANSLATE(A763,""tr"",""ar"")"),"تعديل")</f>
        <v>تعديل</v>
      </c>
    </row>
    <row r="764">
      <c r="A764" s="3" t="s">
        <v>764</v>
      </c>
      <c r="B764" s="4" t="str">
        <f>IFERROR(__xludf.DUMMYFUNCTION("GOOGLETRANSLATE(A764,""tr"",""ar"")"),"بحاجة إلى")</f>
        <v>بحاجة إلى</v>
      </c>
    </row>
    <row r="765">
      <c r="A765" s="3" t="s">
        <v>765</v>
      </c>
      <c r="B765" s="4" t="str">
        <f>IFERROR(__xludf.DUMMYFUNCTION("GOOGLETRANSLATE(A765,""tr"",""ar"")"),"ليرا")</f>
        <v>ليرا</v>
      </c>
    </row>
    <row r="766">
      <c r="A766" s="3" t="s">
        <v>766</v>
      </c>
      <c r="B766" s="4" t="str">
        <f>IFERROR(__xludf.DUMMYFUNCTION("GOOGLETRANSLATE(A766,""tr"",""ar"")"),"متحرّق إلى")</f>
        <v>متحرّق إلى</v>
      </c>
    </row>
    <row r="767">
      <c r="A767" s="3" t="s">
        <v>767</v>
      </c>
      <c r="B767" s="4" t="str">
        <f>IFERROR(__xludf.DUMMYFUNCTION("GOOGLETRANSLATE(A767,""tr"",""ar"")"),"الشيخ")</f>
        <v>الشيخ</v>
      </c>
    </row>
    <row r="768">
      <c r="A768" s="3" t="s">
        <v>768</v>
      </c>
      <c r="B768" s="4" t="str">
        <f>IFERROR(__xludf.DUMMYFUNCTION("GOOGLETRANSLATE(A768,""tr"",""ar"")"),"ملاءمة")</f>
        <v>ملاءمة</v>
      </c>
    </row>
    <row r="769">
      <c r="A769" s="3" t="s">
        <v>769</v>
      </c>
      <c r="B769" s="4" t="str">
        <f>IFERROR(__xludf.DUMMYFUNCTION("GOOGLETRANSLATE(A769,""tr"",""ar"")"),"رَسمِيّ")</f>
        <v>رَسمِيّ</v>
      </c>
    </row>
    <row r="770">
      <c r="A770" s="3" t="s">
        <v>770</v>
      </c>
      <c r="B770" s="4" t="str">
        <f>IFERROR(__xludf.DUMMYFUNCTION("GOOGLETRANSLATE(A770,""tr"",""ar"")"),"نشاط")</f>
        <v>نشاط</v>
      </c>
    </row>
    <row r="771">
      <c r="A771" s="3" t="s">
        <v>771</v>
      </c>
      <c r="B771" s="4" t="str">
        <f>IFERROR(__xludf.DUMMYFUNCTION("GOOGLETRANSLATE(A771,""tr"",""ar"")"),"قطاع")</f>
        <v>قطاع</v>
      </c>
    </row>
    <row r="772">
      <c r="A772" s="3" t="s">
        <v>772</v>
      </c>
      <c r="B772" s="4" t="str">
        <f>IFERROR(__xludf.DUMMYFUNCTION("GOOGLETRANSLATE(A772,""tr"",""ar"")"),"قبة")</f>
        <v>قبة</v>
      </c>
    </row>
    <row r="773">
      <c r="A773" s="3" t="s">
        <v>773</v>
      </c>
      <c r="B773" s="4" t="str">
        <f>IFERROR(__xludf.DUMMYFUNCTION("GOOGLETRANSLATE(A773,""tr"",""ar"")"),"فأل")</f>
        <v>فأل</v>
      </c>
    </row>
    <row r="774">
      <c r="A774" s="3" t="s">
        <v>774</v>
      </c>
      <c r="B774" s="4" t="str">
        <f>IFERROR(__xludf.DUMMYFUNCTION("GOOGLETRANSLATE(A774,""tr"",""ar"")"),"جرداء")</f>
        <v>جرداء</v>
      </c>
    </row>
    <row r="775">
      <c r="A775" s="3" t="s">
        <v>775</v>
      </c>
      <c r="B775" s="4" t="str">
        <f>IFERROR(__xludf.DUMMYFUNCTION("GOOGLETRANSLATE(A775,""tr"",""ar"")"),"المرجان")</f>
        <v>المرجان</v>
      </c>
    </row>
    <row r="776">
      <c r="A776" s="3" t="s">
        <v>776</v>
      </c>
      <c r="B776" s="4" t="str">
        <f>IFERROR(__xludf.DUMMYFUNCTION("GOOGLETRANSLATE(A776,""tr"",""ar"")"),"طبي")</f>
        <v>طبي</v>
      </c>
    </row>
    <row r="777">
      <c r="A777" s="3" t="s">
        <v>777</v>
      </c>
      <c r="B777" s="4" t="str">
        <f>IFERROR(__xludf.DUMMYFUNCTION("GOOGLETRANSLATE(A777,""tr"",""ar"")"),"سامح")</f>
        <v>سامح</v>
      </c>
    </row>
    <row r="778">
      <c r="A778" s="3" t="s">
        <v>778</v>
      </c>
      <c r="B778" s="4" t="str">
        <f>IFERROR(__xludf.DUMMYFUNCTION("GOOGLETRANSLATE(A778,""tr"",""ar"")"),"الحد الأدنى")</f>
        <v>الحد الأدنى</v>
      </c>
    </row>
    <row r="779">
      <c r="A779" s="3" t="s">
        <v>779</v>
      </c>
      <c r="B779" s="4" t="str">
        <f>IFERROR(__xludf.DUMMYFUNCTION("GOOGLETRANSLATE(A779,""tr"",""ar"")"),"ببغاء")</f>
        <v>ببغاء</v>
      </c>
    </row>
    <row r="780">
      <c r="A780" s="3" t="s">
        <v>780</v>
      </c>
      <c r="B780" s="4" t="str">
        <f>IFERROR(__xludf.DUMMYFUNCTION("GOOGLETRANSLATE(A780,""tr"",""ar"")"),"منظمة")</f>
        <v>منظمة</v>
      </c>
    </row>
    <row r="781">
      <c r="A781" s="3" t="s">
        <v>781</v>
      </c>
      <c r="B781" s="4" t="str">
        <f>IFERROR(__xludf.DUMMYFUNCTION("GOOGLETRANSLATE(A781,""tr"",""ar"")"),"أمين")</f>
        <v>أمين</v>
      </c>
    </row>
    <row r="782">
      <c r="A782" s="3" t="s">
        <v>782</v>
      </c>
      <c r="B782" s="4" t="str">
        <f>IFERROR(__xludf.DUMMYFUNCTION("GOOGLETRANSLATE(A782,""tr"",""ar"")"),"المؤسسة")</f>
        <v>المؤسسة</v>
      </c>
    </row>
    <row r="783">
      <c r="A783" s="3" t="s">
        <v>783</v>
      </c>
      <c r="B783" s="4" t="str">
        <f>IFERROR(__xludf.DUMMYFUNCTION("GOOGLETRANSLATE(A783,""tr"",""ar"")"),"ذخيرة")</f>
        <v>ذخيرة</v>
      </c>
    </row>
    <row r="784">
      <c r="A784" s="3" t="s">
        <v>784</v>
      </c>
      <c r="B784" s="4" t="str">
        <f>IFERROR(__xludf.DUMMYFUNCTION("GOOGLETRANSLATE(A784,""tr"",""ar"")"),"مرتبة")</f>
        <v>مرتبة</v>
      </c>
    </row>
    <row r="785">
      <c r="A785" s="3" t="s">
        <v>785</v>
      </c>
      <c r="B785" s="4" t="str">
        <f>IFERROR(__xludf.DUMMYFUNCTION("GOOGLETRANSLATE(A785,""tr"",""ar"")"),"مغناطيس")</f>
        <v>مغناطيس</v>
      </c>
    </row>
    <row r="786">
      <c r="A786" s="3" t="s">
        <v>786</v>
      </c>
      <c r="B786" s="4" t="str">
        <f>IFERROR(__xludf.DUMMYFUNCTION("GOOGLETRANSLATE(A786,""tr"",""ar"")"),"حقيقة")</f>
        <v>حقيقة</v>
      </c>
    </row>
    <row r="787">
      <c r="A787" s="3" t="s">
        <v>787</v>
      </c>
      <c r="B787" s="4" t="str">
        <f>IFERROR(__xludf.DUMMYFUNCTION("GOOGLETRANSLATE(A787,""tr"",""ar"")"),"الصفراء")</f>
        <v>الصفراء</v>
      </c>
    </row>
    <row r="788">
      <c r="A788" s="3" t="s">
        <v>788</v>
      </c>
      <c r="B788" s="4" t="str">
        <f>IFERROR(__xludf.DUMMYFUNCTION("GOOGLETRANSLATE(A788,""tr"",""ar"")"),"شريف")</f>
        <v>شريف</v>
      </c>
    </row>
    <row r="789">
      <c r="A789" s="3" t="s">
        <v>789</v>
      </c>
      <c r="B789" s="4" t="str">
        <f>IFERROR(__xludf.DUMMYFUNCTION("GOOGLETRANSLATE(A789,""tr"",""ar"")"),"مملكة")</f>
        <v>مملكة</v>
      </c>
    </row>
    <row r="790">
      <c r="A790" s="3" t="s">
        <v>790</v>
      </c>
      <c r="B790" s="4" t="str">
        <f>IFERROR(__xludf.DUMMYFUNCTION("GOOGLETRANSLATE(A790,""tr"",""ar"")"),"كارثة")</f>
        <v>كارثة</v>
      </c>
    </row>
    <row r="791">
      <c r="A791" s="3" t="s">
        <v>791</v>
      </c>
      <c r="B791" s="4" t="str">
        <f>IFERROR(__xludf.DUMMYFUNCTION("GOOGLETRANSLATE(A791,""tr"",""ar"")"),"موافقة")</f>
        <v>موافقة</v>
      </c>
    </row>
    <row r="792">
      <c r="A792" s="3" t="s">
        <v>792</v>
      </c>
      <c r="B792" s="4" t="str">
        <f>IFERROR(__xludf.DUMMYFUNCTION("GOOGLETRANSLATE(A792,""tr"",""ar"")"),"البرد")</f>
        <v>البرد</v>
      </c>
    </row>
    <row r="793">
      <c r="A793" s="3" t="s">
        <v>793</v>
      </c>
      <c r="B793" s="4" t="str">
        <f>IFERROR(__xludf.DUMMYFUNCTION("GOOGLETRANSLATE(A793,""tr"",""ar"")"),"الاضطهاد")</f>
        <v>الاضطهاد</v>
      </c>
    </row>
    <row r="794">
      <c r="A794" s="3" t="s">
        <v>794</v>
      </c>
      <c r="B794" s="4" t="str">
        <f>IFERROR(__xludf.DUMMYFUNCTION("GOOGLETRANSLATE(A794,""tr"",""ar"")"),"مهمت")</f>
        <v>مهمت</v>
      </c>
    </row>
    <row r="795">
      <c r="A795" s="3" t="s">
        <v>795</v>
      </c>
      <c r="B795" s="4" t="str">
        <f>IFERROR(__xludf.DUMMYFUNCTION("GOOGLETRANSLATE(A795,""tr"",""ar"")"),"معدات")</f>
        <v>معدات</v>
      </c>
    </row>
    <row r="796">
      <c r="A796" s="3" t="s">
        <v>796</v>
      </c>
      <c r="B796" s="4" t="str">
        <f>IFERROR(__xludf.DUMMYFUNCTION("GOOGLETRANSLATE(A796,""tr"",""ar"")"),"رفوف")</f>
        <v>رفوف</v>
      </c>
    </row>
    <row r="797">
      <c r="A797" s="3" t="s">
        <v>797</v>
      </c>
      <c r="B797" s="4" t="str">
        <f>IFERROR(__xludf.DUMMYFUNCTION("GOOGLETRANSLATE(A797,""tr"",""ar"")"),"معفاة")</f>
        <v>معفاة</v>
      </c>
    </row>
    <row r="798">
      <c r="A798" s="3" t="s">
        <v>798</v>
      </c>
      <c r="B798" s="4" t="str">
        <f>IFERROR(__xludf.DUMMYFUNCTION("GOOGLETRANSLATE(A798,""tr"",""ar"")"),"المتوسط")</f>
        <v>المتوسط</v>
      </c>
    </row>
    <row r="799">
      <c r="A799" s="3" t="s">
        <v>799</v>
      </c>
      <c r="B799" s="4" t="str">
        <f>IFERROR(__xludf.DUMMYFUNCTION("GOOGLETRANSLATE(A799,""tr"",""ar"")"),"معركة")</f>
        <v>معركة</v>
      </c>
    </row>
    <row r="800">
      <c r="A800" s="3" t="s">
        <v>800</v>
      </c>
      <c r="B800" s="4" t="str">
        <f>IFERROR(__xludf.DUMMYFUNCTION("GOOGLETRANSLATE(A800,""tr"",""ar"")"),"المالية")</f>
        <v>المالية</v>
      </c>
    </row>
    <row r="801">
      <c r="A801" s="3" t="s">
        <v>801</v>
      </c>
      <c r="B801" s="4" t="str">
        <f>IFERROR(__xludf.DUMMYFUNCTION("GOOGLETRANSLATE(A801,""tr"",""ar"")"),"استرجاع")</f>
        <v>استرجاع</v>
      </c>
    </row>
    <row r="802">
      <c r="A802" s="3" t="s">
        <v>802</v>
      </c>
      <c r="B802" s="4" t="str">
        <f>IFERROR(__xludf.DUMMYFUNCTION("GOOGLETRANSLATE(A802,""tr"",""ar"")"),"ميث")</f>
        <v>ميث</v>
      </c>
    </row>
    <row r="803">
      <c r="A803" s="3" t="s">
        <v>803</v>
      </c>
      <c r="B803" s="4" t="str">
        <f>IFERROR(__xludf.DUMMYFUNCTION("GOOGLETRANSLATE(A803,""tr"",""ar"")"),"صندل")</f>
        <v>صندل</v>
      </c>
    </row>
    <row r="804">
      <c r="A804" s="3" t="s">
        <v>804</v>
      </c>
      <c r="B804" s="4" t="str">
        <f>IFERROR(__xludf.DUMMYFUNCTION("GOOGLETRANSLATE(A804,""tr"",""ar"")"),"AR")</f>
        <v>AR</v>
      </c>
    </row>
    <row r="805">
      <c r="A805" s="3" t="s">
        <v>805</v>
      </c>
      <c r="B805" s="4" t="str">
        <f>IFERROR(__xludf.DUMMYFUNCTION("GOOGLETRANSLATE(A805,""tr"",""ar"")"),"ازالة")</f>
        <v>ازالة</v>
      </c>
    </row>
    <row r="806">
      <c r="A806" s="3" t="s">
        <v>806</v>
      </c>
      <c r="B806" s="4" t="str">
        <f>IFERROR(__xludf.DUMMYFUNCTION("GOOGLETRANSLATE(A806,""tr"",""ar"")"),"ختان")</f>
        <v>ختان</v>
      </c>
    </row>
    <row r="807">
      <c r="A807" s="3" t="s">
        <v>807</v>
      </c>
      <c r="B807" s="4" t="str">
        <f>IFERROR(__xludf.DUMMYFUNCTION("GOOGLETRANSLATE(A807,""tr"",""ar"")"),"العنوان")</f>
        <v>العنوان</v>
      </c>
    </row>
    <row r="808">
      <c r="A808" s="3" t="s">
        <v>808</v>
      </c>
      <c r="B808" s="4" t="str">
        <f>IFERROR(__xludf.DUMMYFUNCTION("GOOGLETRANSLATE(A808,""tr"",""ar"")"),"ممارسه الرياضه")</f>
        <v>ممارسه الرياضه</v>
      </c>
    </row>
    <row r="809">
      <c r="A809" s="3" t="s">
        <v>809</v>
      </c>
      <c r="B809" s="4" t="str">
        <f>IFERROR(__xludf.DUMMYFUNCTION("GOOGLETRANSLATE(A809,""tr"",""ar"")"),"مشرف")</f>
        <v>مشرف</v>
      </c>
    </row>
    <row r="810">
      <c r="A810" s="3" t="s">
        <v>810</v>
      </c>
      <c r="B810" s="4" t="str">
        <f>IFERROR(__xludf.DUMMYFUNCTION("GOOGLETRANSLATE(A810,""tr"",""ar"")"),"مناخ")</f>
        <v>مناخ</v>
      </c>
    </row>
    <row r="811">
      <c r="A811" s="3" t="s">
        <v>811</v>
      </c>
      <c r="B811" s="4" t="str">
        <f>IFERROR(__xludf.DUMMYFUNCTION("GOOGLETRANSLATE(A811,""tr"",""ar"")"),"راحة")</f>
        <v>راحة</v>
      </c>
    </row>
    <row r="812">
      <c r="A812" s="3" t="s">
        <v>812</v>
      </c>
      <c r="B812" s="4" t="str">
        <f>IFERROR(__xludf.DUMMYFUNCTION("GOOGLETRANSLATE(A812,""tr"",""ar"")"),"شفاف")</f>
        <v>شفاف</v>
      </c>
    </row>
    <row r="813">
      <c r="A813" s="3" t="s">
        <v>813</v>
      </c>
      <c r="B813" s="4" t="str">
        <f>IFERROR(__xludf.DUMMYFUNCTION("GOOGLETRANSLATE(A813,""tr"",""ar"")"),"مشترك")</f>
        <v>مشترك</v>
      </c>
    </row>
    <row r="814">
      <c r="A814" s="3" t="s">
        <v>814</v>
      </c>
      <c r="B814" s="4" t="str">
        <f>IFERROR(__xludf.DUMMYFUNCTION("GOOGLETRANSLATE(A814,""tr"",""ar"")"),"بيت المقدس")</f>
        <v>بيت المقدس</v>
      </c>
    </row>
    <row r="815">
      <c r="A815" s="3" t="s">
        <v>815</v>
      </c>
      <c r="B815" s="4" t="str">
        <f>IFERROR(__xludf.DUMMYFUNCTION("GOOGLETRANSLATE(A815,""tr"",""ar"")"),"مرهم")</f>
        <v>مرهم</v>
      </c>
    </row>
    <row r="816">
      <c r="A816" s="3" t="s">
        <v>816</v>
      </c>
      <c r="B816" s="4" t="str">
        <f>IFERROR(__xludf.DUMMYFUNCTION("GOOGLETRANSLATE(A816,""tr"",""ar"")"),"انحنى")</f>
        <v>انحنى</v>
      </c>
    </row>
    <row r="817">
      <c r="A817" s="3" t="s">
        <v>817</v>
      </c>
      <c r="B817" s="4" t="str">
        <f>IFERROR(__xludf.DUMMYFUNCTION("GOOGLETRANSLATE(A817,""tr"",""ar"")"),"ضخامة")</f>
        <v>ضخامة</v>
      </c>
    </row>
    <row r="818">
      <c r="A818" s="3" t="s">
        <v>818</v>
      </c>
      <c r="B818" s="4" t="str">
        <f>IFERROR(__xludf.DUMMYFUNCTION("GOOGLETRANSLATE(A818,""tr"",""ar"")"),"تأثير")</f>
        <v>تأثير</v>
      </c>
    </row>
    <row r="819">
      <c r="A819" s="3" t="s">
        <v>819</v>
      </c>
      <c r="B819" s="4" t="str">
        <f>IFERROR(__xludf.DUMMYFUNCTION("GOOGLETRANSLATE(A819,""tr"",""ar"")"),"مصرفي")</f>
        <v>مصرفي</v>
      </c>
    </row>
    <row r="820">
      <c r="A820" s="3" t="s">
        <v>820</v>
      </c>
      <c r="B820" s="4" t="str">
        <f>IFERROR(__xludf.DUMMYFUNCTION("GOOGLETRANSLATE(A820,""tr"",""ar"")"),"مبارك")</f>
        <v>مبارك</v>
      </c>
    </row>
    <row r="821">
      <c r="A821" s="3" t="s">
        <v>821</v>
      </c>
      <c r="B821" s="4" t="str">
        <f>IFERROR(__xludf.DUMMYFUNCTION("GOOGLETRANSLATE(A821,""tr"",""ar"")"),"المدة الزمنية")</f>
        <v>المدة الزمنية</v>
      </c>
    </row>
    <row r="822">
      <c r="A822" s="3" t="s">
        <v>822</v>
      </c>
      <c r="B822" s="4" t="str">
        <f>IFERROR(__xludf.DUMMYFUNCTION("GOOGLETRANSLATE(A822,""tr"",""ar"")"),"كيميائي")</f>
        <v>كيميائي</v>
      </c>
    </row>
    <row r="823">
      <c r="A823" s="3" t="s">
        <v>823</v>
      </c>
      <c r="B823" s="4" t="str">
        <f>IFERROR(__xludf.DUMMYFUNCTION("GOOGLETRANSLATE(A823,""tr"",""ar"")"),"قرن")</f>
        <v>قرن</v>
      </c>
    </row>
    <row r="824">
      <c r="A824" s="3" t="s">
        <v>824</v>
      </c>
      <c r="B824" s="4" t="str">
        <f>IFERROR(__xludf.DUMMYFUNCTION("GOOGLETRANSLATE(A824,""tr"",""ar"")"),"العبارة")</f>
        <v>العبارة</v>
      </c>
    </row>
    <row r="825">
      <c r="A825" s="3" t="s">
        <v>825</v>
      </c>
      <c r="B825" s="4" t="str">
        <f>IFERROR(__xludf.DUMMYFUNCTION("GOOGLETRANSLATE(A825,""tr"",""ar"")"),"شفاء")</f>
        <v>شفاء</v>
      </c>
    </row>
    <row r="826">
      <c r="A826" s="3" t="s">
        <v>826</v>
      </c>
      <c r="B826" s="4" t="str">
        <f>IFERROR(__xludf.DUMMYFUNCTION("GOOGLETRANSLATE(A826,""tr"",""ar"")"),"روبي")</f>
        <v>روبي</v>
      </c>
    </row>
    <row r="827">
      <c r="A827" s="3" t="s">
        <v>827</v>
      </c>
      <c r="B827" s="4" t="str">
        <f>IFERROR(__xludf.DUMMYFUNCTION("GOOGLETRANSLATE(A827,""tr"",""ar"")"),"طبقة")</f>
        <v>طبقة</v>
      </c>
    </row>
    <row r="828">
      <c r="A828" s="3" t="s">
        <v>828</v>
      </c>
      <c r="B828" s="4" t="str">
        <f>IFERROR(__xludf.DUMMYFUNCTION("GOOGLETRANSLATE(A828,""tr"",""ar"")"),"رأي")</f>
        <v>رأي</v>
      </c>
    </row>
    <row r="829">
      <c r="A829" s="3" t="s">
        <v>829</v>
      </c>
      <c r="B829" s="4" t="str">
        <f>IFERROR(__xludf.DUMMYFUNCTION("GOOGLETRANSLATE(A829,""tr"",""ar"")"),"شعلة")</f>
        <v>شعلة</v>
      </c>
    </row>
    <row r="830">
      <c r="A830" s="3" t="s">
        <v>830</v>
      </c>
      <c r="B830" s="4" t="str">
        <f>IFERROR(__xludf.DUMMYFUNCTION("GOOGLETRANSLATE(A830,""tr"",""ar"")"),"فرعون")</f>
        <v>فرعون</v>
      </c>
    </row>
    <row r="831">
      <c r="A831" s="3" t="s">
        <v>831</v>
      </c>
      <c r="B831" s="4" t="str">
        <f>IFERROR(__xludf.DUMMYFUNCTION("GOOGLETRANSLATE(A831,""tr"",""ar"")"),"إسهال")</f>
        <v>إسهال</v>
      </c>
    </row>
    <row r="832">
      <c r="A832" s="3" t="s">
        <v>832</v>
      </c>
      <c r="B832" s="4" t="str">
        <f>IFERROR(__xludf.DUMMYFUNCTION("GOOGLETRANSLATE(A832,""tr"",""ar"")"),"هدية مجانية")</f>
        <v>هدية مجانية</v>
      </c>
    </row>
    <row r="833">
      <c r="A833" s="3" t="s">
        <v>833</v>
      </c>
      <c r="B833" s="4" t="str">
        <f>IFERROR(__xludf.DUMMYFUNCTION("GOOGLETRANSLATE(A833,""tr"",""ar"")"),"معرض")</f>
        <v>معرض</v>
      </c>
    </row>
    <row r="834">
      <c r="A834" s="3" t="s">
        <v>834</v>
      </c>
      <c r="B834" s="4" t="str">
        <f>IFERROR(__xludf.DUMMYFUNCTION("GOOGLETRANSLATE(A834,""tr"",""ar"")"),"إقامة")</f>
        <v>إقامة</v>
      </c>
    </row>
    <row r="835">
      <c r="A835" s="3" t="s">
        <v>835</v>
      </c>
      <c r="B835" s="4" t="str">
        <f>IFERROR(__xludf.DUMMYFUNCTION("GOOGLETRANSLATE(A835,""tr"",""ar"")"),"وفرة")</f>
        <v>وفرة</v>
      </c>
    </row>
    <row r="836">
      <c r="A836" s="3" t="s">
        <v>836</v>
      </c>
      <c r="B836" s="4" t="str">
        <f>IFERROR(__xludf.DUMMYFUNCTION("GOOGLETRANSLATE(A836,""tr"",""ar"")"),"نشيط")</f>
        <v>نشيط</v>
      </c>
    </row>
    <row r="837">
      <c r="A837" s="3" t="s">
        <v>837</v>
      </c>
      <c r="B837" s="4" t="str">
        <f>IFERROR(__xludf.DUMMYFUNCTION("GOOGLETRANSLATE(A837,""tr"",""ar"")"),"صنبور")</f>
        <v>صنبور</v>
      </c>
    </row>
    <row r="838">
      <c r="A838" s="3" t="s">
        <v>838</v>
      </c>
      <c r="B838" s="4" t="str">
        <f>IFERROR(__xludf.DUMMYFUNCTION("GOOGLETRANSLATE(A838,""tr"",""ar"")"),"زمرد")</f>
        <v>زمرد</v>
      </c>
    </row>
    <row r="839">
      <c r="A839" s="3" t="s">
        <v>839</v>
      </c>
      <c r="B839" s="4" t="str">
        <f>IFERROR(__xludf.DUMMYFUNCTION("GOOGLETRANSLATE(A839,""tr"",""ar"")"),"منضبط")</f>
        <v>منضبط</v>
      </c>
    </row>
    <row r="840">
      <c r="A840" s="3" t="s">
        <v>840</v>
      </c>
      <c r="B840" s="4" t="str">
        <f>IFERROR(__xludf.DUMMYFUNCTION("GOOGLETRANSLATE(A840,""tr"",""ar"")"),"جلاد")</f>
        <v>جلاد</v>
      </c>
    </row>
    <row r="841">
      <c r="A841" s="3" t="s">
        <v>841</v>
      </c>
      <c r="B841" s="4" t="str">
        <f>IFERROR(__xludf.DUMMYFUNCTION("GOOGLETRANSLATE(A841,""tr"",""ar"")"),"يهودي")</f>
        <v>يهودي</v>
      </c>
    </row>
    <row r="842">
      <c r="A842" s="3" t="s">
        <v>842</v>
      </c>
      <c r="B842" s="4" t="str">
        <f>IFERROR(__xludf.DUMMYFUNCTION("GOOGLETRANSLATE(A842,""tr"",""ar"")"),"سليمان")</f>
        <v>سليمان</v>
      </c>
    </row>
    <row r="843">
      <c r="A843" s="3" t="s">
        <v>843</v>
      </c>
      <c r="B843" s="4" t="str">
        <f>IFERROR(__xludf.DUMMYFUNCTION("GOOGLETRANSLATE(A843,""tr"",""ar"")"),"حسرة")</f>
        <v>حسرة</v>
      </c>
    </row>
    <row r="844">
      <c r="A844" s="3" t="s">
        <v>844</v>
      </c>
      <c r="B844" s="4" t="str">
        <f>IFERROR(__xludf.DUMMYFUNCTION("GOOGLETRANSLATE(A844,""tr"",""ar"")"),"كارثة")</f>
        <v>كارثة</v>
      </c>
    </row>
    <row r="845">
      <c r="A845" s="3" t="s">
        <v>845</v>
      </c>
      <c r="B845" s="4" t="str">
        <f>IFERROR(__xludf.DUMMYFUNCTION("GOOGLETRANSLATE(A845,""tr"",""ar"")"),"تقويم")</f>
        <v>تقويم</v>
      </c>
    </row>
    <row r="846">
      <c r="A846" s="3" t="s">
        <v>846</v>
      </c>
      <c r="B846" s="4" t="str">
        <f>IFERROR(__xludf.DUMMYFUNCTION("GOOGLETRANSLATE(A846,""tr"",""ar"")"),"وصفة")</f>
        <v>وصفة</v>
      </c>
    </row>
    <row r="847">
      <c r="A847" s="3" t="s">
        <v>847</v>
      </c>
      <c r="B847" s="4" t="str">
        <f>IFERROR(__xludf.DUMMYFUNCTION("GOOGLETRANSLATE(A847,""tr"",""ar"")"),"شعر")</f>
        <v>شعر</v>
      </c>
    </row>
    <row r="848">
      <c r="A848" s="3" t="s">
        <v>848</v>
      </c>
      <c r="B848" s="4" t="str">
        <f>IFERROR(__xludf.DUMMYFUNCTION("GOOGLETRANSLATE(A848,""tr"",""ar"")"),"موضع")</f>
        <v>موضع</v>
      </c>
    </row>
    <row r="849">
      <c r="A849" s="3" t="s">
        <v>849</v>
      </c>
      <c r="B849" s="4" t="str">
        <f>IFERROR(__xludf.DUMMYFUNCTION("GOOGLETRANSLATE(A849,""tr"",""ar"")"),"خطأ")</f>
        <v>خطأ</v>
      </c>
    </row>
    <row r="850">
      <c r="A850" s="3" t="s">
        <v>850</v>
      </c>
      <c r="B850" s="4" t="str">
        <f>IFERROR(__xludf.DUMMYFUNCTION("GOOGLETRANSLATE(A850,""tr"",""ar"")"),"وزن")</f>
        <v>وزن</v>
      </c>
    </row>
    <row r="851">
      <c r="A851" s="3" t="s">
        <v>851</v>
      </c>
      <c r="B851" s="4" t="str">
        <f>IFERROR(__xludf.DUMMYFUNCTION("GOOGLETRANSLATE(A851,""tr"",""ar"")"),"شحنة")</f>
        <v>شحنة</v>
      </c>
    </row>
    <row r="852">
      <c r="A852" s="3" t="s">
        <v>852</v>
      </c>
      <c r="B852" s="4" t="str">
        <f>IFERROR(__xludf.DUMMYFUNCTION("GOOGLETRANSLATE(A852,""tr"",""ar"")"),"سحر")</f>
        <v>سحر</v>
      </c>
    </row>
    <row r="853">
      <c r="A853" s="3" t="s">
        <v>853</v>
      </c>
      <c r="B853" s="4" t="str">
        <f>IFERROR(__xludf.DUMMYFUNCTION("GOOGLETRANSLATE(A853,""tr"",""ar"")"),"نكهة")</f>
        <v>نكهة</v>
      </c>
    </row>
    <row r="854">
      <c r="A854" s="3" t="s">
        <v>854</v>
      </c>
      <c r="B854" s="4" t="str">
        <f>IFERROR(__xludf.DUMMYFUNCTION("GOOGLETRANSLATE(A854,""tr"",""ar"")"),"جدوى")</f>
        <v>جدوى</v>
      </c>
    </row>
    <row r="855">
      <c r="A855" s="3" t="s">
        <v>855</v>
      </c>
      <c r="B855" s="4" t="str">
        <f>IFERROR(__xludf.DUMMYFUNCTION("GOOGLETRANSLATE(A855,""tr"",""ar"")"),"كيسميت")</f>
        <v>كيسميت</v>
      </c>
    </row>
    <row r="856">
      <c r="A856" s="3" t="s">
        <v>856</v>
      </c>
      <c r="B856" s="4" t="str">
        <f>IFERROR(__xludf.DUMMYFUNCTION("GOOGLETRANSLATE(A856,""tr"",""ar"")"),"طبيعة سجية")</f>
        <v>طبيعة سجية</v>
      </c>
    </row>
    <row r="857">
      <c r="A857" s="3" t="s">
        <v>857</v>
      </c>
      <c r="B857" s="4" t="str">
        <f>IFERROR(__xludf.DUMMYFUNCTION("GOOGLETRANSLATE(A857,""tr"",""ar"")"),"قراءة الطالع")</f>
        <v>قراءة الطالع</v>
      </c>
    </row>
    <row r="858">
      <c r="A858" s="3" t="s">
        <v>858</v>
      </c>
      <c r="B858" s="4" t="str">
        <f>IFERROR(__xludf.DUMMYFUNCTION("GOOGLETRANSLATE(A858,""tr"",""ar"")"),"السمسم")</f>
        <v>السمسم</v>
      </c>
    </row>
    <row r="859">
      <c r="A859" s="3" t="s">
        <v>859</v>
      </c>
      <c r="B859" s="4" t="str">
        <f>IFERROR(__xludf.DUMMYFUNCTION("GOOGLETRANSLATE(A859,""tr"",""ar"")"),"حماس")</f>
        <v>حماس</v>
      </c>
    </row>
    <row r="860">
      <c r="A860" s="3" t="s">
        <v>860</v>
      </c>
      <c r="B860" s="4" t="str">
        <f>IFERROR(__xludf.DUMMYFUNCTION("GOOGLETRANSLATE(A860,""tr"",""ar"")"),"يتمركز")</f>
        <v>يتمركز</v>
      </c>
    </row>
    <row r="861">
      <c r="A861" s="3" t="s">
        <v>861</v>
      </c>
      <c r="B861" s="4" t="str">
        <f>IFERROR(__xludf.DUMMYFUNCTION("GOOGLETRANSLATE(A861,""tr"",""ar"")"),"المعماري")</f>
        <v>المعماري</v>
      </c>
    </row>
    <row r="862">
      <c r="A862" s="3" t="s">
        <v>862</v>
      </c>
      <c r="B862" s="4" t="str">
        <f>IFERROR(__xludf.DUMMYFUNCTION("GOOGLETRANSLATE(A862,""tr"",""ar"")"),"منتصرة")</f>
        <v>منتصرة</v>
      </c>
    </row>
    <row r="863">
      <c r="A863" s="3" t="s">
        <v>863</v>
      </c>
      <c r="B863" s="4" t="str">
        <f>IFERROR(__xludf.DUMMYFUNCTION("GOOGLETRANSLATE(A863,""tr"",""ar"")"),"مسجد")</f>
        <v>مسجد</v>
      </c>
    </row>
    <row r="864">
      <c r="A864" s="3" t="s">
        <v>864</v>
      </c>
      <c r="B864" s="4" t="str">
        <f>IFERROR(__xludf.DUMMYFUNCTION("GOOGLETRANSLATE(A864,""tr"",""ar"")"),"ملكية")</f>
        <v>ملكية</v>
      </c>
    </row>
    <row r="865">
      <c r="A865" s="3" t="s">
        <v>865</v>
      </c>
      <c r="B865" s="4" t="str">
        <f>IFERROR(__xludf.DUMMYFUNCTION("GOOGLETRANSLATE(A865,""tr"",""ar"")"),"الدقة")</f>
        <v>الدقة</v>
      </c>
    </row>
    <row r="866">
      <c r="A866" s="3" t="s">
        <v>866</v>
      </c>
      <c r="B866" s="4" t="str">
        <f>IFERROR(__xludf.DUMMYFUNCTION("GOOGLETRANSLATE(A866,""tr"",""ar"")"),"الفاتح")</f>
        <v>الفاتح</v>
      </c>
    </row>
    <row r="867">
      <c r="A867" s="3" t="s">
        <v>867</v>
      </c>
      <c r="B867" s="4" t="str">
        <f>IFERROR(__xludf.DUMMYFUNCTION("GOOGLETRANSLATE(A867,""tr"",""ar"")"),"إيمان")</f>
        <v>إيمان</v>
      </c>
    </row>
    <row r="868">
      <c r="A868" s="3" t="s">
        <v>868</v>
      </c>
      <c r="B868" s="4" t="str">
        <f>IFERROR(__xludf.DUMMYFUNCTION("GOOGLETRANSLATE(A868,""tr"",""ar"")"),"مخزن عام ")</f>
        <v>مخزن عام </v>
      </c>
    </row>
    <row r="869">
      <c r="A869" s="3" t="s">
        <v>869</v>
      </c>
      <c r="B869" s="4" t="str">
        <f>IFERROR(__xludf.DUMMYFUNCTION("GOOGLETRANSLATE(A869,""tr"",""ar"")"),"ملكة")</f>
        <v>ملكة</v>
      </c>
    </row>
    <row r="870">
      <c r="A870" s="3" t="s">
        <v>870</v>
      </c>
      <c r="B870" s="4" t="str">
        <f>IFERROR(__xludf.DUMMYFUNCTION("GOOGLETRANSLATE(A870,""tr"",""ar"")"),"الجزائر")</f>
        <v>الجزائر</v>
      </c>
    </row>
    <row r="871">
      <c r="A871" s="3" t="s">
        <v>871</v>
      </c>
      <c r="B871" s="4" t="str">
        <f>IFERROR(__xludf.DUMMYFUNCTION("GOOGLETRANSLATE(A871,""tr"",""ar"")"),"كنز")</f>
        <v>كنز</v>
      </c>
    </row>
    <row r="872">
      <c r="A872" s="3" t="s">
        <v>872</v>
      </c>
      <c r="B872" s="4" t="str">
        <f>IFERROR(__xludf.DUMMYFUNCTION("GOOGLETRANSLATE(A872,""tr"",""ar"")"),"محدد")</f>
        <v>محدد</v>
      </c>
    </row>
    <row r="873">
      <c r="A873" s="3" t="s">
        <v>873</v>
      </c>
      <c r="B873" s="4" t="str">
        <f>IFERROR(__xludf.DUMMYFUNCTION("GOOGLETRANSLATE(A873,""tr"",""ar"")"),"سوريا")</f>
        <v>سوريا</v>
      </c>
    </row>
    <row r="874">
      <c r="A874" s="3" t="s">
        <v>874</v>
      </c>
      <c r="B874" s="4" t="str">
        <f>IFERROR(__xludf.DUMMYFUNCTION("GOOGLETRANSLATE(A874,""tr"",""ar"")"),"المعارضة")</f>
        <v>المعارضة</v>
      </c>
    </row>
    <row r="875">
      <c r="A875" s="3" t="s">
        <v>875</v>
      </c>
      <c r="B875" s="4" t="str">
        <f>IFERROR(__xludf.DUMMYFUNCTION("GOOGLETRANSLATE(A875,""tr"",""ar"")"),"تجديد")</f>
        <v>تجديد</v>
      </c>
    </row>
    <row r="876">
      <c r="A876" s="3" t="s">
        <v>876</v>
      </c>
      <c r="B876" s="4" t="str">
        <f>IFERROR(__xludf.DUMMYFUNCTION("GOOGLETRANSLATE(A876,""tr"",""ar"")"),"مشروع")</f>
        <v>مشروع</v>
      </c>
    </row>
    <row r="877">
      <c r="A877" s="3" t="s">
        <v>877</v>
      </c>
      <c r="B877" s="4" t="str">
        <f>IFERROR(__xludf.DUMMYFUNCTION("GOOGLETRANSLATE(A877,""tr"",""ar"")"),"حواء")</f>
        <v>حواء</v>
      </c>
    </row>
    <row r="878">
      <c r="A878" s="3" t="s">
        <v>878</v>
      </c>
      <c r="B878" s="4" t="str">
        <f>IFERROR(__xludf.DUMMYFUNCTION("GOOGLETRANSLATE(A878,""tr"",""ar"")"),"أقصى")</f>
        <v>أقصى</v>
      </c>
    </row>
    <row r="879">
      <c r="A879" s="3" t="s">
        <v>879</v>
      </c>
      <c r="B879" s="4" t="str">
        <f>IFERROR(__xludf.DUMMYFUNCTION("GOOGLETRANSLATE(A879,""tr"",""ar"")"),"غادر")</f>
        <v>غادر</v>
      </c>
    </row>
    <row r="880">
      <c r="A880" s="3" t="s">
        <v>880</v>
      </c>
      <c r="B880" s="4" t="str">
        <f>IFERROR(__xludf.DUMMYFUNCTION("GOOGLETRANSLATE(A880,""tr"",""ar"")"),"عقيمة")</f>
        <v>عقيمة</v>
      </c>
    </row>
    <row r="881">
      <c r="A881" s="3" t="s">
        <v>881</v>
      </c>
      <c r="B881" s="4" t="str">
        <f>IFERROR(__xludf.DUMMYFUNCTION("GOOGLETRANSLATE(A881,""tr"",""ar"")"),"دولة")</f>
        <v>دولة</v>
      </c>
    </row>
    <row r="882">
      <c r="A882" s="3" t="s">
        <v>882</v>
      </c>
      <c r="B882" s="4" t="str">
        <f>IFERROR(__xludf.DUMMYFUNCTION("GOOGLETRANSLATE(A882,""tr"",""ar"")"),"زرافة")</f>
        <v>زرافة</v>
      </c>
    </row>
    <row r="883">
      <c r="A883" s="3" t="s">
        <v>883</v>
      </c>
      <c r="B883" s="4" t="str">
        <f>IFERROR(__xludf.DUMMYFUNCTION("GOOGLETRANSLATE(A883,""tr"",""ar"")"),"الطاووس")</f>
        <v>الطاووس</v>
      </c>
    </row>
    <row r="884">
      <c r="A884" s="3" t="s">
        <v>884</v>
      </c>
      <c r="B884" s="4" t="str">
        <f>IFERROR(__xludf.DUMMYFUNCTION("GOOGLETRANSLATE(A884,""tr"",""ar"")"),"إمداد")</f>
        <v>إمداد</v>
      </c>
    </row>
    <row r="885">
      <c r="A885" s="3" t="s">
        <v>885</v>
      </c>
      <c r="B885" s="4" t="str">
        <f>IFERROR(__xludf.DUMMYFUNCTION("GOOGLETRANSLATE(A885,""tr"",""ar"")"),"التغطية")</f>
        <v>التغطية</v>
      </c>
    </row>
    <row r="886">
      <c r="A886" s="3" t="s">
        <v>886</v>
      </c>
      <c r="B886" s="4" t="str">
        <f>IFERROR(__xludf.DUMMYFUNCTION("GOOGLETRANSLATE(A886,""tr"",""ar"")"),"عاج")</f>
        <v>عاج</v>
      </c>
    </row>
    <row r="887">
      <c r="A887" s="3" t="s">
        <v>887</v>
      </c>
      <c r="B887" s="4" t="str">
        <f>IFERROR(__xludf.DUMMYFUNCTION("GOOGLETRANSLATE(A887,""tr"",""ar"")"),"سجل")</f>
        <v>سجل</v>
      </c>
    </row>
    <row r="888">
      <c r="A888" s="3" t="s">
        <v>888</v>
      </c>
      <c r="B888" s="4" t="str">
        <f>IFERROR(__xludf.DUMMYFUNCTION("GOOGLETRANSLATE(A888,""tr"",""ar"")"),"شلال")</f>
        <v>شلال</v>
      </c>
    </row>
    <row r="889">
      <c r="A889" s="3" t="s">
        <v>889</v>
      </c>
      <c r="B889" s="4" t="str">
        <f>IFERROR(__xludf.DUMMYFUNCTION("GOOGLETRANSLATE(A889,""tr"",""ar"")"),"عضو")</f>
        <v>عضو</v>
      </c>
    </row>
    <row r="890">
      <c r="A890" s="3" t="s">
        <v>890</v>
      </c>
      <c r="B890" s="4" t="str">
        <f>IFERROR(__xludf.DUMMYFUNCTION("GOOGLETRANSLATE(A890,""tr"",""ar"")"),"فاف")</f>
        <v>فاف</v>
      </c>
    </row>
    <row r="891">
      <c r="A891" s="3" t="s">
        <v>891</v>
      </c>
      <c r="B891" s="4" t="str">
        <f>IFERROR(__xludf.DUMMYFUNCTION("GOOGLETRANSLATE(A891,""tr"",""ar"")"),"سيميت")</f>
        <v>سيميت</v>
      </c>
    </row>
    <row r="892">
      <c r="A892" s="3" t="s">
        <v>892</v>
      </c>
      <c r="B892" s="4" t="str">
        <f>IFERROR(__xludf.DUMMYFUNCTION("GOOGLETRANSLATE(A892,""tr"",""ar"")"),"خطير")</f>
        <v>خطير</v>
      </c>
    </row>
    <row r="893">
      <c r="A893" s="3" t="s">
        <v>893</v>
      </c>
      <c r="B893" s="4" t="str">
        <f>IFERROR(__xludf.DUMMYFUNCTION("GOOGLETRANSLATE(A893,""tr"",""ar"")"),"الأفق")</f>
        <v>الأفق</v>
      </c>
    </row>
    <row r="894">
      <c r="A894" s="3" t="s">
        <v>894</v>
      </c>
      <c r="B894" s="4" t="str">
        <f>IFERROR(__xludf.DUMMYFUNCTION("GOOGLETRANSLATE(A894,""tr"",""ar"")"),"اصابات")</f>
        <v>اصابات</v>
      </c>
    </row>
    <row r="895">
      <c r="A895" s="3" t="s">
        <v>895</v>
      </c>
      <c r="B895" s="4" t="str">
        <f>IFERROR(__xludf.DUMMYFUNCTION("GOOGLETRANSLATE(A895,""tr"",""ar"")"),"الكارثة")</f>
        <v>الكارثة</v>
      </c>
    </row>
    <row r="896">
      <c r="A896" s="3" t="s">
        <v>896</v>
      </c>
      <c r="B896" s="4" t="str">
        <f>IFERROR(__xludf.DUMMYFUNCTION("GOOGLETRANSLATE(A896,""tr"",""ar"")"),"جارح")</f>
        <v>جارح</v>
      </c>
    </row>
    <row r="897">
      <c r="A897" s="3" t="s">
        <v>897</v>
      </c>
      <c r="B897" s="4" t="str">
        <f>IFERROR(__xludf.DUMMYFUNCTION("GOOGLETRANSLATE(A897,""tr"",""ar"")"),"كباب")</f>
        <v>كباب</v>
      </c>
    </row>
    <row r="898">
      <c r="A898" s="3" t="s">
        <v>898</v>
      </c>
      <c r="B898" s="4" t="str">
        <f>IFERROR(__xludf.DUMMYFUNCTION("GOOGLETRANSLATE(A898,""tr"",""ar"")"),"يتخلص من")</f>
        <v>يتخلص من</v>
      </c>
    </row>
    <row r="899">
      <c r="A899" s="3" t="s">
        <v>899</v>
      </c>
      <c r="B899" s="4" t="str">
        <f>IFERROR(__xludf.DUMMYFUNCTION("GOOGLETRANSLATE(A899,""tr"",""ar"")"),"التواضع")</f>
        <v>التواضع</v>
      </c>
    </row>
    <row r="900">
      <c r="A900" s="3" t="s">
        <v>900</v>
      </c>
      <c r="B900" s="4" t="str">
        <f>IFERROR(__xludf.DUMMYFUNCTION("GOOGLETRANSLATE(A900,""tr"",""ar"")"),"التقى")</f>
        <v>التقى</v>
      </c>
    </row>
    <row r="901">
      <c r="A901" s="3" t="s">
        <v>901</v>
      </c>
      <c r="B901" s="4" t="str">
        <f>IFERROR(__xludf.DUMMYFUNCTION("GOOGLETRANSLATE(A901,""tr"",""ar"")"),"درس")</f>
        <v>درس</v>
      </c>
    </row>
    <row r="902">
      <c r="A902" s="3" t="s">
        <v>902</v>
      </c>
      <c r="B902" s="4" t="str">
        <f>IFERROR(__xludf.DUMMYFUNCTION("GOOGLETRANSLATE(A902,""tr"",""ar"")"),"حفاف الأرواح")</f>
        <v>حفاف الأرواح</v>
      </c>
    </row>
    <row r="903">
      <c r="A903" s="3" t="s">
        <v>903</v>
      </c>
      <c r="B903" s="4" t="str">
        <f>IFERROR(__xludf.DUMMYFUNCTION("GOOGLETRANSLATE(A903,""tr"",""ar"")"),"وافق")</f>
        <v>وافق</v>
      </c>
    </row>
    <row r="904">
      <c r="A904" s="3" t="s">
        <v>904</v>
      </c>
      <c r="B904" s="4" t="str">
        <f>IFERROR(__xludf.DUMMYFUNCTION("GOOGLETRANSLATE(A904,""tr"",""ar"")"),"جغرافية")</f>
        <v>جغرافية</v>
      </c>
    </row>
    <row r="905">
      <c r="A905" s="3" t="s">
        <v>905</v>
      </c>
      <c r="B905" s="4" t="str">
        <f>IFERROR(__xludf.DUMMYFUNCTION("GOOGLETRANSLATE(A905,""tr"",""ar"")"),"تواصل اجتماعي")</f>
        <v>تواصل اجتماعي</v>
      </c>
    </row>
    <row r="906">
      <c r="A906" s="3" t="s">
        <v>906</v>
      </c>
      <c r="B906" s="4" t="str">
        <f>IFERROR(__xludf.DUMMYFUNCTION("GOOGLETRANSLATE(A906,""tr"",""ar"")"),"خلاف")</f>
        <v>خلاف</v>
      </c>
    </row>
    <row r="907">
      <c r="A907" s="3" t="s">
        <v>907</v>
      </c>
      <c r="B907" s="4" t="str">
        <f>IFERROR(__xludf.DUMMYFUNCTION("GOOGLETRANSLATE(A907,""tr"",""ar"")"),"قوة")</f>
        <v>قوة</v>
      </c>
    </row>
    <row r="908">
      <c r="A908" s="3" t="s">
        <v>908</v>
      </c>
      <c r="B908" s="4" t="str">
        <f>IFERROR(__xludf.DUMMYFUNCTION("GOOGLETRANSLATE(A908,""tr"",""ar"")"),"قطار")</f>
        <v>قطار</v>
      </c>
    </row>
    <row r="909">
      <c r="A909" s="3" t="s">
        <v>909</v>
      </c>
      <c r="B909" s="4" t="str">
        <f>IFERROR(__xludf.DUMMYFUNCTION("GOOGLETRANSLATE(A909,""tr"",""ar"")"),"استعارة")</f>
        <v>استعارة</v>
      </c>
    </row>
    <row r="910">
      <c r="A910" s="3" t="s">
        <v>910</v>
      </c>
      <c r="B910" s="4" t="str">
        <f>IFERROR(__xludf.DUMMYFUNCTION("GOOGLETRANSLATE(A910,""tr"",""ar"")"),"الطاولة")</f>
        <v>الطاولة</v>
      </c>
    </row>
    <row r="911">
      <c r="A911" s="3" t="s">
        <v>911</v>
      </c>
      <c r="B911" s="4" t="str">
        <f>IFERROR(__xludf.DUMMYFUNCTION("GOOGLETRANSLATE(A911,""tr"",""ar"")"),"مترجم")</f>
        <v>مترجم</v>
      </c>
    </row>
    <row r="912">
      <c r="A912" s="3" t="s">
        <v>912</v>
      </c>
      <c r="B912" s="4" t="str">
        <f>IFERROR(__xludf.DUMMYFUNCTION("GOOGLETRANSLATE(A912,""tr"",""ar"")"),"عملية")</f>
        <v>عملية</v>
      </c>
    </row>
    <row r="913">
      <c r="A913" s="3" t="s">
        <v>913</v>
      </c>
      <c r="B913" s="4" t="str">
        <f>IFERROR(__xludf.DUMMYFUNCTION("GOOGLETRANSLATE(A913,""tr"",""ar"")"),"فوكو")</f>
        <v>فوكو</v>
      </c>
    </row>
    <row r="914">
      <c r="A914" s="3" t="s">
        <v>914</v>
      </c>
      <c r="B914" s="4" t="str">
        <f>IFERROR(__xludf.DUMMYFUNCTION("GOOGLETRANSLATE(A914,""tr"",""ar"")"),"المنشق")</f>
        <v>المنشق</v>
      </c>
    </row>
    <row r="915">
      <c r="A915" s="3" t="s">
        <v>915</v>
      </c>
      <c r="B915" s="4" t="str">
        <f>IFERROR(__xludf.DUMMYFUNCTION("GOOGLETRANSLATE(A915,""tr"",""ar"")"),"شرير")</f>
        <v>شرير</v>
      </c>
    </row>
    <row r="916">
      <c r="A916" s="3" t="s">
        <v>916</v>
      </c>
      <c r="B916" s="4" t="str">
        <f>IFERROR(__xludf.DUMMYFUNCTION("GOOGLETRANSLATE(A916,""tr"",""ar"")"),"تحميلة")</f>
        <v>تحميلة</v>
      </c>
    </row>
    <row r="917">
      <c r="A917" s="3" t="s">
        <v>917</v>
      </c>
      <c r="B917" s="4" t="str">
        <f>IFERROR(__xludf.DUMMYFUNCTION("GOOGLETRANSLATE(A917,""tr"",""ar"")"),"استدعاء")</f>
        <v>استدعاء</v>
      </c>
    </row>
    <row r="918">
      <c r="A918" s="3" t="s">
        <v>918</v>
      </c>
      <c r="B918" s="4" t="str">
        <f>IFERROR(__xludf.DUMMYFUNCTION("GOOGLETRANSLATE(A918,""tr"",""ar"")"),"وسائل النقل")</f>
        <v>وسائل النقل</v>
      </c>
    </row>
    <row r="919">
      <c r="A919" s="3" t="s">
        <v>919</v>
      </c>
      <c r="B919" s="4" t="str">
        <f>IFERROR(__xludf.DUMMYFUNCTION("GOOGLETRANSLATE(A919,""tr"",""ar"")"),"فلسطين")</f>
        <v>فلسطين</v>
      </c>
    </row>
    <row r="920">
      <c r="A920" s="3" t="s">
        <v>920</v>
      </c>
      <c r="B920" s="4" t="str">
        <f>IFERROR(__xludf.DUMMYFUNCTION("GOOGLETRANSLATE(A920,""tr"",""ar"")"),"بكرة")</f>
        <v>بكرة</v>
      </c>
    </row>
    <row r="921">
      <c r="A921" s="3" t="s">
        <v>921</v>
      </c>
      <c r="B921" s="4" t="str">
        <f>IFERROR(__xludf.DUMMYFUNCTION("GOOGLETRANSLATE(A921,""tr"",""ar"")"),"سلام")</f>
        <v>سلام</v>
      </c>
    </row>
    <row r="922">
      <c r="A922" s="3" t="s">
        <v>922</v>
      </c>
      <c r="B922" s="4" t="str">
        <f>IFERROR(__xludf.DUMMYFUNCTION("GOOGLETRANSLATE(A922,""tr"",""ar"")"),"المني")</f>
        <v>المني</v>
      </c>
    </row>
    <row r="923">
      <c r="A923" s="3" t="s">
        <v>923</v>
      </c>
      <c r="B923" s="4" t="str">
        <f>IFERROR(__xludf.DUMMYFUNCTION("GOOGLETRANSLATE(A923,""tr"",""ar"")"),"لجنة")</f>
        <v>لجنة</v>
      </c>
    </row>
    <row r="924">
      <c r="A924" s="3" t="s">
        <v>924</v>
      </c>
      <c r="B924" s="4" t="str">
        <f>IFERROR(__xludf.DUMMYFUNCTION("GOOGLETRANSLATE(A924,""tr"",""ar"")"),"عثمان")</f>
        <v>عثمان</v>
      </c>
    </row>
    <row r="925">
      <c r="A925" s="3" t="s">
        <v>925</v>
      </c>
      <c r="B925" s="4" t="str">
        <f>IFERROR(__xludf.DUMMYFUNCTION("GOOGLETRANSLATE(A925,""tr"",""ar"")"),"مقاول")</f>
        <v>مقاول</v>
      </c>
    </row>
    <row r="926">
      <c r="A926" s="3" t="s">
        <v>926</v>
      </c>
      <c r="B926" s="4" t="str">
        <f>IFERROR(__xludf.DUMMYFUNCTION("GOOGLETRANSLATE(A926,""tr"",""ar"")"),"خفيفة")</f>
        <v>خفيفة</v>
      </c>
    </row>
    <row r="927">
      <c r="A927" s="3" t="s">
        <v>927</v>
      </c>
      <c r="B927" s="4" t="str">
        <f>IFERROR(__xludf.DUMMYFUNCTION("GOOGLETRANSLATE(A927,""tr"",""ar"")"),"المتطلبات")</f>
        <v>المتطلبات</v>
      </c>
    </row>
    <row r="928">
      <c r="A928" s="3" t="s">
        <v>928</v>
      </c>
      <c r="B928" s="4" t="str">
        <f>IFERROR(__xludf.DUMMYFUNCTION("GOOGLETRANSLATE(A928,""tr"",""ar"")"),"التزام")</f>
        <v>التزام</v>
      </c>
    </row>
    <row r="929">
      <c r="A929" s="3" t="s">
        <v>929</v>
      </c>
      <c r="B929" s="4" t="str">
        <f>IFERROR(__xludf.DUMMYFUNCTION("GOOGLETRANSLATE(A929,""tr"",""ar"")"),"عذاب")</f>
        <v>عذاب</v>
      </c>
    </row>
    <row r="930">
      <c r="A930" s="3" t="s">
        <v>930</v>
      </c>
      <c r="B930" s="4" t="str">
        <f>IFERROR(__xludf.DUMMYFUNCTION("GOOGLETRANSLATE(A930,""tr"",""ar"")"),"منطقة")</f>
        <v>منطقة</v>
      </c>
    </row>
    <row r="931">
      <c r="A931" s="3" t="s">
        <v>931</v>
      </c>
      <c r="B931" s="4" t="str">
        <f>IFERROR(__xludf.DUMMYFUNCTION("GOOGLETRANSLATE(A931,""tr"",""ar"")"),"خطأ")</f>
        <v>خطأ</v>
      </c>
    </row>
    <row r="932">
      <c r="A932" s="3" t="s">
        <v>932</v>
      </c>
      <c r="B932" s="4" t="str">
        <f>IFERROR(__xludf.DUMMYFUNCTION("GOOGLETRANSLATE(A932,""tr"",""ar"")"),"السيارات")</f>
        <v>السيارات</v>
      </c>
    </row>
    <row r="933">
      <c r="A933" s="3" t="s">
        <v>933</v>
      </c>
      <c r="B933" s="4" t="str">
        <f>IFERROR(__xludf.DUMMYFUNCTION("GOOGLETRANSLATE(A933,""tr"",""ar"")"),"بركة")</f>
        <v>بركة</v>
      </c>
    </row>
    <row r="934">
      <c r="A934" s="3" t="s">
        <v>934</v>
      </c>
      <c r="B934" s="4" t="str">
        <f>IFERROR(__xludf.DUMMYFUNCTION("GOOGLETRANSLATE(A934,""tr"",""ar"")"),"الرائي")</f>
        <v>الرائي</v>
      </c>
    </row>
    <row r="935">
      <c r="A935" s="3" t="s">
        <v>935</v>
      </c>
      <c r="B935" s="4" t="str">
        <f>IFERROR(__xludf.DUMMYFUNCTION("GOOGLETRANSLATE(A935,""tr"",""ar"")"),"منطق")</f>
        <v>منطق</v>
      </c>
    </row>
    <row r="936">
      <c r="A936" s="3" t="s">
        <v>936</v>
      </c>
      <c r="B936" s="4" t="str">
        <f>IFERROR(__xludf.DUMMYFUNCTION("GOOGLETRANSLATE(A936,""tr"",""ar"")"),"المرفق")</f>
        <v>المرفق</v>
      </c>
    </row>
    <row r="937">
      <c r="A937" s="3" t="s">
        <v>937</v>
      </c>
      <c r="B937" s="4" t="str">
        <f>IFERROR(__xludf.DUMMYFUNCTION("GOOGLETRANSLATE(A937,""tr"",""ar"")"),"الأدوية")</f>
        <v>الأدوية</v>
      </c>
    </row>
    <row r="938">
      <c r="A938" s="3" t="s">
        <v>938</v>
      </c>
      <c r="B938" s="4" t="str">
        <f>IFERROR(__xludf.DUMMYFUNCTION("GOOGLETRANSLATE(A938,""tr"",""ar"")"),"حبكة")</f>
        <v>حبكة</v>
      </c>
    </row>
    <row r="939">
      <c r="A939" s="3" t="s">
        <v>939</v>
      </c>
      <c r="B939" s="4" t="str">
        <f>IFERROR(__xludf.DUMMYFUNCTION("GOOGLETRANSLATE(A939,""tr"",""ar"")"),"مزاد علني")</f>
        <v>مزاد علني</v>
      </c>
    </row>
    <row r="940">
      <c r="A940" s="3" t="s">
        <v>940</v>
      </c>
      <c r="B940" s="4" t="str">
        <f>IFERROR(__xludf.DUMMYFUNCTION("GOOGLETRANSLATE(A940,""tr"",""ar"")"),"تعداد السكان")</f>
        <v>تعداد السكان</v>
      </c>
    </row>
    <row r="941">
      <c r="A941" s="3" t="s">
        <v>941</v>
      </c>
      <c r="B941" s="4" t="str">
        <f>IFERROR(__xludf.DUMMYFUNCTION("GOOGLETRANSLATE(A941,""tr"",""ar"")"),"مختار")</f>
        <v>مختار</v>
      </c>
    </row>
    <row r="942">
      <c r="A942" s="3" t="s">
        <v>942</v>
      </c>
      <c r="B942" s="4" t="str">
        <f>IFERROR(__xludf.DUMMYFUNCTION("GOOGLETRANSLATE(A942,""tr"",""ar"")"),"على افتراض")</f>
        <v>على افتراض</v>
      </c>
    </row>
    <row r="943">
      <c r="A943" s="3" t="s">
        <v>943</v>
      </c>
      <c r="B943" s="4" t="str">
        <f>IFERROR(__xludf.DUMMYFUNCTION("GOOGLETRANSLATE(A943,""tr"",""ar"")"),"البلد الام")</f>
        <v>البلد الام</v>
      </c>
    </row>
    <row r="944">
      <c r="A944" s="3" t="s">
        <v>944</v>
      </c>
      <c r="B944" s="4" t="str">
        <f>IFERROR(__xludf.DUMMYFUNCTION("GOOGLETRANSLATE(A944,""tr"",""ar"")"),"المحكمة")</f>
        <v>المحكمة</v>
      </c>
    </row>
    <row r="945">
      <c r="A945" s="3" t="s">
        <v>945</v>
      </c>
      <c r="B945" s="4" t="str">
        <f>IFERROR(__xludf.DUMMYFUNCTION("GOOGLETRANSLATE(A945,""tr"",""ar"")"),"رئيس")</f>
        <v>رئيس</v>
      </c>
    </row>
    <row r="946">
      <c r="A946" s="3" t="s">
        <v>946</v>
      </c>
      <c r="B946" s="4" t="str">
        <f>IFERROR(__xludf.DUMMYFUNCTION("GOOGLETRANSLATE(A946,""tr"",""ar"")"),"الخاطب")</f>
        <v>الخاطب</v>
      </c>
    </row>
    <row r="947">
      <c r="A947" s="3" t="s">
        <v>947</v>
      </c>
      <c r="B947" s="4" t="str">
        <f>IFERROR(__xludf.DUMMYFUNCTION("GOOGLETRANSLATE(A947,""tr"",""ar"")"),"عملة")</f>
        <v>عملة</v>
      </c>
    </row>
    <row r="948">
      <c r="A948" s="3" t="s">
        <v>948</v>
      </c>
      <c r="B948" s="4" t="str">
        <f>IFERROR(__xludf.DUMMYFUNCTION("GOOGLETRANSLATE(A948,""tr"",""ar"")"),"التحصين")</f>
        <v>التحصين</v>
      </c>
    </row>
    <row r="949">
      <c r="A949" s="3" t="s">
        <v>949</v>
      </c>
      <c r="B949" s="4" t="str">
        <f>IFERROR(__xludf.DUMMYFUNCTION("GOOGLETRANSLATE(A949,""tr"",""ar"")"),"قطران")</f>
        <v>قطران</v>
      </c>
    </row>
    <row r="950">
      <c r="A950" s="3" t="s">
        <v>950</v>
      </c>
      <c r="B950" s="4" t="str">
        <f>IFERROR(__xludf.DUMMYFUNCTION("GOOGLETRANSLATE(A950,""tr"",""ar"")"),"خام")</f>
        <v>خام</v>
      </c>
    </row>
    <row r="951">
      <c r="A951" s="3" t="s">
        <v>951</v>
      </c>
      <c r="B951" s="4" t="str">
        <f>IFERROR(__xludf.DUMMYFUNCTION("GOOGLETRANSLATE(A951,""tr"",""ar"")"),"عين الشر")</f>
        <v>عين الشر</v>
      </c>
    </row>
    <row r="952">
      <c r="A952" s="3" t="s">
        <v>952</v>
      </c>
      <c r="B952" s="4" t="str">
        <f>IFERROR(__xludf.DUMMYFUNCTION("GOOGLETRANSLATE(A952,""tr"",""ar"")"),"مهر")</f>
        <v>مهر</v>
      </c>
    </row>
    <row r="953">
      <c r="A953" s="3" t="s">
        <v>953</v>
      </c>
      <c r="B953" s="4" t="str">
        <f>IFERROR(__xludf.DUMMYFUNCTION("GOOGLETRANSLATE(A953,""tr"",""ar"")"),"هيمنة")</f>
        <v>هيمنة</v>
      </c>
    </row>
  </sheetData>
  <drawing r:id="rId1"/>
</worksheet>
</file>