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<sst xmlns="http://schemas.openxmlformats.org/spreadsheetml/2006/main" count="700" uniqueCount="700">
  <si>
    <t>turkish_word</t>
  </si>
  <si>
    <t>french_word</t>
  </si>
  <si>
    <t>kontrol</t>
  </si>
  <si>
    <t>doktor</t>
  </si>
  <si>
    <t>polis</t>
  </si>
  <si>
    <t>dolar</t>
  </si>
  <si>
    <t>alo</t>
  </si>
  <si>
    <t>komik</t>
  </si>
  <si>
    <t>telefon</t>
  </si>
  <si>
    <t>dans</t>
  </si>
  <si>
    <t>milyon</t>
  </si>
  <si>
    <t>çek</t>
  </si>
  <si>
    <t>şans</t>
  </si>
  <si>
    <t>pardon</t>
  </si>
  <si>
    <t>ajan</t>
  </si>
  <si>
    <t>mesaj</t>
  </si>
  <si>
    <t>seks</t>
  </si>
  <si>
    <t>numara</t>
  </si>
  <si>
    <t>film</t>
  </si>
  <si>
    <t>patron</t>
  </si>
  <si>
    <t>parti</t>
  </si>
  <si>
    <t>süper</t>
  </si>
  <si>
    <t>müzik</t>
  </si>
  <si>
    <t>okul</t>
  </si>
  <si>
    <t>şef</t>
  </si>
  <si>
    <t>noel</t>
  </si>
  <si>
    <t>amerikan</t>
  </si>
  <si>
    <t>park</t>
  </si>
  <si>
    <t>sol</t>
  </si>
  <si>
    <t>plan</t>
  </si>
  <si>
    <t>grup</t>
  </si>
  <si>
    <t>metre</t>
  </si>
  <si>
    <t>profesör</t>
  </si>
  <si>
    <t>test</t>
  </si>
  <si>
    <t>sürpriz</t>
  </si>
  <si>
    <t>alman</t>
  </si>
  <si>
    <t>avukat</t>
  </si>
  <si>
    <t>not</t>
  </si>
  <si>
    <t>şeker</t>
  </si>
  <si>
    <t>rapor</t>
  </si>
  <si>
    <t>fotoğraf</t>
  </si>
  <si>
    <t>prenses</t>
  </si>
  <si>
    <t>enerji</t>
  </si>
  <si>
    <t>spor</t>
  </si>
  <si>
    <t>problem</t>
  </si>
  <si>
    <t>pazar</t>
  </si>
  <si>
    <t>banka</t>
  </si>
  <si>
    <t>yat</t>
  </si>
  <si>
    <t>tren</t>
  </si>
  <si>
    <t>fransız</t>
  </si>
  <si>
    <t>ekip</t>
  </si>
  <si>
    <t>elektrik</t>
  </si>
  <si>
    <t>taksi</t>
  </si>
  <si>
    <t>çin</t>
  </si>
  <si>
    <t>efendi</t>
  </si>
  <si>
    <t>televizyon</t>
  </si>
  <si>
    <t>teknik</t>
  </si>
  <si>
    <t>kamera</t>
  </si>
  <si>
    <t>otel</t>
  </si>
  <si>
    <t>onur</t>
  </si>
  <si>
    <t>kahvaltı</t>
  </si>
  <si>
    <t>prens</t>
  </si>
  <si>
    <t>gaz</t>
  </si>
  <si>
    <t>sosyal</t>
  </si>
  <si>
    <t>madam</t>
  </si>
  <si>
    <t>profesyonel</t>
  </si>
  <si>
    <t>rol</t>
  </si>
  <si>
    <t>nükleer</t>
  </si>
  <si>
    <t>sinyal</t>
  </si>
  <si>
    <t>koç</t>
  </si>
  <si>
    <t>sezon</t>
  </si>
  <si>
    <t>romantik</t>
  </si>
  <si>
    <t>maç</t>
  </si>
  <si>
    <t>banyo</t>
  </si>
  <si>
    <t>bravo</t>
  </si>
  <si>
    <t>şok</t>
  </si>
  <si>
    <t>pazartesi</t>
  </si>
  <si>
    <t>cehennem</t>
  </si>
  <si>
    <t>kart</t>
  </si>
  <si>
    <t>sipariş</t>
  </si>
  <si>
    <t>garanti</t>
  </si>
  <si>
    <t>vampir</t>
  </si>
  <si>
    <t>trafik</t>
  </si>
  <si>
    <t>alarm</t>
  </si>
  <si>
    <t>bilet</t>
  </si>
  <si>
    <t>duş</t>
  </si>
  <si>
    <t>motor</t>
  </si>
  <si>
    <t>randevu</t>
  </si>
  <si>
    <t>masa</t>
  </si>
  <si>
    <t>otobüs</t>
  </si>
  <si>
    <t>makine</t>
  </si>
  <si>
    <t>net</t>
  </si>
  <si>
    <t>paket</t>
  </si>
  <si>
    <t>japon</t>
  </si>
  <si>
    <t>benzin</t>
  </si>
  <si>
    <t>patates</t>
  </si>
  <si>
    <t>viski</t>
  </si>
  <si>
    <t>seri</t>
  </si>
  <si>
    <t>risk</t>
  </si>
  <si>
    <t>sigorta</t>
  </si>
  <si>
    <t>sistem</t>
  </si>
  <si>
    <t>üniversite</t>
  </si>
  <si>
    <t>program</t>
  </si>
  <si>
    <t>komiser</t>
  </si>
  <si>
    <t>sıfır</t>
  </si>
  <si>
    <t>robot</t>
  </si>
  <si>
    <t>pasta</t>
  </si>
  <si>
    <t>tuvalet</t>
  </si>
  <si>
    <t>metal</t>
  </si>
  <si>
    <t>operasyon</t>
  </si>
  <si>
    <t>kod</t>
  </si>
  <si>
    <t>model</t>
  </si>
  <si>
    <t>hal</t>
  </si>
  <si>
    <t>alkol</t>
  </si>
  <si>
    <t>eşcinsel</t>
  </si>
  <si>
    <t>puan</t>
  </si>
  <si>
    <t>milyar</t>
  </si>
  <si>
    <t>şampanya</t>
  </si>
  <si>
    <t>panik</t>
  </si>
  <si>
    <t>sivil</t>
  </si>
  <si>
    <t>gazete</t>
  </si>
  <si>
    <t>ambulans</t>
  </si>
  <si>
    <t>jüri</t>
  </si>
  <si>
    <t>terörist</t>
  </si>
  <si>
    <t>kamyon</t>
  </si>
  <si>
    <t>moda</t>
  </si>
  <si>
    <t>dosya</t>
  </si>
  <si>
    <t>kanser</t>
  </si>
  <si>
    <t>kek</t>
  </si>
  <si>
    <t>roman</t>
  </si>
  <si>
    <t>aktif</t>
  </si>
  <si>
    <t>virüs</t>
  </si>
  <si>
    <t>sör</t>
  </si>
  <si>
    <t>mösyö</t>
  </si>
  <si>
    <t>pazarlık</t>
  </si>
  <si>
    <t>petrol</t>
  </si>
  <si>
    <t>lise</t>
  </si>
  <si>
    <t>reklam</t>
  </si>
  <si>
    <t>ton</t>
  </si>
  <si>
    <t>teknoloji</t>
  </si>
  <si>
    <t>popüler</t>
  </si>
  <si>
    <t>otomatik</t>
  </si>
  <si>
    <t>politik</t>
  </si>
  <si>
    <t>adres</t>
  </si>
  <si>
    <t>şampiyon</t>
  </si>
  <si>
    <t>amiral</t>
  </si>
  <si>
    <t>plastik</t>
  </si>
  <si>
    <t>oksijen</t>
  </si>
  <si>
    <t>aday</t>
  </si>
  <si>
    <t>helikopter</t>
  </si>
  <si>
    <t>gül</t>
  </si>
  <si>
    <t>garson</t>
  </si>
  <si>
    <t>konsantre</t>
  </si>
  <si>
    <t>blok</t>
  </si>
  <si>
    <t>kahverengi</t>
  </si>
  <si>
    <t>harita</t>
  </si>
  <si>
    <t>espri</t>
  </si>
  <si>
    <t>gri</t>
  </si>
  <si>
    <t>matematik</t>
  </si>
  <si>
    <t>transfer</t>
  </si>
  <si>
    <t>şifre</t>
  </si>
  <si>
    <t>eleman</t>
  </si>
  <si>
    <t>personel</t>
  </si>
  <si>
    <t>piyano</t>
  </si>
  <si>
    <t>orijinal</t>
  </si>
  <si>
    <t>röportaj</t>
  </si>
  <si>
    <t>kriz</t>
  </si>
  <si>
    <t>kanal</t>
  </si>
  <si>
    <t>standart</t>
  </si>
  <si>
    <t>ofis</t>
  </si>
  <si>
    <t>pratik</t>
  </si>
  <si>
    <t>şık</t>
  </si>
  <si>
    <t>peri</t>
  </si>
  <si>
    <t>biftek</t>
  </si>
  <si>
    <t>stres</t>
  </si>
  <si>
    <t>şantaj</t>
  </si>
  <si>
    <t>elektronik</t>
  </si>
  <si>
    <t>çinli</t>
  </si>
  <si>
    <t>analiz</t>
  </si>
  <si>
    <t>pantolon</t>
  </si>
  <si>
    <t>proje</t>
  </si>
  <si>
    <t>lastik</t>
  </si>
  <si>
    <t>bisiklet</t>
  </si>
  <si>
    <t>füze</t>
  </si>
  <si>
    <t>kur</t>
  </si>
  <si>
    <t>sinema</t>
  </si>
  <si>
    <t>makyaj</t>
  </si>
  <si>
    <t>tiyatro</t>
  </si>
  <si>
    <t>travma</t>
  </si>
  <si>
    <t>eroin</t>
  </si>
  <si>
    <t>maske</t>
  </si>
  <si>
    <t>katolik</t>
  </si>
  <si>
    <t>karakter</t>
  </si>
  <si>
    <t>lüks</t>
  </si>
  <si>
    <t>kongre</t>
  </si>
  <si>
    <t>masaj</t>
  </si>
  <si>
    <t>kaliteli</t>
  </si>
  <si>
    <t>boks</t>
  </si>
  <si>
    <t>kuzen</t>
  </si>
  <si>
    <t>favori</t>
  </si>
  <si>
    <t>radyasyon</t>
  </si>
  <si>
    <t>şövalye</t>
  </si>
  <si>
    <t>tenis</t>
  </si>
  <si>
    <t>komünist</t>
  </si>
  <si>
    <t>senaryo</t>
  </si>
  <si>
    <t>şoför</t>
  </si>
  <si>
    <t>asansör</t>
  </si>
  <si>
    <t>trajik</t>
  </si>
  <si>
    <t>tünel</t>
  </si>
  <si>
    <t>pozitif</t>
  </si>
  <si>
    <t>ceket</t>
  </si>
  <si>
    <t>almanya</t>
  </si>
  <si>
    <t>palyaço</t>
  </si>
  <si>
    <t>metro</t>
  </si>
  <si>
    <t>roket</t>
  </si>
  <si>
    <t>depo</t>
  </si>
  <si>
    <t>lezbiyen</t>
  </si>
  <si>
    <t>taktik</t>
  </si>
  <si>
    <t>kariyer</t>
  </si>
  <si>
    <t>tipik</t>
  </si>
  <si>
    <t>fizik</t>
  </si>
  <si>
    <t>antrenman</t>
  </si>
  <si>
    <t>hamburger</t>
  </si>
  <si>
    <t>aktör</t>
  </si>
  <si>
    <t>konser</t>
  </si>
  <si>
    <t>kap</t>
  </si>
  <si>
    <t>kumanda</t>
  </si>
  <si>
    <t>atom</t>
  </si>
  <si>
    <t>terör</t>
  </si>
  <si>
    <t>egzersiz</t>
  </si>
  <si>
    <t>enfeksiyon</t>
  </si>
  <si>
    <t>teori</t>
  </si>
  <si>
    <t>sosis</t>
  </si>
  <si>
    <t>final</t>
  </si>
  <si>
    <t>gitar</t>
  </si>
  <si>
    <t>gardiyan</t>
  </si>
  <si>
    <t>alternatif</t>
  </si>
  <si>
    <t>konsey</t>
  </si>
  <si>
    <t>kablo</t>
  </si>
  <si>
    <t>manyetik</t>
  </si>
  <si>
    <t>palavra</t>
  </si>
  <si>
    <t>asit</t>
  </si>
  <si>
    <t>gey</t>
  </si>
  <si>
    <t>pozisyon</t>
  </si>
  <si>
    <t>konferans</t>
  </si>
  <si>
    <t>disiplin</t>
  </si>
  <si>
    <t>telgraf</t>
  </si>
  <si>
    <t>kravat</t>
  </si>
  <si>
    <t>lazer</t>
  </si>
  <si>
    <t>sirk</t>
  </si>
  <si>
    <t>hint</t>
  </si>
  <si>
    <t>sekreter</t>
  </si>
  <si>
    <t>terapi</t>
  </si>
  <si>
    <t>müslüman</t>
  </si>
  <si>
    <t>şarj</t>
  </si>
  <si>
    <t>marş</t>
  </si>
  <si>
    <t>amatör</t>
  </si>
  <si>
    <t>enteresan</t>
  </si>
  <si>
    <t>makarna</t>
  </si>
  <si>
    <t>balon</t>
  </si>
  <si>
    <t>tablo</t>
  </si>
  <si>
    <t>kolye</t>
  </si>
  <si>
    <t>komedi</t>
  </si>
  <si>
    <t>mastürbasyon</t>
  </si>
  <si>
    <t>kültür</t>
  </si>
  <si>
    <t>plak</t>
  </si>
  <si>
    <t>üniforma</t>
  </si>
  <si>
    <t>pasaport</t>
  </si>
  <si>
    <t>anormal</t>
  </si>
  <si>
    <t>tümör</t>
  </si>
  <si>
    <t>kare</t>
  </si>
  <si>
    <t>litre</t>
  </si>
  <si>
    <t>performans</t>
  </si>
  <si>
    <t>tost</t>
  </si>
  <si>
    <t>avantaj</t>
  </si>
  <si>
    <t>klinik</t>
  </si>
  <si>
    <t>parazit</t>
  </si>
  <si>
    <t>ekonomi</t>
  </si>
  <si>
    <t>ideal</t>
  </si>
  <si>
    <t>bank</t>
  </si>
  <si>
    <t>grip</t>
  </si>
  <si>
    <t>kamyonet</t>
  </si>
  <si>
    <t>albüm</t>
  </si>
  <si>
    <t>diplomatik</t>
  </si>
  <si>
    <t>mekanik</t>
  </si>
  <si>
    <t>diyet</t>
  </si>
  <si>
    <t>strateji</t>
  </si>
  <si>
    <t>puro</t>
  </si>
  <si>
    <t>morfin</t>
  </si>
  <si>
    <t>motosiklet</t>
  </si>
  <si>
    <t>turist</t>
  </si>
  <si>
    <t>prezervatif</t>
  </si>
  <si>
    <t>mikrofon</t>
  </si>
  <si>
    <t>piknik</t>
  </si>
  <si>
    <t>salon</t>
  </si>
  <si>
    <t>dük</t>
  </si>
  <si>
    <t>detay</t>
  </si>
  <si>
    <t>alkolik</t>
  </si>
  <si>
    <t>rezervasyon</t>
  </si>
  <si>
    <t>krep</t>
  </si>
  <si>
    <t>narkotik</t>
  </si>
  <si>
    <t>bale</t>
  </si>
  <si>
    <t>büro</t>
  </si>
  <si>
    <t>stüdyo</t>
  </si>
  <si>
    <t>karbon</t>
  </si>
  <si>
    <t>orgazm</t>
  </si>
  <si>
    <t>komisyon</t>
  </si>
  <si>
    <t>apartman</t>
  </si>
  <si>
    <t>kontes</t>
  </si>
  <si>
    <t>bütçe</t>
  </si>
  <si>
    <t>federasyon</t>
  </si>
  <si>
    <t>garaj</t>
  </si>
  <si>
    <t>denizaltı</t>
  </si>
  <si>
    <t>etik</t>
  </si>
  <si>
    <t>sembol</t>
  </si>
  <si>
    <t>kupa</t>
  </si>
  <si>
    <t>kürtaj</t>
  </si>
  <si>
    <t>fren</t>
  </si>
  <si>
    <t>penguen</t>
  </si>
  <si>
    <t>aktris</t>
  </si>
  <si>
    <t>müze</t>
  </si>
  <si>
    <t>protein</t>
  </si>
  <si>
    <t>psişik</t>
  </si>
  <si>
    <t>skandal</t>
  </si>
  <si>
    <t>müzisyen</t>
  </si>
  <si>
    <t>kültürel</t>
  </si>
  <si>
    <t>psikoloji</t>
  </si>
  <si>
    <t>kalite</t>
  </si>
  <si>
    <t>ruj</t>
  </si>
  <si>
    <t>milyoner</t>
  </si>
  <si>
    <t>minibüs</t>
  </si>
  <si>
    <t>karavan</t>
  </si>
  <si>
    <t>mağaza</t>
  </si>
  <si>
    <t>astronot</t>
  </si>
  <si>
    <t>asistan</t>
  </si>
  <si>
    <t>dinamit</t>
  </si>
  <si>
    <t>grev</t>
  </si>
  <si>
    <t>demokrasi</t>
  </si>
  <si>
    <t>lamba</t>
  </si>
  <si>
    <t>gen</t>
  </si>
  <si>
    <t>aksiyon</t>
  </si>
  <si>
    <t>kontrat</t>
  </si>
  <si>
    <t>peruk</t>
  </si>
  <si>
    <t>sektör</t>
  </si>
  <si>
    <t>agresif</t>
  </si>
  <si>
    <t>kazak</t>
  </si>
  <si>
    <t>ekran</t>
  </si>
  <si>
    <t>dizayn</t>
  </si>
  <si>
    <t>liseli</t>
  </si>
  <si>
    <t>koridor</t>
  </si>
  <si>
    <t>bisküvi</t>
  </si>
  <si>
    <t>boksör</t>
  </si>
  <si>
    <t>stratejik</t>
  </si>
  <si>
    <t>erotik</t>
  </si>
  <si>
    <t>istasyon</t>
  </si>
  <si>
    <t>rehabilitasyon</t>
  </si>
  <si>
    <t>beton</t>
  </si>
  <si>
    <t>skor</t>
  </si>
  <si>
    <t>izole</t>
  </si>
  <si>
    <t>stajyer</t>
  </si>
  <si>
    <t>komite</t>
  </si>
  <si>
    <t>atmosfer</t>
  </si>
  <si>
    <t>oto</t>
  </si>
  <si>
    <t>flaş</t>
  </si>
  <si>
    <t>halüsinasyon</t>
  </si>
  <si>
    <t>müzikal</t>
  </si>
  <si>
    <t>mikrop</t>
  </si>
  <si>
    <t>radyoaktif</t>
  </si>
  <si>
    <t>pil</t>
  </si>
  <si>
    <t>hobi</t>
  </si>
  <si>
    <t>jambon</t>
  </si>
  <si>
    <t>astım</t>
  </si>
  <si>
    <t>dinozor</t>
  </si>
  <si>
    <t>biyoloji</t>
  </si>
  <si>
    <t>omlet</t>
  </si>
  <si>
    <t>faşist</t>
  </si>
  <si>
    <t>kanepe</t>
  </si>
  <si>
    <t>popo</t>
  </si>
  <si>
    <t>sıfırdan</t>
  </si>
  <si>
    <t>referans</t>
  </si>
  <si>
    <t>psikiyatrist</t>
  </si>
  <si>
    <t>kraker</t>
  </si>
  <si>
    <t>kurye</t>
  </si>
  <si>
    <t>klişe</t>
  </si>
  <si>
    <t>kontak</t>
  </si>
  <si>
    <t>bombardıman</t>
  </si>
  <si>
    <t>konyak</t>
  </si>
  <si>
    <t>örgüt</t>
  </si>
  <si>
    <t>barbar</t>
  </si>
  <si>
    <t>demokratik</t>
  </si>
  <si>
    <t>spagetti</t>
  </si>
  <si>
    <t>goril</t>
  </si>
  <si>
    <t>festival</t>
  </si>
  <si>
    <t>reaksiyon</t>
  </si>
  <si>
    <t>tez</t>
  </si>
  <si>
    <t>manken</t>
  </si>
  <si>
    <t>otomobil</t>
  </si>
  <si>
    <t>kafe</t>
  </si>
  <si>
    <t>mobilya</t>
  </si>
  <si>
    <t>form</t>
  </si>
  <si>
    <t>raunt</t>
  </si>
  <si>
    <t>kolej</t>
  </si>
  <si>
    <t>mayo</t>
  </si>
  <si>
    <t>çince</t>
  </si>
  <si>
    <t>depresyon</t>
  </si>
  <si>
    <t>hidrojen</t>
  </si>
  <si>
    <t>organizasyon</t>
  </si>
  <si>
    <t>ritim</t>
  </si>
  <si>
    <t>veteriner</t>
  </si>
  <si>
    <t>jöle</t>
  </si>
  <si>
    <t>kabin</t>
  </si>
  <si>
    <t>pijama</t>
  </si>
  <si>
    <t>vites</t>
  </si>
  <si>
    <t>anestezi</t>
  </si>
  <si>
    <t>somon</t>
  </si>
  <si>
    <t>stabil</t>
  </si>
  <si>
    <t>firma</t>
  </si>
  <si>
    <t>galaksi</t>
  </si>
  <si>
    <t>plaj</t>
  </si>
  <si>
    <t>seans</t>
  </si>
  <si>
    <t>lisans</t>
  </si>
  <si>
    <t>psikolog</t>
  </si>
  <si>
    <t>akar</t>
  </si>
  <si>
    <t>prensip</t>
  </si>
  <si>
    <t>baz</t>
  </si>
  <si>
    <t>puding</t>
  </si>
  <si>
    <t>jeneratör</t>
  </si>
  <si>
    <t>aktivite</t>
  </si>
  <si>
    <t>nota</t>
  </si>
  <si>
    <t>adapte</t>
  </si>
  <si>
    <t>antibiyotik</t>
  </si>
  <si>
    <t>endüstriyel</t>
  </si>
  <si>
    <t>homoseksüel</t>
  </si>
  <si>
    <t>paraşüt</t>
  </si>
  <si>
    <t>villa</t>
  </si>
  <si>
    <t>teknolojik</t>
  </si>
  <si>
    <t>bakteri</t>
  </si>
  <si>
    <t>direksiyon</t>
  </si>
  <si>
    <t>sempati</t>
  </si>
  <si>
    <t>sek</t>
  </si>
  <si>
    <t>mistik</t>
  </si>
  <si>
    <t>daktilo</t>
  </si>
  <si>
    <t>site</t>
  </si>
  <si>
    <t>argo</t>
  </si>
  <si>
    <t>varis</t>
  </si>
  <si>
    <t>fotokopi</t>
  </si>
  <si>
    <t>sosyalist</t>
  </si>
  <si>
    <t>fiş</t>
  </si>
  <si>
    <t>endüstri</t>
  </si>
  <si>
    <t>tüyo</t>
  </si>
  <si>
    <t>pusula</t>
  </si>
  <si>
    <t>jimnastik</t>
  </si>
  <si>
    <t>pasif</t>
  </si>
  <si>
    <t>poşet</t>
  </si>
  <si>
    <t>ekipman</t>
  </si>
  <si>
    <t>editör</t>
  </si>
  <si>
    <t>kabine</t>
  </si>
  <si>
    <t>santimetre</t>
  </si>
  <si>
    <t>külot</t>
  </si>
  <si>
    <t>lig</t>
  </si>
  <si>
    <t>frekans</t>
  </si>
  <si>
    <t>kanalizasyon</t>
  </si>
  <si>
    <t>otostop</t>
  </si>
  <si>
    <t>kask</t>
  </si>
  <si>
    <t>etiket</t>
  </si>
  <si>
    <t>terim</t>
  </si>
  <si>
    <t>pist</t>
  </si>
  <si>
    <t>labirent</t>
  </si>
  <si>
    <t>filozof</t>
  </si>
  <si>
    <t>baraj</t>
  </si>
  <si>
    <t>kalibre</t>
  </si>
  <si>
    <t>belçika</t>
  </si>
  <si>
    <t>direktör</t>
  </si>
  <si>
    <t>milyarder</t>
  </si>
  <si>
    <t>enerjik</t>
  </si>
  <si>
    <t>menü</t>
  </si>
  <si>
    <t>komple</t>
  </si>
  <si>
    <t>vize</t>
  </si>
  <si>
    <t>akademi</t>
  </si>
  <si>
    <t>ampul</t>
  </si>
  <si>
    <t>prototip</t>
  </si>
  <si>
    <t>koleksiyon</t>
  </si>
  <si>
    <t>liberal</t>
  </si>
  <si>
    <t>piramit</t>
  </si>
  <si>
    <t>iskelet</t>
  </si>
  <si>
    <t>embesil</t>
  </si>
  <si>
    <t>entelektüel</t>
  </si>
  <si>
    <t>kampüs</t>
  </si>
  <si>
    <t>kamuflaj</t>
  </si>
  <si>
    <t>mareşal</t>
  </si>
  <si>
    <t>ipotek</t>
  </si>
  <si>
    <t>lira</t>
  </si>
  <si>
    <t>bikini</t>
  </si>
  <si>
    <t>leopar</t>
  </si>
  <si>
    <t>volkan</t>
  </si>
  <si>
    <t>büfe</t>
  </si>
  <si>
    <t>ereksiyon</t>
  </si>
  <si>
    <t>sodyum</t>
  </si>
  <si>
    <t>körfez</t>
  </si>
  <si>
    <t>iskele</t>
  </si>
  <si>
    <t>paranoya</t>
  </si>
  <si>
    <t>obje</t>
  </si>
  <si>
    <t>pelerin</t>
  </si>
  <si>
    <t>klima</t>
  </si>
  <si>
    <t>şato</t>
  </si>
  <si>
    <t>panter</t>
  </si>
  <si>
    <t>sütyen</t>
  </si>
  <si>
    <t>etnik</t>
  </si>
  <si>
    <t>stil</t>
  </si>
  <si>
    <t>depresif</t>
  </si>
  <si>
    <t>terörizm</t>
  </si>
  <si>
    <t>kartpostal</t>
  </si>
  <si>
    <t>alerji</t>
  </si>
  <si>
    <t>şort</t>
  </si>
  <si>
    <t>dublör</t>
  </si>
  <si>
    <t>şoke</t>
  </si>
  <si>
    <t>şarjör</t>
  </si>
  <si>
    <t>düşes</t>
  </si>
  <si>
    <t>maço</t>
  </si>
  <si>
    <t>heteroseksüel</t>
  </si>
  <si>
    <t>ajans</t>
  </si>
  <si>
    <t>demokrat</t>
  </si>
  <si>
    <t>parlamento</t>
  </si>
  <si>
    <t>ananas</t>
  </si>
  <si>
    <t>alüminyum</t>
  </si>
  <si>
    <t>tuş</t>
  </si>
  <si>
    <t>diskalifiye</t>
  </si>
  <si>
    <t>kakao</t>
  </si>
  <si>
    <t>şömine</t>
  </si>
  <si>
    <t>fiyasko</t>
  </si>
  <si>
    <t>sutyen</t>
  </si>
  <si>
    <t>psikiyatr</t>
  </si>
  <si>
    <t>telesekreter</t>
  </si>
  <si>
    <t>koli</t>
  </si>
  <si>
    <t>potasyum</t>
  </si>
  <si>
    <t>fosil</t>
  </si>
  <si>
    <t>kafein</t>
  </si>
  <si>
    <t>jaguar</t>
  </si>
  <si>
    <t>şampuan</t>
  </si>
  <si>
    <t>titan</t>
  </si>
  <si>
    <t>milimetre</t>
  </si>
  <si>
    <t>sandal</t>
  </si>
  <si>
    <t>fok</t>
  </si>
  <si>
    <t>mayonez</t>
  </si>
  <si>
    <t>piyon</t>
  </si>
  <si>
    <t>valiz</t>
  </si>
  <si>
    <t>antrenör</t>
  </si>
  <si>
    <t>ar</t>
  </si>
  <si>
    <t>küvet</t>
  </si>
  <si>
    <t>arşiv</t>
  </si>
  <si>
    <t>gerilla</t>
  </si>
  <si>
    <t>kaşar</t>
  </si>
  <si>
    <t>galeri</t>
  </si>
  <si>
    <t>bandaj</t>
  </si>
  <si>
    <t>kondom</t>
  </si>
  <si>
    <t>koma</t>
  </si>
  <si>
    <t>sosyete</t>
  </si>
  <si>
    <t>anten</t>
  </si>
  <si>
    <t>kuaför</t>
  </si>
  <si>
    <t>seksüel</t>
  </si>
  <si>
    <t>bankacı</t>
  </si>
  <si>
    <t>diktatör</t>
  </si>
  <si>
    <t>mors</t>
  </si>
  <si>
    <t>tropikal</t>
  </si>
  <si>
    <t>protestan</t>
  </si>
  <si>
    <t>organizma</t>
  </si>
  <si>
    <t>rejim</t>
  </si>
  <si>
    <t>operatör</t>
  </si>
  <si>
    <t>dinamik</t>
  </si>
  <si>
    <t>kano</t>
  </si>
  <si>
    <t>nikotin</t>
  </si>
  <si>
    <t>sofistike</t>
  </si>
  <si>
    <t>milis</t>
  </si>
  <si>
    <t>arjantin</t>
  </si>
  <si>
    <t>som</t>
  </si>
  <si>
    <t>staj</t>
  </si>
  <si>
    <t>anket</t>
  </si>
  <si>
    <t>traktör</t>
  </si>
  <si>
    <t>kalsiyum</t>
  </si>
  <si>
    <t>kalori</t>
  </si>
  <si>
    <t>helyum</t>
  </si>
  <si>
    <t>donör</t>
  </si>
  <si>
    <t>far</t>
  </si>
  <si>
    <t>platin</t>
  </si>
  <si>
    <t>planet</t>
  </si>
  <si>
    <t>mersi</t>
  </si>
  <si>
    <t>afgan</t>
  </si>
  <si>
    <t>silindir</t>
  </si>
  <si>
    <t>ekspres</t>
  </si>
  <si>
    <t>montaj</t>
  </si>
  <si>
    <t>kauçuk</t>
  </si>
  <si>
    <t>paragraf</t>
  </si>
  <si>
    <t>tolerans</t>
  </si>
  <si>
    <t>diplomat</t>
  </si>
  <si>
    <t>gişe</t>
  </si>
  <si>
    <t>kombinasyon</t>
  </si>
  <si>
    <t>tema</t>
  </si>
  <si>
    <t>bere</t>
  </si>
  <si>
    <t>liret</t>
  </si>
  <si>
    <t>kanguru</t>
  </si>
  <si>
    <t>seramik</t>
  </si>
  <si>
    <t>diyalog</t>
  </si>
  <si>
    <t>hepatit</t>
  </si>
  <si>
    <t>entrika</t>
  </si>
  <si>
    <t>anarşi</t>
  </si>
  <si>
    <t>travesti</t>
  </si>
  <si>
    <t>kürdan</t>
  </si>
  <si>
    <t>akvaryum</t>
  </si>
  <si>
    <t>platform</t>
  </si>
  <si>
    <t>senfoni</t>
  </si>
  <si>
    <t>enstrüman</t>
  </si>
  <si>
    <t>kupon</t>
  </si>
  <si>
    <t>bluz</t>
  </si>
  <si>
    <t>sistematik</t>
  </si>
  <si>
    <t>maraton</t>
  </si>
  <si>
    <t>faktör</t>
  </si>
  <si>
    <t>süit</t>
  </si>
  <si>
    <t>banknot</t>
  </si>
  <si>
    <t>krom</t>
  </si>
  <si>
    <t>şizofreni</t>
  </si>
  <si>
    <t>saksafon</t>
  </si>
  <si>
    <t>envanter</t>
  </si>
  <si>
    <t>köri</t>
  </si>
  <si>
    <t>kroşe</t>
  </si>
  <si>
    <t>jeolojik</t>
  </si>
  <si>
    <t>lösemi</t>
  </si>
  <si>
    <t>kategori</t>
  </si>
  <si>
    <t>portre</t>
  </si>
  <si>
    <t>ironi</t>
  </si>
  <si>
    <t>teleskop</t>
  </si>
  <si>
    <t>steril</t>
  </si>
  <si>
    <t>alfabetik</t>
  </si>
  <si>
    <t>fakülte</t>
  </si>
  <si>
    <t>botanik</t>
  </si>
  <si>
    <t>figür</t>
  </si>
  <si>
    <t>otantik</t>
  </si>
  <si>
    <t>rövanş</t>
  </si>
  <si>
    <t>reform</t>
  </si>
  <si>
    <t>şizofren</t>
  </si>
  <si>
    <t>sismik</t>
  </si>
  <si>
    <t>meteoroloji</t>
  </si>
  <si>
    <t>dekor</t>
  </si>
  <si>
    <t>polen</t>
  </si>
  <si>
    <t>bermuda</t>
  </si>
  <si>
    <t>bürokratik</t>
  </si>
  <si>
    <t>amonyak</t>
  </si>
  <si>
    <t>aksan</t>
  </si>
  <si>
    <t>faz</t>
  </si>
  <si>
    <t>idealist</t>
  </si>
  <si>
    <t>materyal</t>
  </si>
  <si>
    <t>illüzyon</t>
  </si>
  <si>
    <t>prostat</t>
  </si>
  <si>
    <t>bej</t>
  </si>
  <si>
    <t>astronomi</t>
  </si>
  <si>
    <t>anomali</t>
  </si>
  <si>
    <t>telepati</t>
  </si>
  <si>
    <t>mamut</t>
  </si>
  <si>
    <t>ateist</t>
  </si>
  <si>
    <t>elektron</t>
  </si>
  <si>
    <t>sterilize</t>
  </si>
  <si>
    <t>hamster</t>
  </si>
  <si>
    <t>nötron</t>
  </si>
  <si>
    <t>komünizm</t>
  </si>
  <si>
    <t>ensest</t>
  </si>
  <si>
    <t>lityum</t>
  </si>
  <si>
    <t>napalm</t>
  </si>
  <si>
    <t>enjeksiyon</t>
  </si>
  <si>
    <t>prodüksiyon</t>
  </si>
  <si>
    <t>misket</t>
  </si>
  <si>
    <t>karamel</t>
  </si>
  <si>
    <t>bürokrasi</t>
  </si>
  <si>
    <t>spekülasyon</t>
  </si>
  <si>
    <t>soba</t>
  </si>
  <si>
    <t>stadyum</t>
  </si>
  <si>
    <t>klip</t>
  </si>
  <si>
    <t>spesifik</t>
  </si>
  <si>
    <t>enzim</t>
  </si>
  <si>
    <t>nostaljik</t>
  </si>
  <si>
    <t>kompozisyon</t>
  </si>
  <si>
    <t>atölye</t>
  </si>
  <si>
    <t>arkeoloji</t>
  </si>
  <si>
    <t>anatomi</t>
  </si>
  <si>
    <t>ülser</t>
  </si>
  <si>
    <t>korse</t>
  </si>
  <si>
    <t>karikatür</t>
  </si>
  <si>
    <t>diyabet</t>
  </si>
  <si>
    <t>kangren</t>
  </si>
  <si>
    <t>migren</t>
  </si>
  <si>
    <t>banliyö</t>
  </si>
  <si>
    <t>turistik</t>
  </si>
  <si>
    <t>virgül</t>
  </si>
  <si>
    <t>magnezyum</t>
  </si>
  <si>
    <t>ritüel</t>
  </si>
  <si>
    <t>arsenik</t>
  </si>
  <si>
    <t>turizm</t>
  </si>
  <si>
    <t>kapasite</t>
  </si>
  <si>
    <t>versiyon</t>
  </si>
  <si>
    <t>klavye</t>
  </si>
  <si>
    <t>eşofman</t>
  </si>
  <si>
    <t>masör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</si>
</sst>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IFERROR(__xludf.DUMMYFUNCTION("GOOGLETRANSLATE(A2,""tr"",""fr"")"),"contrôler")</f>
        <v>contrôler</v>
      </c>
    </row>
    <row r="3">
      <c r="A3" s="3" t="s">
        <v>3</v>
      </c>
      <c r="B3" s="4" t="str">
        <f>IFERROR(__xludf.DUMMYFUNCTION("GOOGLETRANSLATE(A3,""tr"",""fr"")"),"médecin")</f>
        <v>médecin</v>
      </c>
    </row>
    <row r="4">
      <c r="A4" s="3" t="s">
        <v>4</v>
      </c>
      <c r="B4" s="4" t="str">
        <f>IFERROR(__xludf.DUMMYFUNCTION("GOOGLETRANSLATE(A4,""tr"",""fr"")"),"police")</f>
        <v>police</v>
      </c>
    </row>
    <row r="5">
      <c r="A5" s="3" t="s">
        <v>5</v>
      </c>
      <c r="B5" s="4" t="str">
        <f>IFERROR(__xludf.DUMMYFUNCTION("GOOGLETRANSLATE(A5,""tr"",""fr"")"),"dollar")</f>
        <v>dollar</v>
      </c>
    </row>
    <row r="6">
      <c r="A6" s="3" t="s">
        <v>6</v>
      </c>
      <c r="B6" s="4" t="str">
        <f>IFERROR(__xludf.DUMMYFUNCTION("GOOGLETRANSLATE(A6,""tr"",""fr"")"),"Bonjour")</f>
        <v>Bonjour</v>
      </c>
    </row>
    <row r="7">
      <c r="A7" s="3" t="s">
        <v>7</v>
      </c>
      <c r="B7" s="4" t="str">
        <f>IFERROR(__xludf.DUMMYFUNCTION("GOOGLETRANSLATE(A7,""tr"",""fr"")"),"bande dessinée")</f>
        <v>bande dessinée</v>
      </c>
    </row>
    <row r="8">
      <c r="A8" s="3" t="s">
        <v>8</v>
      </c>
      <c r="B8" s="4" t="str">
        <f>IFERROR(__xludf.DUMMYFUNCTION("GOOGLETRANSLATE(A8,""tr"",""fr"")"),"téléphoner")</f>
        <v>téléphoner</v>
      </c>
    </row>
    <row r="9">
      <c r="A9" s="3" t="s">
        <v>9</v>
      </c>
      <c r="B9" s="4" t="str">
        <f>IFERROR(__xludf.DUMMYFUNCTION("GOOGLETRANSLATE(A9,""tr"",""fr"")"),"Danse")</f>
        <v>Danse</v>
      </c>
    </row>
    <row r="10">
      <c r="A10" s="3" t="s">
        <v>10</v>
      </c>
      <c r="B10" s="4" t="str">
        <f>IFERROR(__xludf.DUMMYFUNCTION("GOOGLETRANSLATE(A10,""tr"",""fr"")"),"million")</f>
        <v>million</v>
      </c>
    </row>
    <row r="11">
      <c r="A11" s="3" t="s">
        <v>11</v>
      </c>
      <c r="B11" s="4" t="str">
        <f>IFERROR(__xludf.DUMMYFUNCTION("GOOGLETRANSLATE(A11,""tr"",""fr"")"),"Vérifier")</f>
        <v>Vérifier</v>
      </c>
    </row>
    <row r="12">
      <c r="A12" s="3" t="s">
        <v>12</v>
      </c>
      <c r="B12" s="4" t="str">
        <f>IFERROR(__xludf.DUMMYFUNCTION("GOOGLETRANSLATE(A12,""tr"",""fr"")"),"chance")</f>
        <v>chance</v>
      </c>
    </row>
    <row r="13">
      <c r="A13" s="3" t="s">
        <v>13</v>
      </c>
      <c r="B13" s="4" t="str">
        <f>IFERROR(__xludf.DUMMYFUNCTION("GOOGLETRANSLATE(A13,""tr"",""fr"")"),"pardon")</f>
        <v>pardon</v>
      </c>
    </row>
    <row r="14">
      <c r="A14" s="3" t="s">
        <v>14</v>
      </c>
      <c r="B14" s="4" t="str">
        <f>IFERROR(__xludf.DUMMYFUNCTION("GOOGLETRANSLATE(A14,""tr"",""fr"")"),"agent")</f>
        <v>agent</v>
      </c>
    </row>
    <row r="15">
      <c r="A15" s="3" t="s">
        <v>15</v>
      </c>
      <c r="B15" s="4" t="str">
        <f>IFERROR(__xludf.DUMMYFUNCTION("GOOGLETRANSLATE(A15,""tr"",""fr"")"),"message")</f>
        <v>message</v>
      </c>
    </row>
    <row r="16">
      <c r="A16" s="3" t="s">
        <v>16</v>
      </c>
      <c r="B16" s="4" t="str">
        <f>IFERROR(__xludf.DUMMYFUNCTION("GOOGLETRANSLATE(A16,""tr"",""fr"")"),"sexe")</f>
        <v>sexe</v>
      </c>
    </row>
    <row r="17">
      <c r="A17" s="3" t="s">
        <v>17</v>
      </c>
      <c r="B17" s="4" t="str">
        <f>IFERROR(__xludf.DUMMYFUNCTION("GOOGLETRANSLATE(A17,""tr"",""fr"")"),"Numéro")</f>
        <v>Numéro</v>
      </c>
    </row>
    <row r="18">
      <c r="A18" s="3" t="s">
        <v>18</v>
      </c>
      <c r="B18" s="4" t="str">
        <f>IFERROR(__xludf.DUMMYFUNCTION("GOOGLETRANSLATE(A18,""tr"",""fr"")"),"film")</f>
        <v>film</v>
      </c>
    </row>
    <row r="19">
      <c r="A19" s="3" t="s">
        <v>19</v>
      </c>
      <c r="B19" s="4" t="str">
        <f>IFERROR(__xludf.DUMMYFUNCTION("GOOGLETRANSLATE(A19,""tr"",""fr"")"),"patron")</f>
        <v>patron</v>
      </c>
    </row>
    <row r="20">
      <c r="A20" s="3" t="s">
        <v>20</v>
      </c>
      <c r="B20" s="4" t="str">
        <f>IFERROR(__xludf.DUMMYFUNCTION("GOOGLETRANSLATE(A20,""tr"",""fr"")"),"faire la fête")</f>
        <v>faire la fête</v>
      </c>
    </row>
    <row r="21">
      <c r="A21" s="3" t="s">
        <v>21</v>
      </c>
      <c r="B21" s="4" t="str">
        <f>IFERROR(__xludf.DUMMYFUNCTION("GOOGLETRANSLATE(A21,""tr"",""fr"")"),"super")</f>
        <v>super</v>
      </c>
    </row>
    <row r="22">
      <c r="A22" s="3" t="s">
        <v>22</v>
      </c>
      <c r="B22" s="4" t="str">
        <f>IFERROR(__xludf.DUMMYFUNCTION("GOOGLETRANSLATE(A22,""tr"",""fr"")"),"musique")</f>
        <v>musique</v>
      </c>
    </row>
    <row r="23">
      <c r="A23" s="3" t="s">
        <v>23</v>
      </c>
      <c r="B23" s="4" t="str">
        <f>IFERROR(__xludf.DUMMYFUNCTION("GOOGLETRANSLATE(A23,""tr"",""fr"")"),"l'école")</f>
        <v>l'école</v>
      </c>
    </row>
    <row r="24">
      <c r="A24" s="3" t="s">
        <v>24</v>
      </c>
      <c r="B24" s="4" t="str">
        <f>IFERROR(__xludf.DUMMYFUNCTION("GOOGLETRANSLATE(A24,""tr"",""fr"")"),"chef")</f>
        <v>chef</v>
      </c>
    </row>
    <row r="25">
      <c r="A25" s="3" t="s">
        <v>25</v>
      </c>
      <c r="B25" s="4" t="str">
        <f>IFERROR(__xludf.DUMMYFUNCTION("GOOGLETRANSLATE(A25,""tr"",""fr"")"),"Noël")</f>
        <v>Noël</v>
      </c>
    </row>
    <row r="26">
      <c r="A26" s="3" t="s">
        <v>26</v>
      </c>
      <c r="B26" s="4" t="str">
        <f>IFERROR(__xludf.DUMMYFUNCTION("GOOGLETRANSLATE(A26,""tr"",""fr"")"),"Américain")</f>
        <v>Américain</v>
      </c>
    </row>
    <row r="27">
      <c r="A27" s="3" t="s">
        <v>27</v>
      </c>
      <c r="B27" s="4" t="str">
        <f>IFERROR(__xludf.DUMMYFUNCTION("GOOGLETRANSLATE(A27,""tr"",""fr"")"),"Parc")</f>
        <v>Parc</v>
      </c>
    </row>
    <row r="28">
      <c r="A28" s="3" t="s">
        <v>28</v>
      </c>
      <c r="B28" s="4" t="str">
        <f>IFERROR(__xludf.DUMMYFUNCTION("GOOGLETRANSLATE(A28,""tr"",""fr"")"),"la gauche")</f>
        <v>la gauche</v>
      </c>
    </row>
    <row r="29">
      <c r="A29" s="3" t="s">
        <v>29</v>
      </c>
      <c r="B29" s="4" t="str">
        <f>IFERROR(__xludf.DUMMYFUNCTION("GOOGLETRANSLATE(A29,""tr"",""fr"")"),"plan")</f>
        <v>plan</v>
      </c>
    </row>
    <row r="30">
      <c r="A30" s="3" t="s">
        <v>30</v>
      </c>
      <c r="B30" s="4" t="str">
        <f>IFERROR(__xludf.DUMMYFUNCTION("GOOGLETRANSLATE(A30,""tr"",""fr"")"),"grouper")</f>
        <v>grouper</v>
      </c>
    </row>
    <row r="31">
      <c r="A31" s="3" t="s">
        <v>31</v>
      </c>
      <c r="B31" s="4" t="str">
        <f>IFERROR(__xludf.DUMMYFUNCTION("GOOGLETRANSLATE(A31,""tr"",""fr"")"),"mètre")</f>
        <v>mètre</v>
      </c>
    </row>
    <row r="32">
      <c r="A32" s="3" t="s">
        <v>32</v>
      </c>
      <c r="B32" s="4" t="str">
        <f>IFERROR(__xludf.DUMMYFUNCTION("GOOGLETRANSLATE(A32,""tr"",""fr"")"),"professeur")</f>
        <v>professeur</v>
      </c>
    </row>
    <row r="33">
      <c r="A33" s="3" t="s">
        <v>33</v>
      </c>
      <c r="B33" s="4" t="str">
        <f>IFERROR(__xludf.DUMMYFUNCTION("GOOGLETRANSLATE(A33,""tr"",""fr"")"),"test")</f>
        <v>test</v>
      </c>
    </row>
    <row r="34">
      <c r="A34" s="3" t="s">
        <v>34</v>
      </c>
      <c r="B34" s="4" t="str">
        <f>IFERROR(__xludf.DUMMYFUNCTION("GOOGLETRANSLATE(A34,""tr"",""fr"")"),"surprise")</f>
        <v>surprise</v>
      </c>
    </row>
    <row r="35">
      <c r="A35" s="3" t="s">
        <v>35</v>
      </c>
      <c r="B35" s="4" t="str">
        <f>IFERROR(__xludf.DUMMYFUNCTION("GOOGLETRANSLATE(A35,""tr"",""fr"")"),"Allemand")</f>
        <v>Allemand</v>
      </c>
    </row>
    <row r="36">
      <c r="A36" s="3" t="s">
        <v>36</v>
      </c>
      <c r="B36" s="4" t="str">
        <f>IFERROR(__xludf.DUMMYFUNCTION("GOOGLETRANSLATE(A36,""tr"",""fr"")"),"Avocat")</f>
        <v>Avocat</v>
      </c>
    </row>
    <row r="37">
      <c r="A37" s="3" t="s">
        <v>37</v>
      </c>
      <c r="B37" s="4" t="str">
        <f>IFERROR(__xludf.DUMMYFUNCTION("GOOGLETRANSLATE(A37,""tr"",""fr"")"),"Remarque")</f>
        <v>Remarque</v>
      </c>
    </row>
    <row r="38">
      <c r="A38" s="3" t="s">
        <v>38</v>
      </c>
      <c r="B38" s="4" t="str">
        <f>IFERROR(__xludf.DUMMYFUNCTION("GOOGLETRANSLATE(A38,""tr"",""fr"")"),"Des bonbons")</f>
        <v>Des bonbons</v>
      </c>
    </row>
    <row r="39">
      <c r="A39" s="3" t="s">
        <v>39</v>
      </c>
      <c r="B39" s="4" t="str">
        <f>IFERROR(__xludf.DUMMYFUNCTION("GOOGLETRANSLATE(A39,""tr"",""fr"")"),"rapport")</f>
        <v>rapport</v>
      </c>
    </row>
    <row r="40">
      <c r="A40" s="3" t="s">
        <v>40</v>
      </c>
      <c r="B40" s="4" t="str">
        <f>IFERROR(__xludf.DUMMYFUNCTION("GOOGLETRANSLATE(A40,""tr"",""fr"")"),"photographier")</f>
        <v>photographier</v>
      </c>
    </row>
    <row r="41">
      <c r="A41" s="3" t="s">
        <v>41</v>
      </c>
      <c r="B41" s="4" t="str">
        <f>IFERROR(__xludf.DUMMYFUNCTION("GOOGLETRANSLATE(A41,""tr"",""fr"")"),"Princesse")</f>
        <v>Princesse</v>
      </c>
    </row>
    <row r="42">
      <c r="A42" s="3" t="s">
        <v>42</v>
      </c>
      <c r="B42" s="4" t="str">
        <f>IFERROR(__xludf.DUMMYFUNCTION("GOOGLETRANSLATE(A42,""tr"",""fr"")"),"énergie")</f>
        <v>énergie</v>
      </c>
    </row>
    <row r="43">
      <c r="A43" s="3" t="s">
        <v>43</v>
      </c>
      <c r="B43" s="4" t="str">
        <f>IFERROR(__xludf.DUMMYFUNCTION("GOOGLETRANSLATE(A43,""tr"",""fr"")"),"sport")</f>
        <v>sport</v>
      </c>
    </row>
    <row r="44">
      <c r="A44" s="3" t="s">
        <v>44</v>
      </c>
      <c r="B44" s="4" t="str">
        <f>IFERROR(__xludf.DUMMYFUNCTION("GOOGLETRANSLATE(A44,""tr"",""fr"")"),"problème")</f>
        <v>problème</v>
      </c>
    </row>
    <row r="45">
      <c r="A45" s="3" t="s">
        <v>45</v>
      </c>
      <c r="B45" s="4" t="str">
        <f>IFERROR(__xludf.DUMMYFUNCTION("GOOGLETRANSLATE(A45,""tr"",""fr"")"),"marché")</f>
        <v>marché</v>
      </c>
    </row>
    <row r="46">
      <c r="A46" s="3" t="s">
        <v>46</v>
      </c>
      <c r="B46" s="4" t="str">
        <f>IFERROR(__xludf.DUMMYFUNCTION("GOOGLETRANSLATE(A46,""tr"",""fr"")"),"banque")</f>
        <v>banque</v>
      </c>
    </row>
    <row r="47">
      <c r="A47" s="3" t="s">
        <v>47</v>
      </c>
      <c r="B47" s="4" t="str">
        <f>IFERROR(__xludf.DUMMYFUNCTION("GOOGLETRANSLATE(A47,""tr"",""fr"")"),"sommeil")</f>
        <v>sommeil</v>
      </c>
    </row>
    <row r="48">
      <c r="A48" s="3" t="s">
        <v>48</v>
      </c>
      <c r="B48" s="4" t="str">
        <f>IFERROR(__xludf.DUMMYFUNCTION("GOOGLETRANSLATE(A48,""tr"",""fr"")"),"train")</f>
        <v>train</v>
      </c>
    </row>
    <row r="49">
      <c r="A49" s="3" t="s">
        <v>49</v>
      </c>
      <c r="B49" s="4" t="str">
        <f>IFERROR(__xludf.DUMMYFUNCTION("GOOGLETRANSLATE(A49,""tr"",""fr"")"),"Français")</f>
        <v>Français</v>
      </c>
    </row>
    <row r="50">
      <c r="A50" s="3" t="s">
        <v>50</v>
      </c>
      <c r="B50" s="4" t="str">
        <f>IFERROR(__xludf.DUMMYFUNCTION("GOOGLETRANSLATE(A50,""tr"",""fr"")"),"équipe")</f>
        <v>équipe</v>
      </c>
    </row>
    <row r="51">
      <c r="A51" s="3" t="s">
        <v>51</v>
      </c>
      <c r="B51" s="4" t="str">
        <f>IFERROR(__xludf.DUMMYFUNCTION("GOOGLETRANSLATE(A51,""tr"",""fr"")"),"électricité")</f>
        <v>électricité</v>
      </c>
    </row>
    <row r="52">
      <c r="A52" s="3" t="s">
        <v>52</v>
      </c>
      <c r="B52" s="4" t="str">
        <f>IFERROR(__xludf.DUMMYFUNCTION("GOOGLETRANSLATE(A52,""tr"",""fr"")"),"Taxi")</f>
        <v>Taxi</v>
      </c>
    </row>
    <row r="53">
      <c r="A53" s="3" t="s">
        <v>53</v>
      </c>
      <c r="B53" s="4" t="str">
        <f>IFERROR(__xludf.DUMMYFUNCTION("GOOGLETRANSLATE(A53,""tr"",""fr"")"),"Chinois")</f>
        <v>Chinois</v>
      </c>
    </row>
    <row r="54">
      <c r="A54" s="3" t="s">
        <v>54</v>
      </c>
      <c r="B54" s="4" t="str">
        <f>IFERROR(__xludf.DUMMYFUNCTION("GOOGLETRANSLATE(A54,""tr"",""fr"")"),"Maître")</f>
        <v>Maître</v>
      </c>
    </row>
    <row r="55">
      <c r="A55" s="3" t="s">
        <v>55</v>
      </c>
      <c r="B55" s="4" t="str">
        <f>IFERROR(__xludf.DUMMYFUNCTION("GOOGLETRANSLATE(A55,""tr"",""fr"")"),"la télé")</f>
        <v>la télé</v>
      </c>
    </row>
    <row r="56">
      <c r="A56" s="3" t="s">
        <v>56</v>
      </c>
      <c r="B56" s="4" t="str">
        <f>IFERROR(__xludf.DUMMYFUNCTION("GOOGLETRANSLATE(A56,""tr"",""fr"")"),"technique")</f>
        <v>technique</v>
      </c>
    </row>
    <row r="57">
      <c r="A57" s="3" t="s">
        <v>57</v>
      </c>
      <c r="B57" s="4" t="str">
        <f>IFERROR(__xludf.DUMMYFUNCTION("GOOGLETRANSLATE(A57,""tr"",""fr"")"),"appareil photo")</f>
        <v>appareil photo</v>
      </c>
    </row>
    <row r="58">
      <c r="A58" s="3" t="s">
        <v>58</v>
      </c>
      <c r="B58" s="4" t="str">
        <f>IFERROR(__xludf.DUMMYFUNCTION("GOOGLETRANSLATE(A58,""tr"",""fr"")"),"Hôtel")</f>
        <v>Hôtel</v>
      </c>
    </row>
    <row r="59">
      <c r="A59" s="3" t="s">
        <v>59</v>
      </c>
      <c r="B59" s="4" t="str">
        <f>IFERROR(__xludf.DUMMYFUNCTION("GOOGLETRANSLATE(A59,""tr"",""fr"")"),"honneur")</f>
        <v>honneur</v>
      </c>
    </row>
    <row r="60">
      <c r="A60" s="3" t="s">
        <v>60</v>
      </c>
      <c r="B60" s="4" t="str">
        <f>IFERROR(__xludf.DUMMYFUNCTION("GOOGLETRANSLATE(A60,""tr"",""fr"")"),"déjeuner")</f>
        <v>déjeuner</v>
      </c>
    </row>
    <row r="61">
      <c r="A61" s="3" t="s">
        <v>61</v>
      </c>
      <c r="B61" s="4" t="str">
        <f>IFERROR(__xludf.DUMMYFUNCTION("GOOGLETRANSLATE(A61,""tr"",""fr"")"),"prince")</f>
        <v>prince</v>
      </c>
    </row>
    <row r="62">
      <c r="A62" s="3" t="s">
        <v>62</v>
      </c>
      <c r="B62" s="4" t="str">
        <f>IFERROR(__xludf.DUMMYFUNCTION("GOOGLETRANSLATE(A62,""tr"",""fr"")"),"gaz")</f>
        <v>gaz</v>
      </c>
    </row>
    <row r="63">
      <c r="A63" s="3" t="s">
        <v>63</v>
      </c>
      <c r="B63" s="4" t="str">
        <f>IFERROR(__xludf.DUMMYFUNCTION("GOOGLETRANSLATE(A63,""tr"",""fr"")"),"social")</f>
        <v>social</v>
      </c>
    </row>
    <row r="64">
      <c r="A64" s="3" t="s">
        <v>64</v>
      </c>
      <c r="B64" s="4" t="str">
        <f>IFERROR(__xludf.DUMMYFUNCTION("GOOGLETRANSLATE(A64,""tr"",""fr"")"),"madame")</f>
        <v>madame</v>
      </c>
    </row>
    <row r="65">
      <c r="A65" s="3" t="s">
        <v>65</v>
      </c>
      <c r="B65" s="4" t="str">
        <f>IFERROR(__xludf.DUMMYFUNCTION("GOOGLETRANSLATE(A65,""tr"",""fr"")"),"professionnel")</f>
        <v>professionnel</v>
      </c>
    </row>
    <row r="66">
      <c r="A66" s="3" t="s">
        <v>66</v>
      </c>
      <c r="B66" s="4" t="str">
        <f>IFERROR(__xludf.DUMMYFUNCTION("GOOGLETRANSLATE(A66,""tr"",""fr"")"),"rôle")</f>
        <v>rôle</v>
      </c>
    </row>
    <row r="67">
      <c r="A67" s="3" t="s">
        <v>67</v>
      </c>
      <c r="B67" s="4" t="str">
        <f>IFERROR(__xludf.DUMMYFUNCTION("GOOGLETRANSLATE(A67,""tr"",""fr"")"),"nucléaire")</f>
        <v>nucléaire</v>
      </c>
    </row>
    <row r="68">
      <c r="A68" s="3" t="s">
        <v>68</v>
      </c>
      <c r="B68" s="4" t="str">
        <f>IFERROR(__xludf.DUMMYFUNCTION("GOOGLETRANSLATE(A68,""tr"",""fr"")"),"signal")</f>
        <v>signal</v>
      </c>
    </row>
    <row r="69">
      <c r="A69" s="3" t="s">
        <v>69</v>
      </c>
      <c r="B69" s="4" t="str">
        <f>IFERROR(__xludf.DUMMYFUNCTION("GOOGLETRANSLATE(A69,""tr"",""fr"")"),"RAM")</f>
        <v>RAM</v>
      </c>
    </row>
    <row r="70">
      <c r="A70" s="3" t="s">
        <v>70</v>
      </c>
      <c r="B70" s="4" t="str">
        <f>IFERROR(__xludf.DUMMYFUNCTION("GOOGLETRANSLATE(A70,""tr"",""fr"")"),"saison")</f>
        <v>saison</v>
      </c>
    </row>
    <row r="71">
      <c r="A71" s="3" t="s">
        <v>71</v>
      </c>
      <c r="B71" s="4" t="str">
        <f>IFERROR(__xludf.DUMMYFUNCTION("GOOGLETRANSLATE(A71,""tr"",""fr"")"),"romantique")</f>
        <v>romantique</v>
      </c>
    </row>
    <row r="72">
      <c r="A72" s="3" t="s">
        <v>72</v>
      </c>
      <c r="B72" s="4" t="str">
        <f>IFERROR(__xludf.DUMMYFUNCTION("GOOGLETRANSLATE(A72,""tr"",""fr"")"),"correspondre")</f>
        <v>correspondre</v>
      </c>
    </row>
    <row r="73">
      <c r="A73" s="3" t="s">
        <v>73</v>
      </c>
      <c r="B73" s="4" t="str">
        <f>IFERROR(__xludf.DUMMYFUNCTION("GOOGLETRANSLATE(A73,""tr"",""fr"")"),"une baignoire")</f>
        <v>une baignoire</v>
      </c>
    </row>
    <row r="74">
      <c r="A74" s="3" t="s">
        <v>74</v>
      </c>
      <c r="B74" s="4" t="str">
        <f>IFERROR(__xludf.DUMMYFUNCTION("GOOGLETRANSLATE(A74,""tr"",""fr"")"),"Bravo")</f>
        <v>Bravo</v>
      </c>
    </row>
    <row r="75">
      <c r="A75" s="3" t="s">
        <v>75</v>
      </c>
      <c r="B75" s="4" t="str">
        <f>IFERROR(__xludf.DUMMYFUNCTION("GOOGLETRANSLATE(A75,""tr"",""fr"")"),"choc")</f>
        <v>choc</v>
      </c>
    </row>
    <row r="76">
      <c r="A76" s="3" t="s">
        <v>76</v>
      </c>
      <c r="B76" s="4" t="str">
        <f>IFERROR(__xludf.DUMMYFUNCTION("GOOGLETRANSLATE(A76,""tr"",""fr"")"),"Lundi")</f>
        <v>Lundi</v>
      </c>
    </row>
    <row r="77">
      <c r="A77" s="3" t="s">
        <v>77</v>
      </c>
      <c r="B77" s="4" t="str">
        <f>IFERROR(__xludf.DUMMYFUNCTION("GOOGLETRANSLATE(A77,""tr"",""fr"")"),"l'enfer")</f>
        <v>l'enfer</v>
      </c>
    </row>
    <row r="78">
      <c r="A78" s="3" t="s">
        <v>78</v>
      </c>
      <c r="B78" s="4" t="str">
        <f>IFERROR(__xludf.DUMMYFUNCTION("GOOGLETRANSLATE(A78,""tr"",""fr"")"),"carte")</f>
        <v>carte</v>
      </c>
    </row>
    <row r="79">
      <c r="A79" s="3" t="s">
        <v>79</v>
      </c>
      <c r="B79" s="4" t="str">
        <f>IFERROR(__xludf.DUMMYFUNCTION("GOOGLETRANSLATE(A79,""tr"",""fr"")"),"Commande")</f>
        <v>Commande</v>
      </c>
    </row>
    <row r="80">
      <c r="A80" s="3" t="s">
        <v>80</v>
      </c>
      <c r="B80" s="4" t="str">
        <f>IFERROR(__xludf.DUMMYFUNCTION("GOOGLETRANSLATE(A80,""tr"",""fr"")"),"garantie")</f>
        <v>garantie</v>
      </c>
    </row>
    <row r="81">
      <c r="A81" s="3" t="s">
        <v>81</v>
      </c>
      <c r="B81" s="4" t="str">
        <f>IFERROR(__xludf.DUMMYFUNCTION("GOOGLETRANSLATE(A81,""tr"",""fr"")"),"vampire")</f>
        <v>vampire</v>
      </c>
    </row>
    <row r="82">
      <c r="A82" s="3" t="s">
        <v>82</v>
      </c>
      <c r="B82" s="4" t="str">
        <f>IFERROR(__xludf.DUMMYFUNCTION("GOOGLETRANSLATE(A82,""tr"",""fr"")"),"Circulation")</f>
        <v>Circulation</v>
      </c>
    </row>
    <row r="83">
      <c r="A83" s="3" t="s">
        <v>83</v>
      </c>
      <c r="B83" s="4" t="str">
        <f>IFERROR(__xludf.DUMMYFUNCTION("GOOGLETRANSLATE(A83,""tr"",""fr"")"),"alarme")</f>
        <v>alarme</v>
      </c>
    </row>
    <row r="84">
      <c r="A84" s="3" t="s">
        <v>84</v>
      </c>
      <c r="B84" s="4" t="str">
        <f>IFERROR(__xludf.DUMMYFUNCTION("GOOGLETRANSLATE(A84,""tr"",""fr"")"),"billet")</f>
        <v>billet</v>
      </c>
    </row>
    <row r="85">
      <c r="A85" s="3" t="s">
        <v>85</v>
      </c>
      <c r="B85" s="4" t="str">
        <f>IFERROR(__xludf.DUMMYFUNCTION("GOOGLETRANSLATE(A85,""tr"",""fr"")"),"douche")</f>
        <v>douche</v>
      </c>
    </row>
    <row r="86">
      <c r="A86" s="3" t="s">
        <v>86</v>
      </c>
      <c r="B86" s="4" t="str">
        <f>IFERROR(__xludf.DUMMYFUNCTION("GOOGLETRANSLATE(A86,""tr"",""fr"")"),"moteur")</f>
        <v>moteur</v>
      </c>
    </row>
    <row r="87">
      <c r="A87" s="3" t="s">
        <v>87</v>
      </c>
      <c r="B87" s="4" t="str">
        <f>IFERROR(__xludf.DUMMYFUNCTION("GOOGLETRANSLATE(A87,""tr"",""fr"")"),"Rencontre")</f>
        <v>Rencontre</v>
      </c>
    </row>
    <row r="88">
      <c r="A88" s="3" t="s">
        <v>88</v>
      </c>
      <c r="B88" s="4" t="str">
        <f>IFERROR(__xludf.DUMMYFUNCTION("GOOGLETRANSLATE(A88,""tr"",""fr"")"),"table")</f>
        <v>table</v>
      </c>
    </row>
    <row r="89">
      <c r="A89" s="3" t="s">
        <v>89</v>
      </c>
      <c r="B89" s="4" t="str">
        <f>IFERROR(__xludf.DUMMYFUNCTION("GOOGLETRANSLATE(A89,""tr"",""fr"")"),"autobus")</f>
        <v>autobus</v>
      </c>
    </row>
    <row r="90">
      <c r="A90" s="3" t="s">
        <v>90</v>
      </c>
      <c r="B90" s="4" t="str">
        <f>IFERROR(__xludf.DUMMYFUNCTION("GOOGLETRANSLATE(A90,""tr"",""fr"")"),"machine")</f>
        <v>machine</v>
      </c>
    </row>
    <row r="91">
      <c r="A91" s="3" t="s">
        <v>91</v>
      </c>
      <c r="B91" s="4" t="str">
        <f>IFERROR(__xludf.DUMMYFUNCTION("GOOGLETRANSLATE(A91,""tr"",""fr"")"),"rapporter")</f>
        <v>rapporter</v>
      </c>
    </row>
    <row r="92">
      <c r="A92" s="3" t="s">
        <v>92</v>
      </c>
      <c r="B92" s="4" t="str">
        <f>IFERROR(__xludf.DUMMYFUNCTION("GOOGLETRANSLATE(A92,""tr"",""fr"")"),"emballer")</f>
        <v>emballer</v>
      </c>
    </row>
    <row r="93">
      <c r="A93" s="3" t="s">
        <v>93</v>
      </c>
      <c r="B93" s="4" t="str">
        <f>IFERROR(__xludf.DUMMYFUNCTION("GOOGLETRANSLATE(A93,""tr"",""fr"")"),"Japonais")</f>
        <v>Japonais</v>
      </c>
    </row>
    <row r="94">
      <c r="A94" s="3" t="s">
        <v>94</v>
      </c>
      <c r="B94" s="4" t="str">
        <f>IFERROR(__xludf.DUMMYFUNCTION("GOOGLETRANSLATE(A94,""tr"",""fr"")"),"de l'essence")</f>
        <v>de l'essence</v>
      </c>
    </row>
    <row r="95">
      <c r="A95" s="3" t="s">
        <v>95</v>
      </c>
      <c r="B95" s="4" t="str">
        <f>IFERROR(__xludf.DUMMYFUNCTION("GOOGLETRANSLATE(A95,""tr"",""fr"")"),"pommes de terre")</f>
        <v>pommes de terre</v>
      </c>
    </row>
    <row r="96">
      <c r="A96" s="3" t="s">
        <v>96</v>
      </c>
      <c r="B96" s="4" t="str">
        <f>IFERROR(__xludf.DUMMYFUNCTION("GOOGLETRANSLATE(A96,""tr"",""fr"")"),"whisky")</f>
        <v>whisky</v>
      </c>
    </row>
    <row r="97">
      <c r="A97" s="3" t="s">
        <v>97</v>
      </c>
      <c r="B97" s="4" t="str">
        <f>IFERROR(__xludf.DUMMYFUNCTION("GOOGLETRANSLATE(A97,""tr"",""fr"")"),"Sherry")</f>
        <v>Sherry</v>
      </c>
    </row>
    <row r="98">
      <c r="A98" s="3" t="s">
        <v>98</v>
      </c>
      <c r="B98" s="4" t="str">
        <f>IFERROR(__xludf.DUMMYFUNCTION("GOOGLETRANSLATE(A98,""tr"",""fr"")"),"risque")</f>
        <v>risque</v>
      </c>
    </row>
    <row r="99">
      <c r="A99" s="3" t="s">
        <v>99</v>
      </c>
      <c r="B99" s="4" t="str">
        <f>IFERROR(__xludf.DUMMYFUNCTION("GOOGLETRANSLATE(A99,""tr"",""fr"")"),"Assurance")</f>
        <v>Assurance</v>
      </c>
    </row>
    <row r="100">
      <c r="A100" s="3" t="s">
        <v>100</v>
      </c>
      <c r="B100" s="4" t="str">
        <f>IFERROR(__xludf.DUMMYFUNCTION("GOOGLETRANSLATE(A100,""tr"",""fr"")"),"système")</f>
        <v>système</v>
      </c>
    </row>
    <row r="101">
      <c r="A101" s="3" t="s">
        <v>101</v>
      </c>
      <c r="B101" s="4" t="str">
        <f>IFERROR(__xludf.DUMMYFUNCTION("GOOGLETRANSLATE(A101,""tr"",""fr"")"),"université")</f>
        <v>université</v>
      </c>
    </row>
    <row r="102">
      <c r="A102" s="3" t="s">
        <v>102</v>
      </c>
      <c r="B102" s="4" t="str">
        <f>IFERROR(__xludf.DUMMYFUNCTION("GOOGLETRANSLATE(A102,""tr"",""fr"")"),"programme")</f>
        <v>programme</v>
      </c>
    </row>
    <row r="103">
      <c r="A103" s="3" t="s">
        <v>103</v>
      </c>
      <c r="B103" s="4" t="str">
        <f>IFERROR(__xludf.DUMMYFUNCTION("GOOGLETRANSLATE(A103,""tr"",""fr"")"),"le commissaire")</f>
        <v>le commissaire</v>
      </c>
    </row>
    <row r="104">
      <c r="A104" s="3" t="s">
        <v>104</v>
      </c>
      <c r="B104" s="4" t="str">
        <f>IFERROR(__xludf.DUMMYFUNCTION("GOOGLETRANSLATE(A104,""tr"",""fr"")"),"rien ")</f>
        <v>rien </v>
      </c>
    </row>
    <row r="105">
      <c r="A105" s="3" t="s">
        <v>105</v>
      </c>
      <c r="B105" s="4" t="str">
        <f>IFERROR(__xludf.DUMMYFUNCTION("GOOGLETRANSLATE(A105,""tr"",""fr"")"),"robot")</f>
        <v>robot</v>
      </c>
    </row>
    <row r="106">
      <c r="A106" s="3" t="s">
        <v>106</v>
      </c>
      <c r="B106" s="4" t="str">
        <f>IFERROR(__xludf.DUMMYFUNCTION("GOOGLETRANSLATE(A106,""tr"",""fr"")"),"gâteau")</f>
        <v>gâteau</v>
      </c>
    </row>
    <row r="107">
      <c r="A107" s="3" t="s">
        <v>107</v>
      </c>
      <c r="B107" s="4" t="str">
        <f>IFERROR(__xludf.DUMMYFUNCTION("GOOGLETRANSLATE(A107,""tr"",""fr"")"),"toilettes")</f>
        <v>toilettes</v>
      </c>
    </row>
    <row r="108">
      <c r="A108" s="3" t="s">
        <v>108</v>
      </c>
      <c r="B108" s="4" t="str">
        <f>IFERROR(__xludf.DUMMYFUNCTION("GOOGLETRANSLATE(A108,""tr"",""fr"")"),"Métal")</f>
        <v>Métal</v>
      </c>
    </row>
    <row r="109">
      <c r="A109" s="3" t="s">
        <v>109</v>
      </c>
      <c r="B109" s="4" t="str">
        <f>IFERROR(__xludf.DUMMYFUNCTION("GOOGLETRANSLATE(A109,""tr"",""fr"")"),"opération")</f>
        <v>opération</v>
      </c>
    </row>
    <row r="110">
      <c r="A110" s="3" t="s">
        <v>110</v>
      </c>
      <c r="B110" s="4" t="str">
        <f>IFERROR(__xludf.DUMMYFUNCTION("GOOGLETRANSLATE(A110,""tr"",""fr"")"),"code")</f>
        <v>code</v>
      </c>
    </row>
    <row r="111">
      <c r="A111" s="3" t="s">
        <v>111</v>
      </c>
      <c r="B111" s="4" t="str">
        <f>IFERROR(__xludf.DUMMYFUNCTION("GOOGLETRANSLATE(A111,""tr"",""fr"")"),"maquette")</f>
        <v>maquette</v>
      </c>
    </row>
    <row r="112">
      <c r="A112" s="3" t="s">
        <v>112</v>
      </c>
      <c r="B112" s="4" t="str">
        <f>IFERROR(__xludf.DUMMYFUNCTION("GOOGLETRANSLATE(A112,""tr"",""fr"")"),"statut")</f>
        <v>statut</v>
      </c>
    </row>
    <row r="113">
      <c r="A113" s="3" t="s">
        <v>113</v>
      </c>
      <c r="B113" s="4" t="str">
        <f>IFERROR(__xludf.DUMMYFUNCTION("GOOGLETRANSLATE(A113,""tr"",""fr"")"),"alcool")</f>
        <v>alcool</v>
      </c>
    </row>
    <row r="114">
      <c r="A114" s="3" t="s">
        <v>114</v>
      </c>
      <c r="B114" s="4" t="str">
        <f>IFERROR(__xludf.DUMMYFUNCTION("GOOGLETRANSLATE(A114,""tr"",""fr"")"),"gay")</f>
        <v>gay</v>
      </c>
    </row>
    <row r="115">
      <c r="A115" s="3" t="s">
        <v>115</v>
      </c>
      <c r="B115" s="4" t="str">
        <f>IFERROR(__xludf.DUMMYFUNCTION("GOOGLETRANSLATE(A115,""tr"",""fr"")"),"indiquer")</f>
        <v>indiquer</v>
      </c>
    </row>
    <row r="116">
      <c r="A116" s="3" t="s">
        <v>116</v>
      </c>
      <c r="B116" s="4" t="str">
        <f>IFERROR(__xludf.DUMMYFUNCTION("GOOGLETRANSLATE(A116,""tr"",""fr"")"),"milliard")</f>
        <v>milliard</v>
      </c>
    </row>
    <row r="117">
      <c r="A117" s="3" t="s">
        <v>117</v>
      </c>
      <c r="B117" s="4" t="str">
        <f>IFERROR(__xludf.DUMMYFUNCTION("GOOGLETRANSLATE(A117,""tr"",""fr"")"),"Champagne")</f>
        <v>Champagne</v>
      </c>
    </row>
    <row r="118">
      <c r="A118" s="3" t="s">
        <v>118</v>
      </c>
      <c r="B118" s="4" t="str">
        <f>IFERROR(__xludf.DUMMYFUNCTION("GOOGLETRANSLATE(A118,""tr"",""fr"")"),"panique")</f>
        <v>panique</v>
      </c>
    </row>
    <row r="119">
      <c r="A119" s="3" t="s">
        <v>119</v>
      </c>
      <c r="B119" s="4" t="str">
        <f>IFERROR(__xludf.DUMMYFUNCTION("GOOGLETRANSLATE(A119,""tr"",""fr"")"),"civil")</f>
        <v>civil</v>
      </c>
    </row>
    <row r="120">
      <c r="A120" s="3" t="s">
        <v>120</v>
      </c>
      <c r="B120" s="4" t="str">
        <f>IFERROR(__xludf.DUMMYFUNCTION("GOOGLETRANSLATE(A120,""tr"",""fr"")"),"un journal")</f>
        <v>un journal</v>
      </c>
    </row>
    <row r="121">
      <c r="A121" s="3" t="s">
        <v>121</v>
      </c>
      <c r="B121" s="4" t="str">
        <f>IFERROR(__xludf.DUMMYFUNCTION("GOOGLETRANSLATE(A121,""tr"",""fr"")"),"ambulance")</f>
        <v>ambulance</v>
      </c>
    </row>
    <row r="122">
      <c r="A122" s="3" t="s">
        <v>122</v>
      </c>
      <c r="B122" s="4" t="str">
        <f>IFERROR(__xludf.DUMMYFUNCTION("GOOGLETRANSLATE(A122,""tr"",""fr"")"),"jury")</f>
        <v>jury</v>
      </c>
    </row>
    <row r="123">
      <c r="A123" s="3" t="s">
        <v>123</v>
      </c>
      <c r="B123" s="4" t="str">
        <f>IFERROR(__xludf.DUMMYFUNCTION("GOOGLETRANSLATE(A123,""tr"",""fr"")"),"terroriste")</f>
        <v>terroriste</v>
      </c>
    </row>
    <row r="124">
      <c r="A124" s="3" t="s">
        <v>124</v>
      </c>
      <c r="B124" s="4" t="str">
        <f>IFERROR(__xludf.DUMMYFUNCTION("GOOGLETRANSLATE(A124,""tr"",""fr"")"),"un camion")</f>
        <v>un camion</v>
      </c>
    </row>
    <row r="125">
      <c r="A125" s="3" t="s">
        <v>125</v>
      </c>
      <c r="B125" s="4" t="str">
        <f>IFERROR(__xludf.DUMMYFUNCTION("GOOGLETRANSLATE(A125,""tr"",""fr"")"),"mode")</f>
        <v>mode</v>
      </c>
    </row>
    <row r="126">
      <c r="A126" s="3" t="s">
        <v>126</v>
      </c>
      <c r="B126" s="4" t="str">
        <f>IFERROR(__xludf.DUMMYFUNCTION("GOOGLETRANSLATE(A126,""tr"",""fr"")"),"dossier")</f>
        <v>dossier</v>
      </c>
    </row>
    <row r="127">
      <c r="A127" s="3" t="s">
        <v>127</v>
      </c>
      <c r="B127" s="4" t="str">
        <f>IFERROR(__xludf.DUMMYFUNCTION("GOOGLETRANSLATE(A127,""tr"",""fr"")"),"cancer")</f>
        <v>cancer</v>
      </c>
    </row>
    <row r="128">
      <c r="A128" s="3" t="s">
        <v>128</v>
      </c>
      <c r="B128" s="4" t="str">
        <f>IFERROR(__xludf.DUMMYFUNCTION("GOOGLETRANSLATE(A128,""tr"",""fr"")"),"gâteau")</f>
        <v>gâteau</v>
      </c>
    </row>
    <row r="129">
      <c r="A129" s="3" t="s">
        <v>129</v>
      </c>
      <c r="B129" s="4" t="str">
        <f>IFERROR(__xludf.DUMMYFUNCTION("GOOGLETRANSLATE(A129,""tr"",""fr"")"),"roman")</f>
        <v>roman</v>
      </c>
    </row>
    <row r="130">
      <c r="A130" s="3" t="s">
        <v>130</v>
      </c>
      <c r="B130" s="4" t="str">
        <f>IFERROR(__xludf.DUMMYFUNCTION("GOOGLETRANSLATE(A130,""tr"",""fr"")"),"actif")</f>
        <v>actif</v>
      </c>
    </row>
    <row r="131">
      <c r="A131" s="3" t="s">
        <v>131</v>
      </c>
      <c r="B131" s="4" t="str">
        <f>IFERROR(__xludf.DUMMYFUNCTION("GOOGLETRANSLATE(A131,""tr"",""fr"")"),"virus")</f>
        <v>virus</v>
      </c>
    </row>
    <row r="132">
      <c r="A132" s="3" t="s">
        <v>132</v>
      </c>
      <c r="B132" s="4" t="str">
        <f>IFERROR(__xludf.DUMMYFUNCTION("GOOGLETRANSLATE(A132,""tr"",""fr"")"),"Monsieur")</f>
        <v>Monsieur</v>
      </c>
    </row>
    <row r="133">
      <c r="A133" s="3" t="s">
        <v>133</v>
      </c>
      <c r="B133" s="4" t="str">
        <f>IFERROR(__xludf.DUMMYFUNCTION("GOOGLETRANSLATE(A133,""tr"",""fr"")"),"Monsieur")</f>
        <v>Monsieur</v>
      </c>
    </row>
    <row r="134">
      <c r="A134" s="3" t="s">
        <v>134</v>
      </c>
      <c r="B134" s="4" t="str">
        <f>IFERROR(__xludf.DUMMYFUNCTION("GOOGLETRANSLATE(A134,""tr"",""fr"")"),"aubaine")</f>
        <v>aubaine</v>
      </c>
    </row>
    <row r="135">
      <c r="A135" s="3" t="s">
        <v>135</v>
      </c>
      <c r="B135" s="4" t="str">
        <f>IFERROR(__xludf.DUMMYFUNCTION("GOOGLETRANSLATE(A135,""tr"",""fr"")"),"huile")</f>
        <v>huile</v>
      </c>
    </row>
    <row r="136">
      <c r="A136" s="3" t="s">
        <v>136</v>
      </c>
      <c r="B136" s="4" t="str">
        <f>IFERROR(__xludf.DUMMYFUNCTION("GOOGLETRANSLATE(A136,""tr"",""fr"")"),"lycée")</f>
        <v>lycée</v>
      </c>
    </row>
    <row r="137">
      <c r="A137" s="3" t="s">
        <v>137</v>
      </c>
      <c r="B137" s="4" t="str">
        <f>IFERROR(__xludf.DUMMYFUNCTION("GOOGLETRANSLATE(A137,""tr"",""fr"")"),"La publicité")</f>
        <v>La publicité</v>
      </c>
    </row>
    <row r="138">
      <c r="A138" s="3" t="s">
        <v>138</v>
      </c>
      <c r="B138" s="4" t="str">
        <f>IFERROR(__xludf.DUMMYFUNCTION("GOOGLETRANSLATE(A138,""tr"",""fr"")"),"tonne")</f>
        <v>tonne</v>
      </c>
    </row>
    <row r="139">
      <c r="A139" s="3" t="s">
        <v>139</v>
      </c>
      <c r="B139" s="4" t="str">
        <f>IFERROR(__xludf.DUMMYFUNCTION("GOOGLETRANSLATE(A139,""tr"",""fr"")"),"La technologie")</f>
        <v>La technologie</v>
      </c>
    </row>
    <row r="140">
      <c r="A140" s="3" t="s">
        <v>140</v>
      </c>
      <c r="B140" s="4" t="str">
        <f>IFERROR(__xludf.DUMMYFUNCTION("GOOGLETRANSLATE(A140,""tr"",""fr"")"),"populaire")</f>
        <v>populaire</v>
      </c>
    </row>
    <row r="141">
      <c r="A141" s="3" t="s">
        <v>141</v>
      </c>
      <c r="B141" s="4" t="str">
        <f>IFERROR(__xludf.DUMMYFUNCTION("GOOGLETRANSLATE(A141,""tr"",""fr"")"),"automatique")</f>
        <v>automatique</v>
      </c>
    </row>
    <row r="142">
      <c r="A142" s="3" t="s">
        <v>142</v>
      </c>
      <c r="B142" s="4" t="str">
        <f>IFERROR(__xludf.DUMMYFUNCTION("GOOGLETRANSLATE(A142,""tr"",""fr"")"),"politique")</f>
        <v>politique</v>
      </c>
    </row>
    <row r="143">
      <c r="A143" s="3" t="s">
        <v>143</v>
      </c>
      <c r="B143" s="4" t="str">
        <f>IFERROR(__xludf.DUMMYFUNCTION("GOOGLETRANSLATE(A143,""tr"",""fr"")"),"adresse")</f>
        <v>adresse</v>
      </c>
    </row>
    <row r="144">
      <c r="A144" s="3" t="s">
        <v>144</v>
      </c>
      <c r="B144" s="4" t="str">
        <f>IFERROR(__xludf.DUMMYFUNCTION("GOOGLETRANSLATE(A144,""tr"",""fr"")"),"champion")</f>
        <v>champion</v>
      </c>
    </row>
    <row r="145">
      <c r="A145" s="3" t="s">
        <v>145</v>
      </c>
      <c r="B145" s="4" t="str">
        <f>IFERROR(__xludf.DUMMYFUNCTION("GOOGLETRANSLATE(A145,""tr"",""fr"")"),"amiral")</f>
        <v>amiral</v>
      </c>
    </row>
    <row r="146">
      <c r="A146" s="3" t="s">
        <v>146</v>
      </c>
      <c r="B146" s="4" t="str">
        <f>IFERROR(__xludf.DUMMYFUNCTION("GOOGLETRANSLATE(A146,""tr"",""fr"")"),"Plastique")</f>
        <v>Plastique</v>
      </c>
    </row>
    <row r="147">
      <c r="A147" s="3" t="s">
        <v>147</v>
      </c>
      <c r="B147" s="4" t="str">
        <f>IFERROR(__xludf.DUMMYFUNCTION("GOOGLETRANSLATE(A147,""tr"",""fr"")"),"oxygène")</f>
        <v>oxygène</v>
      </c>
    </row>
    <row r="148">
      <c r="A148" s="3" t="s">
        <v>148</v>
      </c>
      <c r="B148" s="4" t="str">
        <f>IFERROR(__xludf.DUMMYFUNCTION("GOOGLETRANSLATE(A148,""tr"",""fr"")"),"demandeur")</f>
        <v>demandeur</v>
      </c>
    </row>
    <row r="149">
      <c r="A149" s="3" t="s">
        <v>149</v>
      </c>
      <c r="B149" s="4" t="str">
        <f>IFERROR(__xludf.DUMMYFUNCTION("GOOGLETRANSLATE(A149,""tr"",""fr"")"),"hélicoptère")</f>
        <v>hélicoptère</v>
      </c>
    </row>
    <row r="150">
      <c r="A150" s="3" t="s">
        <v>150</v>
      </c>
      <c r="B150" s="4" t="str">
        <f>IFERROR(__xludf.DUMMYFUNCTION("GOOGLETRANSLATE(A150,""tr"",""fr"")"),"Rose")</f>
        <v>Rose</v>
      </c>
    </row>
    <row r="151">
      <c r="A151" s="3" t="s">
        <v>151</v>
      </c>
      <c r="B151" s="4" t="str">
        <f>IFERROR(__xludf.DUMMYFUNCTION("GOOGLETRANSLATE(A151,""tr"",""fr"")"),"Garçon")</f>
        <v>Garçon</v>
      </c>
    </row>
    <row r="152">
      <c r="A152" s="3" t="s">
        <v>152</v>
      </c>
      <c r="B152" s="4" t="str">
        <f>IFERROR(__xludf.DUMMYFUNCTION("GOOGLETRANSLATE(A152,""tr"",""fr"")"),"concentré")</f>
        <v>concentré</v>
      </c>
    </row>
    <row r="153">
      <c r="A153" s="3" t="s">
        <v>153</v>
      </c>
      <c r="B153" s="4" t="str">
        <f>IFERROR(__xludf.DUMMYFUNCTION("GOOGLETRANSLATE(A153,""tr"",""fr"")"),"bloc")</f>
        <v>bloc</v>
      </c>
    </row>
    <row r="154">
      <c r="A154" s="3" t="s">
        <v>154</v>
      </c>
      <c r="B154" s="4" t="str">
        <f>IFERROR(__xludf.DUMMYFUNCTION("GOOGLETRANSLATE(A154,""tr"",""fr"")"),"Brun")</f>
        <v>Brun</v>
      </c>
    </row>
    <row r="155">
      <c r="A155" s="3" t="s">
        <v>155</v>
      </c>
      <c r="B155" s="4" t="str">
        <f>IFERROR(__xludf.DUMMYFUNCTION("GOOGLETRANSLATE(A155,""tr"",""fr"")"),"carte")</f>
        <v>carte</v>
      </c>
    </row>
    <row r="156">
      <c r="A156" s="3" t="s">
        <v>156</v>
      </c>
      <c r="B156" s="4" t="str">
        <f>IFERROR(__xludf.DUMMYFUNCTION("GOOGLETRANSLATE(A156,""tr"",""fr"")"),"humour")</f>
        <v>humour</v>
      </c>
    </row>
    <row r="157">
      <c r="A157" s="3" t="s">
        <v>157</v>
      </c>
      <c r="B157" s="4" t="str">
        <f>IFERROR(__xludf.DUMMYFUNCTION("GOOGLETRANSLATE(A157,""tr"",""fr"")"),"Gris")</f>
        <v>Gris</v>
      </c>
    </row>
    <row r="158">
      <c r="A158" s="3" t="s">
        <v>158</v>
      </c>
      <c r="B158" s="4" t="str">
        <f>IFERROR(__xludf.DUMMYFUNCTION("GOOGLETRANSLATE(A158,""tr"",""fr"")"),"math")</f>
        <v>math</v>
      </c>
    </row>
    <row r="159">
      <c r="A159" s="3" t="s">
        <v>159</v>
      </c>
      <c r="B159" s="4" t="str">
        <f>IFERROR(__xludf.DUMMYFUNCTION("GOOGLETRANSLATE(A159,""tr"",""fr"")"),"transférer")</f>
        <v>transférer</v>
      </c>
    </row>
    <row r="160">
      <c r="A160" s="3" t="s">
        <v>160</v>
      </c>
      <c r="B160" s="4" t="str">
        <f>IFERROR(__xludf.DUMMYFUNCTION("GOOGLETRANSLATE(A160,""tr"",""fr"")"),"le mot de passe")</f>
        <v>le mot de passe</v>
      </c>
    </row>
    <row r="161">
      <c r="A161" s="3" t="s">
        <v>161</v>
      </c>
      <c r="B161" s="4" t="str">
        <f>IFERROR(__xludf.DUMMYFUNCTION("GOOGLETRANSLATE(A161,""tr"",""fr"")"),"Ouvrier")</f>
        <v>Ouvrier</v>
      </c>
    </row>
    <row r="162">
      <c r="A162" s="3" t="s">
        <v>162</v>
      </c>
      <c r="B162" s="4" t="str">
        <f>IFERROR(__xludf.DUMMYFUNCTION("GOOGLETRANSLATE(A162,""tr"",""fr"")"),"employé")</f>
        <v>employé</v>
      </c>
    </row>
    <row r="163">
      <c r="A163" s="3" t="s">
        <v>163</v>
      </c>
      <c r="B163" s="4" t="str">
        <f>IFERROR(__xludf.DUMMYFUNCTION("GOOGLETRANSLATE(A163,""tr"",""fr"")"),"piano")</f>
        <v>piano</v>
      </c>
    </row>
    <row r="164">
      <c r="A164" s="3" t="s">
        <v>164</v>
      </c>
      <c r="B164" s="4" t="str">
        <f>IFERROR(__xludf.DUMMYFUNCTION("GOOGLETRANSLATE(A164,""tr"",""fr"")"),"original")</f>
        <v>original</v>
      </c>
    </row>
    <row r="165">
      <c r="A165" s="3" t="s">
        <v>165</v>
      </c>
      <c r="B165" s="4" t="str">
        <f>IFERROR(__xludf.DUMMYFUNCTION("GOOGLETRANSLATE(A165,""tr"",""fr"")"),"rapport")</f>
        <v>rapport</v>
      </c>
    </row>
    <row r="166">
      <c r="A166" s="3" t="s">
        <v>166</v>
      </c>
      <c r="B166" s="4" t="str">
        <f>IFERROR(__xludf.DUMMYFUNCTION("GOOGLETRANSLATE(A166,""tr"",""fr"")"),"crise")</f>
        <v>crise</v>
      </c>
    </row>
    <row r="167">
      <c r="A167" s="3" t="s">
        <v>167</v>
      </c>
      <c r="B167" s="4" t="str">
        <f>IFERROR(__xludf.DUMMYFUNCTION("GOOGLETRANSLATE(A167,""tr"",""fr"")"),"canal")</f>
        <v>canal</v>
      </c>
    </row>
    <row r="168">
      <c r="A168" s="3" t="s">
        <v>168</v>
      </c>
      <c r="B168" s="4" t="str">
        <f>IFERROR(__xludf.DUMMYFUNCTION("GOOGLETRANSLATE(A168,""tr"",""fr"")"),"la norme")</f>
        <v>la norme</v>
      </c>
    </row>
    <row r="169">
      <c r="A169" s="3" t="s">
        <v>169</v>
      </c>
      <c r="B169" s="4" t="str">
        <f>IFERROR(__xludf.DUMMYFUNCTION("GOOGLETRANSLATE(A169,""tr"",""fr"")"),"Bureau")</f>
        <v>Bureau</v>
      </c>
    </row>
    <row r="170">
      <c r="A170" s="3" t="s">
        <v>170</v>
      </c>
      <c r="B170" s="4" t="str">
        <f>IFERROR(__xludf.DUMMYFUNCTION("GOOGLETRANSLATE(A170,""tr"",""fr"")"),"pratique")</f>
        <v>pratique</v>
      </c>
    </row>
    <row r="171">
      <c r="A171" s="3" t="s">
        <v>171</v>
      </c>
      <c r="B171" s="4" t="str">
        <f>IFERROR(__xludf.DUMMYFUNCTION("GOOGLETRANSLATE(A171,""tr"",""fr"")"),"élégant")</f>
        <v>élégant</v>
      </c>
    </row>
    <row r="172">
      <c r="A172" s="3" t="s">
        <v>172</v>
      </c>
      <c r="B172" s="4" t="str">
        <f>IFERROR(__xludf.DUMMYFUNCTION("GOOGLETRANSLATE(A172,""tr"",""fr"")"),"Fée")</f>
        <v>Fée</v>
      </c>
    </row>
    <row r="173">
      <c r="A173" s="3" t="s">
        <v>173</v>
      </c>
      <c r="B173" s="4" t="str">
        <f>IFERROR(__xludf.DUMMYFUNCTION("GOOGLETRANSLATE(A173,""tr"",""fr"")"),"bifteck")</f>
        <v>bifteck</v>
      </c>
    </row>
    <row r="174">
      <c r="A174" s="3" t="s">
        <v>174</v>
      </c>
      <c r="B174" s="4" t="str">
        <f>IFERROR(__xludf.DUMMYFUNCTION("GOOGLETRANSLATE(A174,""tr"",""fr"")"),"stress")</f>
        <v>stress</v>
      </c>
    </row>
    <row r="175">
      <c r="A175" s="3" t="s">
        <v>175</v>
      </c>
      <c r="B175" s="4" t="str">
        <f>IFERROR(__xludf.DUMMYFUNCTION("GOOGLETRANSLATE(A175,""tr"",""fr"")"),"chantage")</f>
        <v>chantage</v>
      </c>
    </row>
    <row r="176">
      <c r="A176" s="3" t="s">
        <v>176</v>
      </c>
      <c r="B176" s="4" t="str">
        <f>IFERROR(__xludf.DUMMYFUNCTION("GOOGLETRANSLATE(A176,""tr"",""fr"")"),"électronique")</f>
        <v>électronique</v>
      </c>
    </row>
    <row r="177">
      <c r="A177" s="3" t="s">
        <v>177</v>
      </c>
      <c r="B177" s="4" t="str">
        <f>IFERROR(__xludf.DUMMYFUNCTION("GOOGLETRANSLATE(A177,""tr"",""fr"")"),"Chinois")</f>
        <v>Chinois</v>
      </c>
    </row>
    <row r="178">
      <c r="A178" s="3" t="s">
        <v>178</v>
      </c>
      <c r="B178" s="4" t="str">
        <f>IFERROR(__xludf.DUMMYFUNCTION("GOOGLETRANSLATE(A178,""tr"",""fr"")"),"une analyse")</f>
        <v>une analyse</v>
      </c>
    </row>
    <row r="179">
      <c r="A179" s="3" t="s">
        <v>179</v>
      </c>
      <c r="B179" s="4" t="str">
        <f>IFERROR(__xludf.DUMMYFUNCTION("GOOGLETRANSLATE(A179,""tr"",""fr"")"),"des pantalons")</f>
        <v>des pantalons</v>
      </c>
    </row>
    <row r="180">
      <c r="A180" s="3" t="s">
        <v>180</v>
      </c>
      <c r="B180" s="4" t="str">
        <f>IFERROR(__xludf.DUMMYFUNCTION("GOOGLETRANSLATE(A180,""tr"",""fr"")"),"projet")</f>
        <v>projet</v>
      </c>
    </row>
    <row r="181">
      <c r="A181" s="3" t="s">
        <v>181</v>
      </c>
      <c r="B181" s="4" t="str">
        <f>IFERROR(__xludf.DUMMYFUNCTION("GOOGLETRANSLATE(A181,""tr"",""fr"")"),"pneu")</f>
        <v>pneu</v>
      </c>
    </row>
    <row r="182">
      <c r="A182" s="3" t="s">
        <v>182</v>
      </c>
      <c r="B182" s="4" t="str">
        <f>IFERROR(__xludf.DUMMYFUNCTION("GOOGLETRANSLATE(A182,""tr"",""fr"")"),"bicyclette")</f>
        <v>bicyclette</v>
      </c>
    </row>
    <row r="183">
      <c r="A183" s="3" t="s">
        <v>183</v>
      </c>
      <c r="B183" s="4" t="str">
        <f>IFERROR(__xludf.DUMMYFUNCTION("GOOGLETRANSLATE(A183,""tr"",""fr"")"),"missile")</f>
        <v>missile</v>
      </c>
    </row>
    <row r="184">
      <c r="A184" s="3" t="s">
        <v>184</v>
      </c>
      <c r="B184" s="4" t="str">
        <f>IFERROR(__xludf.DUMMYFUNCTION("GOOGLETRANSLATE(A184,""tr"",""fr"")"),"taux de change")</f>
        <v>taux de change</v>
      </c>
    </row>
    <row r="185">
      <c r="A185" s="3" t="s">
        <v>185</v>
      </c>
      <c r="B185" s="4" t="str">
        <f>IFERROR(__xludf.DUMMYFUNCTION("GOOGLETRANSLATE(A185,""tr"",""fr"")"),"cinéma")</f>
        <v>cinéma</v>
      </c>
    </row>
    <row r="186">
      <c r="A186" s="3" t="s">
        <v>186</v>
      </c>
      <c r="B186" s="4" t="str">
        <f>IFERROR(__xludf.DUMMYFUNCTION("GOOGLETRANSLATE(A186,""tr"",""fr"")"),"se réconcilier")</f>
        <v>se réconcilier</v>
      </c>
    </row>
    <row r="187">
      <c r="A187" s="3" t="s">
        <v>187</v>
      </c>
      <c r="B187" s="4" t="str">
        <f>IFERROR(__xludf.DUMMYFUNCTION("GOOGLETRANSLATE(A187,""tr"",""fr"")"),"théâtre")</f>
        <v>théâtre</v>
      </c>
    </row>
    <row r="188">
      <c r="A188" s="3" t="s">
        <v>188</v>
      </c>
      <c r="B188" s="4" t="str">
        <f>IFERROR(__xludf.DUMMYFUNCTION("GOOGLETRANSLATE(A188,""tr"",""fr"")"),"traumatisme")</f>
        <v>traumatisme</v>
      </c>
    </row>
    <row r="189">
      <c r="A189" s="3" t="s">
        <v>189</v>
      </c>
      <c r="B189" s="4" t="str">
        <f>IFERROR(__xludf.DUMMYFUNCTION("GOOGLETRANSLATE(A189,""tr"",""fr"")"),"héroïne")</f>
        <v>héroïne</v>
      </c>
    </row>
    <row r="190">
      <c r="A190" s="3" t="s">
        <v>190</v>
      </c>
      <c r="B190" s="4" t="str">
        <f>IFERROR(__xludf.DUMMYFUNCTION("GOOGLETRANSLATE(A190,""tr"",""fr"")"),"masquer")</f>
        <v>masquer</v>
      </c>
    </row>
    <row r="191">
      <c r="A191" s="3" t="s">
        <v>191</v>
      </c>
      <c r="B191" s="4" t="str">
        <f>IFERROR(__xludf.DUMMYFUNCTION("GOOGLETRANSLATE(A191,""tr"",""fr"")"),"catholique")</f>
        <v>catholique</v>
      </c>
    </row>
    <row r="192">
      <c r="A192" s="3" t="s">
        <v>192</v>
      </c>
      <c r="B192" s="4" t="str">
        <f>IFERROR(__xludf.DUMMYFUNCTION("GOOGLETRANSLATE(A192,""tr"",""fr"")"),"personnage")</f>
        <v>personnage</v>
      </c>
    </row>
    <row r="193">
      <c r="A193" s="3" t="s">
        <v>193</v>
      </c>
      <c r="B193" s="4" t="str">
        <f>IFERROR(__xludf.DUMMYFUNCTION("GOOGLETRANSLATE(A193,""tr"",""fr"")"),"luxe")</f>
        <v>luxe</v>
      </c>
    </row>
    <row r="194">
      <c r="A194" s="3" t="s">
        <v>194</v>
      </c>
      <c r="B194" s="4" t="str">
        <f>IFERROR(__xludf.DUMMYFUNCTION("GOOGLETRANSLATE(A194,""tr"",""fr"")"),"congrès")</f>
        <v>congrès</v>
      </c>
    </row>
    <row r="195">
      <c r="A195" s="3" t="s">
        <v>195</v>
      </c>
      <c r="B195" s="4" t="str">
        <f>IFERROR(__xludf.DUMMYFUNCTION("GOOGLETRANSLATE(A195,""tr"",""fr"")"),"massage")</f>
        <v>massage</v>
      </c>
    </row>
    <row r="196">
      <c r="A196" s="3" t="s">
        <v>196</v>
      </c>
      <c r="B196" s="4" t="str">
        <f>IFERROR(__xludf.DUMMYFUNCTION("GOOGLETRANSLATE(A196,""tr"",""fr"")"),"qualité")</f>
        <v>qualité</v>
      </c>
    </row>
    <row r="197">
      <c r="A197" s="3" t="s">
        <v>197</v>
      </c>
      <c r="B197" s="4" t="str">
        <f>IFERROR(__xludf.DUMMYFUNCTION("GOOGLETRANSLATE(A197,""tr"",""fr"")"),"boxe")</f>
        <v>boxe</v>
      </c>
    </row>
    <row r="198">
      <c r="A198" s="3" t="s">
        <v>198</v>
      </c>
      <c r="B198" s="4" t="str">
        <f>IFERROR(__xludf.DUMMYFUNCTION("GOOGLETRANSLATE(A198,""tr"",""fr"")"),"cousine")</f>
        <v>cousine</v>
      </c>
    </row>
    <row r="199">
      <c r="A199" s="3" t="s">
        <v>199</v>
      </c>
      <c r="B199" s="4" t="str">
        <f>IFERROR(__xludf.DUMMYFUNCTION("GOOGLETRANSLATE(A199,""tr"",""fr"")"),"préféré")</f>
        <v>préféré</v>
      </c>
    </row>
    <row r="200">
      <c r="A200" s="3" t="s">
        <v>200</v>
      </c>
      <c r="B200" s="4" t="str">
        <f>IFERROR(__xludf.DUMMYFUNCTION("GOOGLETRANSLATE(A200,""tr"",""fr"")"),"radiation")</f>
        <v>radiation</v>
      </c>
    </row>
    <row r="201">
      <c r="A201" s="3" t="s">
        <v>201</v>
      </c>
      <c r="B201" s="4" t="str">
        <f>IFERROR(__xludf.DUMMYFUNCTION("GOOGLETRANSLATE(A201,""tr"",""fr"")"),"Chevalier")</f>
        <v>Chevalier</v>
      </c>
    </row>
    <row r="202">
      <c r="A202" s="3" t="s">
        <v>202</v>
      </c>
      <c r="B202" s="4" t="str">
        <f>IFERROR(__xludf.DUMMYFUNCTION("GOOGLETRANSLATE(A202,""tr"",""fr"")"),"tennis")</f>
        <v>tennis</v>
      </c>
    </row>
    <row r="203">
      <c r="A203" s="3" t="s">
        <v>203</v>
      </c>
      <c r="B203" s="4" t="str">
        <f>IFERROR(__xludf.DUMMYFUNCTION("GOOGLETRANSLATE(A203,""tr"",""fr"")"),"communiste")</f>
        <v>communiste</v>
      </c>
    </row>
    <row r="204">
      <c r="A204" s="3" t="s">
        <v>204</v>
      </c>
      <c r="B204" s="4" t="str">
        <f>IFERROR(__xludf.DUMMYFUNCTION("GOOGLETRANSLATE(A204,""tr"",""fr"")"),"scénario")</f>
        <v>scénario</v>
      </c>
    </row>
    <row r="205">
      <c r="A205" s="3" t="s">
        <v>205</v>
      </c>
      <c r="B205" s="4" t="str">
        <f>IFERROR(__xludf.DUMMYFUNCTION("GOOGLETRANSLATE(A205,""tr"",""fr"")"),"chauffeur")</f>
        <v>chauffeur</v>
      </c>
    </row>
    <row r="206">
      <c r="A206" s="3" t="s">
        <v>206</v>
      </c>
      <c r="B206" s="4" t="str">
        <f>IFERROR(__xludf.DUMMYFUNCTION("GOOGLETRANSLATE(A206,""tr"",""fr"")"),"ascenseur")</f>
        <v>ascenseur</v>
      </c>
    </row>
    <row r="207">
      <c r="A207" s="3" t="s">
        <v>207</v>
      </c>
      <c r="B207" s="4" t="str">
        <f>IFERROR(__xludf.DUMMYFUNCTION("GOOGLETRANSLATE(A207,""tr"",""fr"")"),"tragique")</f>
        <v>tragique</v>
      </c>
    </row>
    <row r="208">
      <c r="A208" s="3" t="s">
        <v>208</v>
      </c>
      <c r="B208" s="4" t="str">
        <f>IFERROR(__xludf.DUMMYFUNCTION("GOOGLETRANSLATE(A208,""tr"",""fr"")"),"tunnel")</f>
        <v>tunnel</v>
      </c>
    </row>
    <row r="209">
      <c r="A209" s="3" t="s">
        <v>209</v>
      </c>
      <c r="B209" s="4" t="str">
        <f>IFERROR(__xludf.DUMMYFUNCTION("GOOGLETRANSLATE(A209,""tr"",""fr"")"),"positif")</f>
        <v>positif</v>
      </c>
    </row>
    <row r="210">
      <c r="A210" s="3" t="s">
        <v>210</v>
      </c>
      <c r="B210" s="4" t="str">
        <f>IFERROR(__xludf.DUMMYFUNCTION("GOOGLETRANSLATE(A210,""tr"",""fr"")"),"veste")</f>
        <v>veste</v>
      </c>
    </row>
    <row r="211">
      <c r="A211" s="3" t="s">
        <v>211</v>
      </c>
      <c r="B211" s="4" t="str">
        <f>IFERROR(__xludf.DUMMYFUNCTION("GOOGLETRANSLATE(A211,""tr"",""fr"")"),"Allemagne")</f>
        <v>Allemagne</v>
      </c>
    </row>
    <row r="212">
      <c r="A212" s="3" t="s">
        <v>212</v>
      </c>
      <c r="B212" s="4" t="str">
        <f>IFERROR(__xludf.DUMMYFUNCTION("GOOGLETRANSLATE(A212,""tr"",""fr"")"),"clown")</f>
        <v>clown</v>
      </c>
    </row>
    <row r="213">
      <c r="A213" s="3" t="s">
        <v>213</v>
      </c>
      <c r="B213" s="4" t="str">
        <f>IFERROR(__xludf.DUMMYFUNCTION("GOOGLETRANSLATE(A213,""tr"",""fr"")"),"métro")</f>
        <v>métro</v>
      </c>
    </row>
    <row r="214">
      <c r="A214" s="3" t="s">
        <v>214</v>
      </c>
      <c r="B214" s="4" t="str">
        <f>IFERROR(__xludf.DUMMYFUNCTION("GOOGLETRANSLATE(A214,""tr"",""fr"")"),"fusée")</f>
        <v>fusée</v>
      </c>
    </row>
    <row r="215">
      <c r="A215" s="3" t="s">
        <v>215</v>
      </c>
      <c r="B215" s="4" t="str">
        <f>IFERROR(__xludf.DUMMYFUNCTION("GOOGLETRANSLATE(A215,""tr"",""fr"")"),"entrepôt")</f>
        <v>entrepôt</v>
      </c>
    </row>
    <row r="216">
      <c r="A216" s="3" t="s">
        <v>216</v>
      </c>
      <c r="B216" s="4" t="str">
        <f>IFERROR(__xludf.DUMMYFUNCTION("GOOGLETRANSLATE(A216,""tr"",""fr"")"),"Lesbienne")</f>
        <v>Lesbienne</v>
      </c>
    </row>
    <row r="217">
      <c r="A217" s="3" t="s">
        <v>217</v>
      </c>
      <c r="B217" s="4" t="str">
        <f>IFERROR(__xludf.DUMMYFUNCTION("GOOGLETRANSLATE(A217,""tr"",""fr"")"),"tactique")</f>
        <v>tactique</v>
      </c>
    </row>
    <row r="218">
      <c r="A218" s="3" t="s">
        <v>218</v>
      </c>
      <c r="B218" s="4" t="str">
        <f>IFERROR(__xludf.DUMMYFUNCTION("GOOGLETRANSLATE(A218,""tr"",""fr"")"),"carrière")</f>
        <v>carrière</v>
      </c>
    </row>
    <row r="219">
      <c r="A219" s="3" t="s">
        <v>219</v>
      </c>
      <c r="B219" s="4" t="str">
        <f>IFERROR(__xludf.DUMMYFUNCTION("GOOGLETRANSLATE(A219,""tr"",""fr"")"),"typique")</f>
        <v>typique</v>
      </c>
    </row>
    <row r="220">
      <c r="A220" s="3" t="s">
        <v>220</v>
      </c>
      <c r="B220" s="4" t="str">
        <f>IFERROR(__xludf.DUMMYFUNCTION("GOOGLETRANSLATE(A220,""tr"",""fr"")"),"la physique")</f>
        <v>la physique</v>
      </c>
    </row>
    <row r="221">
      <c r="A221" s="3" t="s">
        <v>221</v>
      </c>
      <c r="B221" s="4" t="str">
        <f>IFERROR(__xludf.DUMMYFUNCTION("GOOGLETRANSLATE(A221,""tr"",""fr"")"),"formation")</f>
        <v>formation</v>
      </c>
    </row>
    <row r="222">
      <c r="A222" s="3" t="s">
        <v>222</v>
      </c>
      <c r="B222" s="4" t="str">
        <f>IFERROR(__xludf.DUMMYFUNCTION("GOOGLETRANSLATE(A222,""tr"",""fr"")"),"Hamburger")</f>
        <v>Hamburger</v>
      </c>
    </row>
    <row r="223">
      <c r="A223" s="3" t="s">
        <v>223</v>
      </c>
      <c r="B223" s="4" t="str">
        <f>IFERROR(__xludf.DUMMYFUNCTION("GOOGLETRANSLATE(A223,""tr"",""fr"")"),"acteur de cinéma")</f>
        <v>acteur de cinéma</v>
      </c>
    </row>
    <row r="224">
      <c r="A224" s="3" t="s">
        <v>224</v>
      </c>
      <c r="B224" s="4" t="str">
        <f>IFERROR(__xludf.DUMMYFUNCTION("GOOGLETRANSLATE(A224,""tr"",""fr"")"),"concert")</f>
        <v>concert</v>
      </c>
    </row>
    <row r="225">
      <c r="A225" s="3" t="s">
        <v>225</v>
      </c>
      <c r="B225" s="4" t="str">
        <f>IFERROR(__xludf.DUMMYFUNCTION("GOOGLETRANSLATE(A225,""tr"",""fr"")"),"récipient")</f>
        <v>récipient</v>
      </c>
    </row>
    <row r="226">
      <c r="A226" s="3" t="s">
        <v>226</v>
      </c>
      <c r="B226" s="4" t="str">
        <f>IFERROR(__xludf.DUMMYFUNCTION("GOOGLETRANSLATE(A226,""tr"",""fr"")"),"contrôler")</f>
        <v>contrôler</v>
      </c>
    </row>
    <row r="227">
      <c r="A227" s="3" t="s">
        <v>227</v>
      </c>
      <c r="B227" s="4" t="str">
        <f>IFERROR(__xludf.DUMMYFUNCTION("GOOGLETRANSLATE(A227,""tr"",""fr"")"),"atome")</f>
        <v>atome</v>
      </c>
    </row>
    <row r="228">
      <c r="A228" s="3" t="s">
        <v>228</v>
      </c>
      <c r="B228" s="4" t="str">
        <f>IFERROR(__xludf.DUMMYFUNCTION("GOOGLETRANSLATE(A228,""tr"",""fr"")"),"la terreur")</f>
        <v>la terreur</v>
      </c>
    </row>
    <row r="229">
      <c r="A229" s="3" t="s">
        <v>229</v>
      </c>
      <c r="B229" s="4" t="str">
        <f>IFERROR(__xludf.DUMMYFUNCTION("GOOGLETRANSLATE(A229,""tr"",""fr"")"),"exercer")</f>
        <v>exercer</v>
      </c>
    </row>
    <row r="230">
      <c r="A230" s="3" t="s">
        <v>230</v>
      </c>
      <c r="B230" s="4" t="str">
        <f>IFERROR(__xludf.DUMMYFUNCTION("GOOGLETRANSLATE(A230,""tr"",""fr"")"),"infection")</f>
        <v>infection</v>
      </c>
    </row>
    <row r="231">
      <c r="A231" s="3" t="s">
        <v>231</v>
      </c>
      <c r="B231" s="4" t="str">
        <f>IFERROR(__xludf.DUMMYFUNCTION("GOOGLETRANSLATE(A231,""tr"",""fr"")"),"la théorie")</f>
        <v>la théorie</v>
      </c>
    </row>
    <row r="232">
      <c r="A232" s="3" t="s">
        <v>232</v>
      </c>
      <c r="B232" s="4" t="str">
        <f>IFERROR(__xludf.DUMMYFUNCTION("GOOGLETRANSLATE(A232,""tr"",""fr"")"),"saucisse")</f>
        <v>saucisse</v>
      </c>
    </row>
    <row r="233">
      <c r="A233" s="3" t="s">
        <v>233</v>
      </c>
      <c r="B233" s="4" t="str">
        <f>IFERROR(__xludf.DUMMYFUNCTION("GOOGLETRANSLATE(A233,""tr"",""fr"")"),"final")</f>
        <v>final</v>
      </c>
    </row>
    <row r="234">
      <c r="A234" s="3" t="s">
        <v>234</v>
      </c>
      <c r="B234" s="4" t="str">
        <f>IFERROR(__xludf.DUMMYFUNCTION("GOOGLETRANSLATE(A234,""tr"",""fr"")"),"guitare")</f>
        <v>guitare</v>
      </c>
    </row>
    <row r="235">
      <c r="A235" s="3" t="s">
        <v>235</v>
      </c>
      <c r="B235" s="4" t="str">
        <f>IFERROR(__xludf.DUMMYFUNCTION("GOOGLETRANSLATE(A235,""tr"",""fr"")"),"garde")</f>
        <v>garde</v>
      </c>
    </row>
    <row r="236">
      <c r="A236" s="3" t="s">
        <v>236</v>
      </c>
      <c r="B236" s="4" t="str">
        <f>IFERROR(__xludf.DUMMYFUNCTION("GOOGLETRANSLATE(A236,""tr"",""fr"")"),"alternative")</f>
        <v>alternative</v>
      </c>
    </row>
    <row r="237">
      <c r="A237" s="3" t="s">
        <v>237</v>
      </c>
      <c r="B237" s="4" t="str">
        <f>IFERROR(__xludf.DUMMYFUNCTION("GOOGLETRANSLATE(A237,""tr"",""fr"")"),"conseil")</f>
        <v>conseil</v>
      </c>
    </row>
    <row r="238">
      <c r="A238" s="3" t="s">
        <v>238</v>
      </c>
      <c r="B238" s="4" t="str">
        <f>IFERROR(__xludf.DUMMYFUNCTION("GOOGLETRANSLATE(A238,""tr"",""fr"")"),"câble")</f>
        <v>câble</v>
      </c>
    </row>
    <row r="239">
      <c r="A239" s="3" t="s">
        <v>239</v>
      </c>
      <c r="B239" s="4" t="str">
        <f>IFERROR(__xludf.DUMMYFUNCTION("GOOGLETRANSLATE(A239,""tr"",""fr"")"),"magnétique")</f>
        <v>magnétique</v>
      </c>
    </row>
    <row r="240">
      <c r="A240" s="3" t="s">
        <v>240</v>
      </c>
      <c r="B240" s="4" t="str">
        <f>IFERROR(__xludf.DUMMYFUNCTION("GOOGLETRANSLATE(A240,""tr"",""fr"")"),"vantardise")</f>
        <v>vantardise</v>
      </c>
    </row>
    <row r="241">
      <c r="A241" s="3" t="s">
        <v>241</v>
      </c>
      <c r="B241" s="4" t="str">
        <f>IFERROR(__xludf.DUMMYFUNCTION("GOOGLETRANSLATE(A241,""tr"",""fr"")"),"acide")</f>
        <v>acide</v>
      </c>
    </row>
    <row r="242">
      <c r="A242" s="3" t="s">
        <v>242</v>
      </c>
      <c r="B242" s="4" t="str">
        <f>IFERROR(__xludf.DUMMYFUNCTION("GOOGLETRANSLATE(A242,""tr"",""fr"")"),"gay")</f>
        <v>gay</v>
      </c>
    </row>
    <row r="243">
      <c r="A243" s="3" t="s">
        <v>243</v>
      </c>
      <c r="B243" s="4" t="str">
        <f>IFERROR(__xludf.DUMMYFUNCTION("GOOGLETRANSLATE(A243,""tr"",""fr"")"),"position")</f>
        <v>position</v>
      </c>
    </row>
    <row r="244">
      <c r="A244" s="3" t="s">
        <v>244</v>
      </c>
      <c r="B244" s="4" t="str">
        <f>IFERROR(__xludf.DUMMYFUNCTION("GOOGLETRANSLATE(A244,""tr"",""fr"")"),"conférence")</f>
        <v>conférence</v>
      </c>
    </row>
    <row r="245">
      <c r="A245" s="3" t="s">
        <v>245</v>
      </c>
      <c r="B245" s="4" t="str">
        <f>IFERROR(__xludf.DUMMYFUNCTION("GOOGLETRANSLATE(A245,""tr"",""fr"")"),"discipline")</f>
        <v>discipline</v>
      </c>
    </row>
    <row r="246">
      <c r="A246" s="3" t="s">
        <v>246</v>
      </c>
      <c r="B246" s="4" t="str">
        <f>IFERROR(__xludf.DUMMYFUNCTION("GOOGLETRANSLATE(A246,""tr"",""fr"")"),"télégramme")</f>
        <v>télégramme</v>
      </c>
    </row>
    <row r="247">
      <c r="A247" s="3" t="s">
        <v>247</v>
      </c>
      <c r="B247" s="4" t="str">
        <f>IFERROR(__xludf.DUMMYFUNCTION("GOOGLETRANSLATE(A247,""tr"",""fr"")"),"cravate")</f>
        <v>cravate</v>
      </c>
    </row>
    <row r="248">
      <c r="A248" s="3" t="s">
        <v>248</v>
      </c>
      <c r="B248" s="4" t="str">
        <f>IFERROR(__xludf.DUMMYFUNCTION("GOOGLETRANSLATE(A248,""tr"",""fr"")"),"laser")</f>
        <v>laser</v>
      </c>
    </row>
    <row r="249">
      <c r="A249" s="3" t="s">
        <v>249</v>
      </c>
      <c r="B249" s="4" t="str">
        <f>IFERROR(__xludf.DUMMYFUNCTION("GOOGLETRANSLATE(A249,""tr"",""fr"")"),"cirque")</f>
        <v>cirque</v>
      </c>
    </row>
    <row r="250">
      <c r="A250" s="3" t="s">
        <v>250</v>
      </c>
      <c r="B250" s="4" t="str">
        <f>IFERROR(__xludf.DUMMYFUNCTION("GOOGLETRANSLATE(A250,""tr"",""fr"")"),"Indien")</f>
        <v>Indien</v>
      </c>
    </row>
    <row r="251">
      <c r="A251" s="3" t="s">
        <v>251</v>
      </c>
      <c r="B251" s="4" t="str">
        <f>IFERROR(__xludf.DUMMYFUNCTION("GOOGLETRANSLATE(A251,""tr"",""fr"")"),"secrétaire")</f>
        <v>secrétaire</v>
      </c>
    </row>
    <row r="252">
      <c r="A252" s="3" t="s">
        <v>252</v>
      </c>
      <c r="B252" s="4" t="str">
        <f>IFERROR(__xludf.DUMMYFUNCTION("GOOGLETRANSLATE(A252,""tr"",""fr"")"),"thérapie")</f>
        <v>thérapie</v>
      </c>
    </row>
    <row r="253">
      <c r="A253" s="3" t="s">
        <v>253</v>
      </c>
      <c r="B253" s="4" t="str">
        <f>IFERROR(__xludf.DUMMYFUNCTION("GOOGLETRANSLATE(A253,""tr"",""fr"")"),"musulman")</f>
        <v>musulman</v>
      </c>
    </row>
    <row r="254">
      <c r="A254" s="3" t="s">
        <v>254</v>
      </c>
      <c r="B254" s="4" t="str">
        <f>IFERROR(__xludf.DUMMYFUNCTION("GOOGLETRANSLATE(A254,""tr"",""fr"")"),"charger")</f>
        <v>charger</v>
      </c>
    </row>
    <row r="255">
      <c r="A255" s="3" t="s">
        <v>255</v>
      </c>
      <c r="B255" s="4" t="str">
        <f>IFERROR(__xludf.DUMMYFUNCTION("GOOGLETRANSLATE(A255,""tr"",""fr"")"),"hymne")</f>
        <v>hymne</v>
      </c>
    </row>
    <row r="256">
      <c r="A256" s="3" t="s">
        <v>256</v>
      </c>
      <c r="B256" s="4" t="str">
        <f>IFERROR(__xludf.DUMMYFUNCTION("GOOGLETRANSLATE(A256,""tr"",""fr"")"),"amateur")</f>
        <v>amateur</v>
      </c>
    </row>
    <row r="257">
      <c r="A257" s="3" t="s">
        <v>257</v>
      </c>
      <c r="B257" s="4" t="str">
        <f>IFERROR(__xludf.DUMMYFUNCTION("GOOGLETRANSLATE(A257,""tr"",""fr"")"),"intéressant")</f>
        <v>intéressant</v>
      </c>
    </row>
    <row r="258">
      <c r="A258" s="3" t="s">
        <v>258</v>
      </c>
      <c r="B258" s="4" t="str">
        <f>IFERROR(__xludf.DUMMYFUNCTION("GOOGLETRANSLATE(A258,""tr"",""fr"")"),"macaroni")</f>
        <v>macaroni</v>
      </c>
    </row>
    <row r="259">
      <c r="A259" s="3" t="s">
        <v>259</v>
      </c>
      <c r="B259" s="4" t="str">
        <f>IFERROR(__xludf.DUMMYFUNCTION("GOOGLETRANSLATE(A259,""tr"",""fr"")"),"ballon")</f>
        <v>ballon</v>
      </c>
    </row>
    <row r="260">
      <c r="A260" s="3" t="s">
        <v>260</v>
      </c>
      <c r="B260" s="4" t="str">
        <f>IFERROR(__xludf.DUMMYFUNCTION("GOOGLETRANSLATE(A260,""tr"",""fr"")"),"graphique")</f>
        <v>graphique</v>
      </c>
    </row>
    <row r="261">
      <c r="A261" s="3" t="s">
        <v>261</v>
      </c>
      <c r="B261" s="4" t="str">
        <f>IFERROR(__xludf.DUMMYFUNCTION("GOOGLETRANSLATE(A261,""tr"",""fr"")"),"Collier")</f>
        <v>Collier</v>
      </c>
    </row>
    <row r="262">
      <c r="A262" s="3" t="s">
        <v>262</v>
      </c>
      <c r="B262" s="4" t="str">
        <f>IFERROR(__xludf.DUMMYFUNCTION("GOOGLETRANSLATE(A262,""tr"",""fr"")"),"comédie")</f>
        <v>comédie</v>
      </c>
    </row>
    <row r="263">
      <c r="A263" s="3" t="s">
        <v>263</v>
      </c>
      <c r="B263" s="4" t="str">
        <f>IFERROR(__xludf.DUMMYFUNCTION("GOOGLETRANSLATE(A263,""tr"",""fr"")"),"masturbation")</f>
        <v>masturbation</v>
      </c>
    </row>
    <row r="264">
      <c r="A264" s="3" t="s">
        <v>264</v>
      </c>
      <c r="B264" s="4" t="str">
        <f>IFERROR(__xludf.DUMMYFUNCTION("GOOGLETRANSLATE(A264,""tr"",""fr"")"),"Culture")</f>
        <v>Culture</v>
      </c>
    </row>
    <row r="265">
      <c r="A265" s="3" t="s">
        <v>265</v>
      </c>
      <c r="B265" s="4" t="str">
        <f>IFERROR(__xludf.DUMMYFUNCTION("GOOGLETRANSLATE(A265,""tr"",""fr"")"),"record")</f>
        <v>record</v>
      </c>
    </row>
    <row r="266">
      <c r="A266" s="3" t="s">
        <v>266</v>
      </c>
      <c r="B266" s="4" t="str">
        <f>IFERROR(__xludf.DUMMYFUNCTION("GOOGLETRANSLATE(A266,""tr"",""fr"")"),"uniforme")</f>
        <v>uniforme</v>
      </c>
    </row>
    <row r="267">
      <c r="A267" s="3" t="s">
        <v>267</v>
      </c>
      <c r="B267" s="4" t="str">
        <f>IFERROR(__xludf.DUMMYFUNCTION("GOOGLETRANSLATE(A267,""tr"",""fr"")"),"passeport")</f>
        <v>passeport</v>
      </c>
    </row>
    <row r="268">
      <c r="A268" s="3" t="s">
        <v>268</v>
      </c>
      <c r="B268" s="4" t="str">
        <f>IFERROR(__xludf.DUMMYFUNCTION("GOOGLETRANSLATE(A268,""tr"",""fr"")"),"anormal")</f>
        <v>anormal</v>
      </c>
    </row>
    <row r="269">
      <c r="A269" s="3" t="s">
        <v>269</v>
      </c>
      <c r="B269" s="4" t="str">
        <f>IFERROR(__xludf.DUMMYFUNCTION("GOOGLETRANSLATE(A269,""tr"",""fr"")"),"tumeur")</f>
        <v>tumeur</v>
      </c>
    </row>
    <row r="270">
      <c r="A270" s="3" t="s">
        <v>270</v>
      </c>
      <c r="B270" s="4" t="str">
        <f>IFERROR(__xludf.DUMMYFUNCTION("GOOGLETRANSLATE(A270,""tr"",""fr"")"),"carré")</f>
        <v>carré</v>
      </c>
    </row>
    <row r="271">
      <c r="A271" s="3" t="s">
        <v>271</v>
      </c>
      <c r="B271" s="4" t="str">
        <f>IFERROR(__xludf.DUMMYFUNCTION("GOOGLETRANSLATE(A271,""tr"",""fr"")"),"litre")</f>
        <v>litre</v>
      </c>
    </row>
    <row r="272">
      <c r="A272" s="3" t="s">
        <v>272</v>
      </c>
      <c r="B272" s="4" t="str">
        <f>IFERROR(__xludf.DUMMYFUNCTION("GOOGLETRANSLATE(A272,""tr"",""fr"")"),"performance")</f>
        <v>performance</v>
      </c>
    </row>
    <row r="273">
      <c r="A273" s="3" t="s">
        <v>273</v>
      </c>
      <c r="B273" s="4" t="str">
        <f>IFERROR(__xludf.DUMMYFUNCTION("GOOGLETRANSLATE(A273,""tr"",""fr"")"),"pain grillé")</f>
        <v>pain grillé</v>
      </c>
    </row>
    <row r="274">
      <c r="A274" s="3" t="s">
        <v>274</v>
      </c>
      <c r="B274" s="4" t="str">
        <f>IFERROR(__xludf.DUMMYFUNCTION("GOOGLETRANSLATE(A274,""tr"",""fr"")"),"avantage")</f>
        <v>avantage</v>
      </c>
    </row>
    <row r="275">
      <c r="A275" s="3" t="s">
        <v>275</v>
      </c>
      <c r="B275" s="4" t="str">
        <f>IFERROR(__xludf.DUMMYFUNCTION("GOOGLETRANSLATE(A275,""tr"",""fr"")"),"clinique")</f>
        <v>clinique</v>
      </c>
    </row>
    <row r="276">
      <c r="A276" s="3" t="s">
        <v>276</v>
      </c>
      <c r="B276" s="4" t="str">
        <f>IFERROR(__xludf.DUMMYFUNCTION("GOOGLETRANSLATE(A276,""tr"",""fr"")"),"ingérence")</f>
        <v>ingérence</v>
      </c>
    </row>
    <row r="277">
      <c r="A277" s="3" t="s">
        <v>277</v>
      </c>
      <c r="B277" s="4" t="str">
        <f>IFERROR(__xludf.DUMMYFUNCTION("GOOGLETRANSLATE(A277,""tr"",""fr"")"),"économie")</f>
        <v>économie</v>
      </c>
    </row>
    <row r="278">
      <c r="A278" s="3" t="s">
        <v>278</v>
      </c>
      <c r="B278" s="4" t="str">
        <f>IFERROR(__xludf.DUMMYFUNCTION("GOOGLETRANSLATE(A278,""tr"",""fr"")"),"idéal")</f>
        <v>idéal</v>
      </c>
    </row>
    <row r="279">
      <c r="A279" s="3" t="s">
        <v>279</v>
      </c>
      <c r="B279" s="4" t="str">
        <f>IFERROR(__xludf.DUMMYFUNCTION("GOOGLETRANSLATE(A279,""tr"",""fr"")"),"banc")</f>
        <v>banc</v>
      </c>
    </row>
    <row r="280">
      <c r="A280" s="3" t="s">
        <v>280</v>
      </c>
      <c r="B280" s="4" t="str">
        <f>IFERROR(__xludf.DUMMYFUNCTION("GOOGLETRANSLATE(A280,""tr"",""fr"")"),"grippe")</f>
        <v>grippe</v>
      </c>
    </row>
    <row r="281">
      <c r="A281" s="3" t="s">
        <v>281</v>
      </c>
      <c r="B281" s="4" t="str">
        <f>IFERROR(__xludf.DUMMYFUNCTION("GOOGLETRANSLATE(A281,""tr"",""fr"")"),"van")</f>
        <v>van</v>
      </c>
    </row>
    <row r="282">
      <c r="A282" s="3" t="s">
        <v>282</v>
      </c>
      <c r="B282" s="4" t="str">
        <f>IFERROR(__xludf.DUMMYFUNCTION("GOOGLETRANSLATE(A282,""tr"",""fr"")"),"album")</f>
        <v>album</v>
      </c>
    </row>
    <row r="283">
      <c r="A283" s="3" t="s">
        <v>283</v>
      </c>
      <c r="B283" s="4" t="str">
        <f>IFERROR(__xludf.DUMMYFUNCTION("GOOGLETRANSLATE(A283,""tr"",""fr"")"),"diplomatique")</f>
        <v>diplomatique</v>
      </c>
    </row>
    <row r="284">
      <c r="A284" s="3" t="s">
        <v>284</v>
      </c>
      <c r="B284" s="4" t="str">
        <f>IFERROR(__xludf.DUMMYFUNCTION("GOOGLETRANSLATE(A284,""tr"",""fr"")"),"mécanique")</f>
        <v>mécanique</v>
      </c>
    </row>
    <row r="285">
      <c r="A285" s="3" t="s">
        <v>285</v>
      </c>
      <c r="B285" s="4" t="str">
        <f>IFERROR(__xludf.DUMMYFUNCTION("GOOGLETRANSLATE(A285,""tr"",""fr"")"),"régime")</f>
        <v>régime</v>
      </c>
    </row>
    <row r="286">
      <c r="A286" s="3" t="s">
        <v>286</v>
      </c>
      <c r="B286" s="4" t="str">
        <f>IFERROR(__xludf.DUMMYFUNCTION("GOOGLETRANSLATE(A286,""tr"",""fr"")"),"stratégie")</f>
        <v>stratégie</v>
      </c>
    </row>
    <row r="287">
      <c r="A287" s="3" t="s">
        <v>287</v>
      </c>
      <c r="B287" s="4" t="str">
        <f>IFERROR(__xludf.DUMMYFUNCTION("GOOGLETRANSLATE(A287,""tr"",""fr"")"),"cigare")</f>
        <v>cigare</v>
      </c>
    </row>
    <row r="288">
      <c r="A288" s="3" t="s">
        <v>288</v>
      </c>
      <c r="B288" s="4" t="str">
        <f>IFERROR(__xludf.DUMMYFUNCTION("GOOGLETRANSLATE(A288,""tr"",""fr"")"),"morphine")</f>
        <v>morphine</v>
      </c>
    </row>
    <row r="289">
      <c r="A289" s="3" t="s">
        <v>289</v>
      </c>
      <c r="B289" s="4" t="str">
        <f>IFERROR(__xludf.DUMMYFUNCTION("GOOGLETRANSLATE(A289,""tr"",""fr"")"),"moto")</f>
        <v>moto</v>
      </c>
    </row>
    <row r="290">
      <c r="A290" s="3" t="s">
        <v>290</v>
      </c>
      <c r="B290" s="4" t="str">
        <f>IFERROR(__xludf.DUMMYFUNCTION("GOOGLETRANSLATE(A290,""tr"",""fr"")"),"touristique")</f>
        <v>touristique</v>
      </c>
    </row>
    <row r="291">
      <c r="A291" s="3" t="s">
        <v>291</v>
      </c>
      <c r="B291" s="4" t="str">
        <f>IFERROR(__xludf.DUMMYFUNCTION("GOOGLETRANSLATE(A291,""tr"",""fr"")"),"préservatif")</f>
        <v>préservatif</v>
      </c>
    </row>
    <row r="292">
      <c r="A292" s="3" t="s">
        <v>292</v>
      </c>
      <c r="B292" s="4" t="str">
        <f>IFERROR(__xludf.DUMMYFUNCTION("GOOGLETRANSLATE(A292,""tr"",""fr"")"),"microphone")</f>
        <v>microphone</v>
      </c>
    </row>
    <row r="293">
      <c r="A293" s="3" t="s">
        <v>293</v>
      </c>
      <c r="B293" s="4" t="str">
        <f>IFERROR(__xludf.DUMMYFUNCTION("GOOGLETRANSLATE(A293,""tr"",""fr"")"),"pique-nique")</f>
        <v>pique-nique</v>
      </c>
    </row>
    <row r="294">
      <c r="A294" s="3" t="s">
        <v>294</v>
      </c>
      <c r="B294" s="4" t="str">
        <f>IFERROR(__xludf.DUMMYFUNCTION("GOOGLETRANSLATE(A294,""tr"",""fr"")"),"le salon")</f>
        <v>le salon</v>
      </c>
    </row>
    <row r="295">
      <c r="A295" s="3" t="s">
        <v>295</v>
      </c>
      <c r="B295" s="4" t="str">
        <f>IFERROR(__xludf.DUMMYFUNCTION("GOOGLETRANSLATE(A295,""tr"",""fr"")"),"Duc")</f>
        <v>Duc</v>
      </c>
    </row>
    <row r="296">
      <c r="A296" s="3" t="s">
        <v>296</v>
      </c>
      <c r="B296" s="4" t="str">
        <f>IFERROR(__xludf.DUMMYFUNCTION("GOOGLETRANSLATE(A296,""tr"",""fr"")"),"détail")</f>
        <v>détail</v>
      </c>
    </row>
    <row r="297">
      <c r="A297" s="3" t="s">
        <v>297</v>
      </c>
      <c r="B297" s="4" t="str">
        <f>IFERROR(__xludf.DUMMYFUNCTION("GOOGLETRANSLATE(A297,""tr"",""fr"")"),"alcoolique")</f>
        <v>alcoolique</v>
      </c>
    </row>
    <row r="298">
      <c r="A298" s="3" t="s">
        <v>298</v>
      </c>
      <c r="B298" s="4" t="str">
        <f>IFERROR(__xludf.DUMMYFUNCTION("GOOGLETRANSLATE(A298,""tr"",""fr"")"),"réservation")</f>
        <v>réservation</v>
      </c>
    </row>
    <row r="299">
      <c r="A299" s="3" t="s">
        <v>299</v>
      </c>
      <c r="B299" s="4" t="str">
        <f>IFERROR(__xludf.DUMMYFUNCTION("GOOGLETRANSLATE(A299,""tr"",""fr"")"),"crêpe")</f>
        <v>crêpe</v>
      </c>
    </row>
    <row r="300">
      <c r="A300" s="3" t="s">
        <v>300</v>
      </c>
      <c r="B300" s="4" t="str">
        <f>IFERROR(__xludf.DUMMYFUNCTION("GOOGLETRANSLATE(A300,""tr"",""fr"")"),"narcotique")</f>
        <v>narcotique</v>
      </c>
    </row>
    <row r="301">
      <c r="A301" s="3" t="s">
        <v>301</v>
      </c>
      <c r="B301" s="4" t="str">
        <f>IFERROR(__xludf.DUMMYFUNCTION("GOOGLETRANSLATE(A301,""tr"",""fr"")"),"ballet")</f>
        <v>ballet</v>
      </c>
    </row>
    <row r="302">
      <c r="A302" s="3" t="s">
        <v>302</v>
      </c>
      <c r="B302" s="4" t="str">
        <f>IFERROR(__xludf.DUMMYFUNCTION("GOOGLETRANSLATE(A302,""tr"",""fr"")"),"bureau")</f>
        <v>bureau</v>
      </c>
    </row>
    <row r="303">
      <c r="A303" s="3" t="s">
        <v>303</v>
      </c>
      <c r="B303" s="4" t="str">
        <f>IFERROR(__xludf.DUMMYFUNCTION("GOOGLETRANSLATE(A303,""tr"",""fr"")"),"studio")</f>
        <v>studio</v>
      </c>
    </row>
    <row r="304">
      <c r="A304" s="3" t="s">
        <v>304</v>
      </c>
      <c r="B304" s="4" t="str">
        <f>IFERROR(__xludf.DUMMYFUNCTION("GOOGLETRANSLATE(A304,""tr"",""fr"")"),"carbone")</f>
        <v>carbone</v>
      </c>
    </row>
    <row r="305">
      <c r="A305" s="3" t="s">
        <v>305</v>
      </c>
      <c r="B305" s="4" t="str">
        <f>IFERROR(__xludf.DUMMYFUNCTION("GOOGLETRANSLATE(A305,""tr"",""fr"")"),"orgasme")</f>
        <v>orgasme</v>
      </c>
    </row>
    <row r="306">
      <c r="A306" s="3" t="s">
        <v>306</v>
      </c>
      <c r="B306" s="4" t="str">
        <f>IFERROR(__xludf.DUMMYFUNCTION("GOOGLETRANSLATE(A306,""tr"",""fr"")"),"commission")</f>
        <v>commission</v>
      </c>
    </row>
    <row r="307">
      <c r="A307" s="3" t="s">
        <v>307</v>
      </c>
      <c r="B307" s="4" t="str">
        <f>IFERROR(__xludf.DUMMYFUNCTION("GOOGLETRANSLATE(A307,""tr"",""fr"")"),"appartement")</f>
        <v>appartement</v>
      </c>
    </row>
    <row r="308">
      <c r="A308" s="3" t="s">
        <v>308</v>
      </c>
      <c r="B308" s="4" t="str">
        <f>IFERROR(__xludf.DUMMYFUNCTION("GOOGLETRANSLATE(A308,""tr"",""fr"")"),"comtesse")</f>
        <v>comtesse</v>
      </c>
    </row>
    <row r="309">
      <c r="A309" s="3" t="s">
        <v>309</v>
      </c>
      <c r="B309" s="4" t="str">
        <f>IFERROR(__xludf.DUMMYFUNCTION("GOOGLETRANSLATE(A309,""tr"",""fr"")"),"budget")</f>
        <v>budget</v>
      </c>
    </row>
    <row r="310">
      <c r="A310" s="3" t="s">
        <v>310</v>
      </c>
      <c r="B310" s="4" t="str">
        <f>IFERROR(__xludf.DUMMYFUNCTION("GOOGLETRANSLATE(A310,""tr"",""fr"")"),"fédération")</f>
        <v>fédération</v>
      </c>
    </row>
    <row r="311">
      <c r="A311" s="3" t="s">
        <v>311</v>
      </c>
      <c r="B311" s="4" t="str">
        <f>IFERROR(__xludf.DUMMYFUNCTION("GOOGLETRANSLATE(A311,""tr"",""fr"")"),"garage")</f>
        <v>garage</v>
      </c>
    </row>
    <row r="312">
      <c r="A312" s="3" t="s">
        <v>312</v>
      </c>
      <c r="B312" s="4" t="str">
        <f>IFERROR(__xludf.DUMMYFUNCTION("GOOGLETRANSLATE(A312,""tr"",""fr"")"),"sous-marin")</f>
        <v>sous-marin</v>
      </c>
    </row>
    <row r="313">
      <c r="A313" s="3" t="s">
        <v>313</v>
      </c>
      <c r="B313" s="4" t="str">
        <f>IFERROR(__xludf.DUMMYFUNCTION("GOOGLETRANSLATE(A313,""tr"",""fr"")"),"éthique")</f>
        <v>éthique</v>
      </c>
    </row>
    <row r="314">
      <c r="A314" s="3" t="s">
        <v>314</v>
      </c>
      <c r="B314" s="4" t="str">
        <f>IFERROR(__xludf.DUMMYFUNCTION("GOOGLETRANSLATE(A314,""tr"",""fr"")"),"symbole")</f>
        <v>symbole</v>
      </c>
    </row>
    <row r="315">
      <c r="A315" s="3" t="s">
        <v>315</v>
      </c>
      <c r="B315" s="4" t="str">
        <f>IFERROR(__xludf.DUMMYFUNCTION("GOOGLETRANSLATE(A315,""tr"",""fr"")"),"Tasse")</f>
        <v>Tasse</v>
      </c>
    </row>
    <row r="316">
      <c r="A316" s="3" t="s">
        <v>316</v>
      </c>
      <c r="B316" s="4" t="str">
        <f>IFERROR(__xludf.DUMMYFUNCTION("GOOGLETRANSLATE(A316,""tr"",""fr"")"),"Avortement")</f>
        <v>Avortement</v>
      </c>
    </row>
    <row r="317">
      <c r="A317" s="3" t="s">
        <v>317</v>
      </c>
      <c r="B317" s="4" t="str">
        <f>IFERROR(__xludf.DUMMYFUNCTION("GOOGLETRANSLATE(A317,""tr"",""fr"")"),"frein")</f>
        <v>frein</v>
      </c>
    </row>
    <row r="318">
      <c r="A318" s="3" t="s">
        <v>318</v>
      </c>
      <c r="B318" s="4" t="str">
        <f>IFERROR(__xludf.DUMMYFUNCTION("GOOGLETRANSLATE(A318,""tr"",""fr"")"),"manchot")</f>
        <v>manchot</v>
      </c>
    </row>
    <row r="319">
      <c r="A319" s="3" t="s">
        <v>319</v>
      </c>
      <c r="B319" s="4" t="str">
        <f>IFERROR(__xludf.DUMMYFUNCTION("GOOGLETRANSLATE(A319,""tr"",""fr"")"),"actrice")</f>
        <v>actrice</v>
      </c>
    </row>
    <row r="320">
      <c r="A320" s="3" t="s">
        <v>320</v>
      </c>
      <c r="B320" s="4" t="str">
        <f>IFERROR(__xludf.DUMMYFUNCTION("GOOGLETRANSLATE(A320,""tr"",""fr"")"),"musée")</f>
        <v>musée</v>
      </c>
    </row>
    <row r="321">
      <c r="A321" s="3" t="s">
        <v>321</v>
      </c>
      <c r="B321" s="4" t="str">
        <f>IFERROR(__xludf.DUMMYFUNCTION("GOOGLETRANSLATE(A321,""tr"",""fr"")"),"protéine")</f>
        <v>protéine</v>
      </c>
    </row>
    <row r="322">
      <c r="A322" s="3" t="s">
        <v>322</v>
      </c>
      <c r="B322" s="4" t="str">
        <f>IFERROR(__xludf.DUMMYFUNCTION("GOOGLETRANSLATE(A322,""tr"",""fr"")"),"psychique")</f>
        <v>psychique</v>
      </c>
    </row>
    <row r="323">
      <c r="A323" s="3" t="s">
        <v>323</v>
      </c>
      <c r="B323" s="4" t="str">
        <f>IFERROR(__xludf.DUMMYFUNCTION("GOOGLETRANSLATE(A323,""tr"",""fr"")"),"scandale")</f>
        <v>scandale</v>
      </c>
    </row>
    <row r="324">
      <c r="A324" s="3" t="s">
        <v>324</v>
      </c>
      <c r="B324" s="4" t="str">
        <f>IFERROR(__xludf.DUMMYFUNCTION("GOOGLETRANSLATE(A324,""tr"",""fr"")"),"musicien")</f>
        <v>musicien</v>
      </c>
    </row>
    <row r="325">
      <c r="A325" s="3" t="s">
        <v>325</v>
      </c>
      <c r="B325" s="4" t="str">
        <f>IFERROR(__xludf.DUMMYFUNCTION("GOOGLETRANSLATE(A325,""tr"",""fr"")"),"culturel")</f>
        <v>culturel</v>
      </c>
    </row>
    <row r="326">
      <c r="A326" s="3" t="s">
        <v>326</v>
      </c>
      <c r="B326" s="4" t="str">
        <f>IFERROR(__xludf.DUMMYFUNCTION("GOOGLETRANSLATE(A326,""tr"",""fr"")"),"psychologie")</f>
        <v>psychologie</v>
      </c>
    </row>
    <row r="327">
      <c r="A327" s="3" t="s">
        <v>327</v>
      </c>
      <c r="B327" s="4" t="str">
        <f>IFERROR(__xludf.DUMMYFUNCTION("GOOGLETRANSLATE(A327,""tr"",""fr"")"),"qualité")</f>
        <v>qualité</v>
      </c>
    </row>
    <row r="328">
      <c r="A328" s="3" t="s">
        <v>328</v>
      </c>
      <c r="B328" s="4" t="str">
        <f>IFERROR(__xludf.DUMMYFUNCTION("GOOGLETRANSLATE(A328,""tr"",""fr"")"),"rouge à lèvres")</f>
        <v>rouge à lèvres</v>
      </c>
    </row>
    <row r="329">
      <c r="A329" s="3" t="s">
        <v>329</v>
      </c>
      <c r="B329" s="4" t="str">
        <f>IFERROR(__xludf.DUMMYFUNCTION("GOOGLETRANSLATE(A329,""tr"",""fr"")"),"millionnaire")</f>
        <v>millionnaire</v>
      </c>
    </row>
    <row r="330">
      <c r="A330" s="3" t="s">
        <v>330</v>
      </c>
      <c r="B330" s="4" t="str">
        <f>IFERROR(__xludf.DUMMYFUNCTION("GOOGLETRANSLATE(A330,""tr"",""fr"")"),"minibus")</f>
        <v>minibus</v>
      </c>
    </row>
    <row r="331">
      <c r="A331" s="3" t="s">
        <v>331</v>
      </c>
      <c r="B331" s="4" t="str">
        <f>IFERROR(__xludf.DUMMYFUNCTION("GOOGLETRANSLATE(A331,""tr"",""fr"")"),"caravane")</f>
        <v>caravane</v>
      </c>
    </row>
    <row r="332">
      <c r="A332" s="3" t="s">
        <v>332</v>
      </c>
      <c r="B332" s="4" t="str">
        <f>IFERROR(__xludf.DUMMYFUNCTION("GOOGLETRANSLATE(A332,""tr"",""fr"")"),"centre commercial")</f>
        <v>centre commercial</v>
      </c>
    </row>
    <row r="333">
      <c r="A333" s="3" t="s">
        <v>333</v>
      </c>
      <c r="B333" s="4" t="str">
        <f>IFERROR(__xludf.DUMMYFUNCTION("GOOGLETRANSLATE(A333,""tr"",""fr"")"),"astronaute")</f>
        <v>astronaute</v>
      </c>
    </row>
    <row r="334">
      <c r="A334" s="3" t="s">
        <v>334</v>
      </c>
      <c r="B334" s="4" t="str">
        <f>IFERROR(__xludf.DUMMYFUNCTION("GOOGLETRANSLATE(A334,""tr"",""fr"")"),"assistant")</f>
        <v>assistant</v>
      </c>
    </row>
    <row r="335">
      <c r="A335" s="3" t="s">
        <v>335</v>
      </c>
      <c r="B335" s="4" t="str">
        <f>IFERROR(__xludf.DUMMYFUNCTION("GOOGLETRANSLATE(A335,""tr"",""fr"")"),"dynamiter")</f>
        <v>dynamiter</v>
      </c>
    </row>
    <row r="336">
      <c r="A336" s="3" t="s">
        <v>336</v>
      </c>
      <c r="B336" s="4" t="str">
        <f>IFERROR(__xludf.DUMMYFUNCTION("GOOGLETRANSLATE(A336,""tr"",""fr"")"),"frapper")</f>
        <v>frapper</v>
      </c>
    </row>
    <row r="337">
      <c r="A337" s="3" t="s">
        <v>337</v>
      </c>
      <c r="B337" s="4" t="str">
        <f>IFERROR(__xludf.DUMMYFUNCTION("GOOGLETRANSLATE(A337,""tr"",""fr"")"),"la démocratie")</f>
        <v>la démocratie</v>
      </c>
    </row>
    <row r="338">
      <c r="A338" s="3" t="s">
        <v>338</v>
      </c>
      <c r="B338" s="4" t="str">
        <f>IFERROR(__xludf.DUMMYFUNCTION("GOOGLETRANSLATE(A338,""tr"",""fr"")"),"lampe")</f>
        <v>lampe</v>
      </c>
    </row>
    <row r="339">
      <c r="A339" s="3" t="s">
        <v>339</v>
      </c>
      <c r="B339" s="4" t="str">
        <f>IFERROR(__xludf.DUMMYFUNCTION("GOOGLETRANSLATE(A339,""tr"",""fr"")"),"gène")</f>
        <v>gène</v>
      </c>
    </row>
    <row r="340">
      <c r="A340" s="3" t="s">
        <v>340</v>
      </c>
      <c r="B340" s="4" t="str">
        <f>IFERROR(__xludf.DUMMYFUNCTION("GOOGLETRANSLATE(A340,""tr"",""fr"")"),"action")</f>
        <v>action</v>
      </c>
    </row>
    <row r="341">
      <c r="A341" s="3" t="s">
        <v>341</v>
      </c>
      <c r="B341" s="4" t="str">
        <f>IFERROR(__xludf.DUMMYFUNCTION("GOOGLETRANSLATE(A341,""tr"",""fr"")"),"Contrat")</f>
        <v>Contrat</v>
      </c>
    </row>
    <row r="342">
      <c r="A342" s="3" t="s">
        <v>342</v>
      </c>
      <c r="B342" s="4" t="str">
        <f>IFERROR(__xludf.DUMMYFUNCTION("GOOGLETRANSLATE(A342,""tr"",""fr"")"),"postiche")</f>
        <v>postiche</v>
      </c>
    </row>
    <row r="343">
      <c r="A343" s="3" t="s">
        <v>343</v>
      </c>
      <c r="B343" s="4" t="str">
        <f>IFERROR(__xludf.DUMMYFUNCTION("GOOGLETRANSLATE(A343,""tr"",""fr"")"),"secteur")</f>
        <v>secteur</v>
      </c>
    </row>
    <row r="344">
      <c r="A344" s="3" t="s">
        <v>344</v>
      </c>
      <c r="B344" s="4" t="str">
        <f>IFERROR(__xludf.DUMMYFUNCTION("GOOGLETRANSLATE(A344,""tr"",""fr"")"),"agressif")</f>
        <v>agressif</v>
      </c>
    </row>
    <row r="345">
      <c r="A345" s="3" t="s">
        <v>345</v>
      </c>
      <c r="B345" s="4" t="str">
        <f>IFERROR(__xludf.DUMMYFUNCTION("GOOGLETRANSLATE(A345,""tr"",""fr"")"),"Pull-over")</f>
        <v>Pull-over</v>
      </c>
    </row>
    <row r="346">
      <c r="A346" s="3" t="s">
        <v>346</v>
      </c>
      <c r="B346" s="4" t="str">
        <f>IFERROR(__xludf.DUMMYFUNCTION("GOOGLETRANSLATE(A346,""tr"",""fr"")"),"filtrer")</f>
        <v>filtrer</v>
      </c>
    </row>
    <row r="347">
      <c r="A347" s="3" t="s">
        <v>347</v>
      </c>
      <c r="B347" s="4" t="str">
        <f>IFERROR(__xludf.DUMMYFUNCTION("GOOGLETRANSLATE(A347,""tr"",""fr"")"),"motif")</f>
        <v>motif</v>
      </c>
    </row>
    <row r="348">
      <c r="A348" s="3" t="s">
        <v>348</v>
      </c>
      <c r="B348" s="4" t="str">
        <f>IFERROR(__xludf.DUMMYFUNCTION("GOOGLETRANSLATE(A348,""tr"",""fr"")"),"lycée")</f>
        <v>lycée</v>
      </c>
    </row>
    <row r="349">
      <c r="A349" s="3" t="s">
        <v>349</v>
      </c>
      <c r="B349" s="4" t="str">
        <f>IFERROR(__xludf.DUMMYFUNCTION("GOOGLETRANSLATE(A349,""tr"",""fr"")"),"couloir")</f>
        <v>couloir</v>
      </c>
    </row>
    <row r="350">
      <c r="A350" s="3" t="s">
        <v>350</v>
      </c>
      <c r="B350" s="4" t="str">
        <f>IFERROR(__xludf.DUMMYFUNCTION("GOOGLETRANSLATE(A350,""tr"",""fr"")"),"biscuit")</f>
        <v>biscuit</v>
      </c>
    </row>
    <row r="351">
      <c r="A351" s="3" t="s">
        <v>351</v>
      </c>
      <c r="B351" s="4" t="str">
        <f>IFERROR(__xludf.DUMMYFUNCTION("GOOGLETRANSLATE(A351,""tr"",""fr"")"),"boxeur")</f>
        <v>boxeur</v>
      </c>
    </row>
    <row r="352">
      <c r="A352" s="3" t="s">
        <v>352</v>
      </c>
      <c r="B352" s="4" t="str">
        <f>IFERROR(__xludf.DUMMYFUNCTION("GOOGLETRANSLATE(A352,""tr"",""fr"")"),"stratégique")</f>
        <v>stratégique</v>
      </c>
    </row>
    <row r="353">
      <c r="A353" s="3" t="s">
        <v>353</v>
      </c>
      <c r="B353" s="4" t="str">
        <f>IFERROR(__xludf.DUMMYFUNCTION("GOOGLETRANSLATE(A353,""tr"",""fr"")"),"érotique")</f>
        <v>érotique</v>
      </c>
    </row>
    <row r="354">
      <c r="A354" s="3" t="s">
        <v>354</v>
      </c>
      <c r="B354" s="4" t="str">
        <f>IFERROR(__xludf.DUMMYFUNCTION("GOOGLETRANSLATE(A354,""tr"",""fr"")"),"station")</f>
        <v>station</v>
      </c>
    </row>
    <row r="355">
      <c r="A355" s="3" t="s">
        <v>355</v>
      </c>
      <c r="B355" s="4" t="str">
        <f>IFERROR(__xludf.DUMMYFUNCTION("GOOGLETRANSLATE(A355,""tr"",""fr"")"),"réhabilitation")</f>
        <v>réhabilitation</v>
      </c>
    </row>
    <row r="356">
      <c r="A356" s="3" t="s">
        <v>356</v>
      </c>
      <c r="B356" s="4" t="str">
        <f>IFERROR(__xludf.DUMMYFUNCTION("GOOGLETRANSLATE(A356,""tr"",""fr"")"),"béton")</f>
        <v>béton</v>
      </c>
    </row>
    <row r="357">
      <c r="A357" s="3" t="s">
        <v>357</v>
      </c>
      <c r="B357" s="4" t="str">
        <f>IFERROR(__xludf.DUMMYFUNCTION("GOOGLETRANSLATE(A357,""tr"",""fr"")"),"score")</f>
        <v>score</v>
      </c>
    </row>
    <row r="358">
      <c r="A358" s="3" t="s">
        <v>358</v>
      </c>
      <c r="B358" s="4" t="str">
        <f>IFERROR(__xludf.DUMMYFUNCTION("GOOGLETRANSLATE(A358,""tr"",""fr"")"),"isolée")</f>
        <v>isolée</v>
      </c>
    </row>
    <row r="359">
      <c r="A359" s="3" t="s">
        <v>359</v>
      </c>
      <c r="B359" s="4" t="str">
        <f>IFERROR(__xludf.DUMMYFUNCTION("GOOGLETRANSLATE(A359,""tr"",""fr"")"),"interne")</f>
        <v>interne</v>
      </c>
    </row>
    <row r="360">
      <c r="A360" s="3" t="s">
        <v>360</v>
      </c>
      <c r="B360" s="4" t="str">
        <f>IFERROR(__xludf.DUMMYFUNCTION("GOOGLETRANSLATE(A360,""tr"",""fr"")"),"Comité")</f>
        <v>Comité</v>
      </c>
    </row>
    <row r="361">
      <c r="A361" s="3" t="s">
        <v>361</v>
      </c>
      <c r="B361" s="4" t="str">
        <f>IFERROR(__xludf.DUMMYFUNCTION("GOOGLETRANSLATE(A361,""tr"",""fr"")"),"atmosphère")</f>
        <v>atmosphère</v>
      </c>
    </row>
    <row r="362">
      <c r="A362" s="3" t="s">
        <v>362</v>
      </c>
      <c r="B362" s="4" t="str">
        <f>IFERROR(__xludf.DUMMYFUNCTION("GOOGLETRANSLATE(A362,""tr"",""fr"")"),"auto")</f>
        <v>auto</v>
      </c>
    </row>
    <row r="363">
      <c r="A363" s="3" t="s">
        <v>363</v>
      </c>
      <c r="B363" s="4" t="str">
        <f>IFERROR(__xludf.DUMMYFUNCTION("GOOGLETRANSLATE(A363,""tr"",""fr"")"),"éclat")</f>
        <v>éclat</v>
      </c>
    </row>
    <row r="364">
      <c r="A364" s="3" t="s">
        <v>364</v>
      </c>
      <c r="B364" s="4" t="str">
        <f>IFERROR(__xludf.DUMMYFUNCTION("GOOGLETRANSLATE(A364,""tr"",""fr"")"),"hallucination")</f>
        <v>hallucination</v>
      </c>
    </row>
    <row r="365">
      <c r="A365" s="3" t="s">
        <v>365</v>
      </c>
      <c r="B365" s="4" t="str">
        <f>IFERROR(__xludf.DUMMYFUNCTION("GOOGLETRANSLATE(A365,""tr"",""fr"")"),"musical")</f>
        <v>musical</v>
      </c>
    </row>
    <row r="366">
      <c r="A366" s="3" t="s">
        <v>366</v>
      </c>
      <c r="B366" s="4" t="str">
        <f>IFERROR(__xludf.DUMMYFUNCTION("GOOGLETRANSLATE(A366,""tr"",""fr"")"),"germe")</f>
        <v>germe</v>
      </c>
    </row>
    <row r="367">
      <c r="A367" s="3" t="s">
        <v>367</v>
      </c>
      <c r="B367" s="4" t="str">
        <f>IFERROR(__xludf.DUMMYFUNCTION("GOOGLETRANSLATE(A367,""tr"",""fr"")"),"radioactif")</f>
        <v>radioactif</v>
      </c>
    </row>
    <row r="368">
      <c r="A368" s="3" t="s">
        <v>368</v>
      </c>
      <c r="B368" s="4" t="str">
        <f>IFERROR(__xludf.DUMMYFUNCTION("GOOGLETRANSLATE(A368,""tr"",""fr"")"),"batterie")</f>
        <v>batterie</v>
      </c>
    </row>
    <row r="369">
      <c r="A369" s="3" t="s">
        <v>369</v>
      </c>
      <c r="B369" s="4" t="str">
        <f>IFERROR(__xludf.DUMMYFUNCTION("GOOGLETRANSLATE(A369,""tr"",""fr"")"),"passe-temps")</f>
        <v>passe-temps</v>
      </c>
    </row>
    <row r="370">
      <c r="A370" s="3" t="s">
        <v>370</v>
      </c>
      <c r="B370" s="4" t="str">
        <f>IFERROR(__xludf.DUMMYFUNCTION("GOOGLETRANSLATE(A370,""tr"",""fr"")"),"jambon")</f>
        <v>jambon</v>
      </c>
    </row>
    <row r="371">
      <c r="A371" s="3" t="s">
        <v>371</v>
      </c>
      <c r="B371" s="4" t="str">
        <f>IFERROR(__xludf.DUMMYFUNCTION("GOOGLETRANSLATE(A371,""tr"",""fr"")"),"asthme")</f>
        <v>asthme</v>
      </c>
    </row>
    <row r="372">
      <c r="A372" s="3" t="s">
        <v>372</v>
      </c>
      <c r="B372" s="4" t="str">
        <f>IFERROR(__xludf.DUMMYFUNCTION("GOOGLETRANSLATE(A372,""tr"",""fr"")"),"dinosaure")</f>
        <v>dinosaure</v>
      </c>
    </row>
    <row r="373">
      <c r="A373" s="3" t="s">
        <v>373</v>
      </c>
      <c r="B373" s="4" t="str">
        <f>IFERROR(__xludf.DUMMYFUNCTION("GOOGLETRANSLATE(A373,""tr"",""fr"")"),"la biologie")</f>
        <v>la biologie</v>
      </c>
    </row>
    <row r="374">
      <c r="A374" s="3" t="s">
        <v>374</v>
      </c>
      <c r="B374" s="4" t="str">
        <f>IFERROR(__xludf.DUMMYFUNCTION("GOOGLETRANSLATE(A374,""tr"",""fr"")"),"omelette")</f>
        <v>omelette</v>
      </c>
    </row>
    <row r="375">
      <c r="A375" s="3" t="s">
        <v>375</v>
      </c>
      <c r="B375" s="4" t="str">
        <f>IFERROR(__xludf.DUMMYFUNCTION("GOOGLETRANSLATE(A375,""tr"",""fr"")"),"fasciste")</f>
        <v>fasciste</v>
      </c>
    </row>
    <row r="376">
      <c r="A376" s="3" t="s">
        <v>376</v>
      </c>
      <c r="B376" s="4" t="str">
        <f>IFERROR(__xludf.DUMMYFUNCTION("GOOGLETRANSLATE(A376,""tr"",""fr"")"),"canapé")</f>
        <v>canapé</v>
      </c>
    </row>
    <row r="377">
      <c r="A377" s="3" t="s">
        <v>377</v>
      </c>
      <c r="B377" s="4" t="str">
        <f>IFERROR(__xludf.DUMMYFUNCTION("GOOGLETRANSLATE(A377,""tr"",""fr"")"),"bout")</f>
        <v>bout</v>
      </c>
    </row>
    <row r="378">
      <c r="A378" s="3" t="s">
        <v>378</v>
      </c>
      <c r="B378" s="4" t="str">
        <f>IFERROR(__xludf.DUMMYFUNCTION("GOOGLETRANSLATE(A378,""tr"",""fr"")"),"de zéro")</f>
        <v>de zéro</v>
      </c>
    </row>
    <row r="379">
      <c r="A379" s="3" t="s">
        <v>379</v>
      </c>
      <c r="B379" s="4" t="str">
        <f>IFERROR(__xludf.DUMMYFUNCTION("GOOGLETRANSLATE(A379,""tr"",""fr"")"),"référence")</f>
        <v>référence</v>
      </c>
    </row>
    <row r="380">
      <c r="A380" s="3" t="s">
        <v>380</v>
      </c>
      <c r="B380" s="4" t="str">
        <f>IFERROR(__xludf.DUMMYFUNCTION("GOOGLETRANSLATE(A380,""tr"",""fr"")"),"psychiatre")</f>
        <v>psychiatre</v>
      </c>
    </row>
    <row r="381">
      <c r="A381" s="3" t="s">
        <v>381</v>
      </c>
      <c r="B381" s="4" t="str">
        <f>IFERROR(__xludf.DUMMYFUNCTION("GOOGLETRANSLATE(A381,""tr"",""fr"")"),"biscuit salé")</f>
        <v>biscuit salé</v>
      </c>
    </row>
    <row r="382">
      <c r="A382" s="3" t="s">
        <v>382</v>
      </c>
      <c r="B382" s="4" t="str">
        <f>IFERROR(__xludf.DUMMYFUNCTION("GOOGLETRANSLATE(A382,""tr"",""fr"")"),"Messager")</f>
        <v>Messager</v>
      </c>
    </row>
    <row r="383">
      <c r="A383" s="3" t="s">
        <v>383</v>
      </c>
      <c r="B383" s="4" t="str">
        <f>IFERROR(__xludf.DUMMYFUNCTION("GOOGLETRANSLATE(A383,""tr"",""fr"")"),"cliché")</f>
        <v>cliché</v>
      </c>
    </row>
    <row r="384">
      <c r="A384" s="3" t="s">
        <v>384</v>
      </c>
      <c r="B384" s="4" t="str">
        <f>IFERROR(__xludf.DUMMYFUNCTION("GOOGLETRANSLATE(A384,""tr"",""fr"")"),"allumage")</f>
        <v>allumage</v>
      </c>
    </row>
    <row r="385">
      <c r="A385" s="3" t="s">
        <v>385</v>
      </c>
      <c r="B385" s="4" t="str">
        <f>IFERROR(__xludf.DUMMYFUNCTION("GOOGLETRANSLATE(A385,""tr"",""fr"")"),"bombardement")</f>
        <v>bombardement</v>
      </c>
    </row>
    <row r="386">
      <c r="A386" s="3" t="s">
        <v>386</v>
      </c>
      <c r="B386" s="4" t="str">
        <f>IFERROR(__xludf.DUMMYFUNCTION("GOOGLETRANSLATE(A386,""tr"",""fr"")"),"Cognac")</f>
        <v>Cognac</v>
      </c>
    </row>
    <row r="387">
      <c r="A387" s="3" t="s">
        <v>387</v>
      </c>
      <c r="B387" s="4" t="str">
        <f>IFERROR(__xludf.DUMMYFUNCTION("GOOGLETRANSLATE(A387,""tr"",""fr"")"),"organisme")</f>
        <v>organisme</v>
      </c>
    </row>
    <row r="388">
      <c r="A388" s="3" t="s">
        <v>388</v>
      </c>
      <c r="B388" s="4" t="str">
        <f>IFERROR(__xludf.DUMMYFUNCTION("GOOGLETRANSLATE(A388,""tr"",""fr"")"),"barbare")</f>
        <v>barbare</v>
      </c>
    </row>
    <row r="389">
      <c r="A389" s="3" t="s">
        <v>389</v>
      </c>
      <c r="B389" s="4" t="str">
        <f>IFERROR(__xludf.DUMMYFUNCTION("GOOGLETRANSLATE(A389,""tr"",""fr"")"),"démocratique")</f>
        <v>démocratique</v>
      </c>
    </row>
    <row r="390">
      <c r="A390" s="3" t="s">
        <v>390</v>
      </c>
      <c r="B390" s="4" t="str">
        <f>IFERROR(__xludf.DUMMYFUNCTION("GOOGLETRANSLATE(A390,""tr"",""fr"")"),"spaghetti")</f>
        <v>spaghetti</v>
      </c>
    </row>
    <row r="391">
      <c r="A391" s="3" t="s">
        <v>391</v>
      </c>
      <c r="B391" s="4" t="str">
        <f>IFERROR(__xludf.DUMMYFUNCTION("GOOGLETRANSLATE(A391,""tr"",""fr"")"),"gorille")</f>
        <v>gorille</v>
      </c>
    </row>
    <row r="392">
      <c r="A392" s="3" t="s">
        <v>392</v>
      </c>
      <c r="B392" s="4" t="str">
        <f>IFERROR(__xludf.DUMMYFUNCTION("GOOGLETRANSLATE(A392,""tr"",""fr"")"),"festival")</f>
        <v>festival</v>
      </c>
    </row>
    <row r="393">
      <c r="A393" s="3" t="s">
        <v>393</v>
      </c>
      <c r="B393" s="4" t="str">
        <f>IFERROR(__xludf.DUMMYFUNCTION("GOOGLETRANSLATE(A393,""tr"",""fr"")"),"réaction")</f>
        <v>réaction</v>
      </c>
    </row>
    <row r="394">
      <c r="A394" s="3" t="s">
        <v>394</v>
      </c>
      <c r="B394" s="4" t="str">
        <f>IFERROR(__xludf.DUMMYFUNCTION("GOOGLETRANSLATE(A394,""tr"",""fr"")"),"thèse")</f>
        <v>thèse</v>
      </c>
    </row>
    <row r="395">
      <c r="A395" s="3" t="s">
        <v>395</v>
      </c>
      <c r="B395" s="4" t="str">
        <f>IFERROR(__xludf.DUMMYFUNCTION("GOOGLETRANSLATE(A395,""tr"",""fr"")"),"maquette")</f>
        <v>maquette</v>
      </c>
    </row>
    <row r="396">
      <c r="A396" s="3" t="s">
        <v>396</v>
      </c>
      <c r="B396" s="4" t="str">
        <f>IFERROR(__xludf.DUMMYFUNCTION("GOOGLETRANSLATE(A396,""tr"",""fr"")"),"auto")</f>
        <v>auto</v>
      </c>
    </row>
    <row r="397">
      <c r="A397" s="3" t="s">
        <v>397</v>
      </c>
      <c r="B397" s="4" t="str">
        <f>IFERROR(__xludf.DUMMYFUNCTION("GOOGLETRANSLATE(A397,""tr"",""fr"")"),"café")</f>
        <v>café</v>
      </c>
    </row>
    <row r="398">
      <c r="A398" s="3" t="s">
        <v>398</v>
      </c>
      <c r="B398" s="4" t="str">
        <f>IFERROR(__xludf.DUMMYFUNCTION("GOOGLETRANSLATE(A398,""tr"",""fr"")"),"meubles")</f>
        <v>meubles</v>
      </c>
    </row>
    <row r="399">
      <c r="A399" s="3" t="s">
        <v>399</v>
      </c>
      <c r="B399" s="4" t="str">
        <f>IFERROR(__xludf.DUMMYFUNCTION("GOOGLETRANSLATE(A399,""tr"",""fr"")"),"formulaire")</f>
        <v>formulaire</v>
      </c>
    </row>
    <row r="400">
      <c r="A400" s="3" t="s">
        <v>400</v>
      </c>
      <c r="B400" s="4" t="str">
        <f>IFERROR(__xludf.DUMMYFUNCTION("GOOGLETRANSLATE(A400,""tr"",""fr"")"),"Rantoir")</f>
        <v>Rantoir</v>
      </c>
    </row>
    <row r="401">
      <c r="A401" s="3" t="s">
        <v>401</v>
      </c>
      <c r="B401" s="4" t="str">
        <f>IFERROR(__xludf.DUMMYFUNCTION("GOOGLETRANSLATE(A401,""tr"",""fr"")"),"Université")</f>
        <v>Université</v>
      </c>
    </row>
    <row r="402">
      <c r="A402" s="3" t="s">
        <v>402</v>
      </c>
      <c r="B402" s="4" t="str">
        <f>IFERROR(__xludf.DUMMYFUNCTION("GOOGLETRANSLATE(A402,""tr"",""fr"")"),"maillot de bain")</f>
        <v>maillot de bain</v>
      </c>
    </row>
    <row r="403">
      <c r="A403" s="3" t="s">
        <v>403</v>
      </c>
      <c r="B403" s="4" t="str">
        <f>IFERROR(__xludf.DUMMYFUNCTION("GOOGLETRANSLATE(A403,""tr"",""fr"")"),"Chinois")</f>
        <v>Chinois</v>
      </c>
    </row>
    <row r="404">
      <c r="A404" s="3" t="s">
        <v>404</v>
      </c>
      <c r="B404" s="4" t="str">
        <f>IFERROR(__xludf.DUMMYFUNCTION("GOOGLETRANSLATE(A404,""tr"",""fr"")"),"une dépression")</f>
        <v>une dépression</v>
      </c>
    </row>
    <row r="405">
      <c r="A405" s="3" t="s">
        <v>405</v>
      </c>
      <c r="B405" s="4" t="str">
        <f>IFERROR(__xludf.DUMMYFUNCTION("GOOGLETRANSLATE(A405,""tr"",""fr"")"),"hydrogène")</f>
        <v>hydrogène</v>
      </c>
    </row>
    <row r="406">
      <c r="A406" s="3" t="s">
        <v>406</v>
      </c>
      <c r="B406" s="4" t="str">
        <f>IFERROR(__xludf.DUMMYFUNCTION("GOOGLETRANSLATE(A406,""tr"",""fr"")"),"organisme")</f>
        <v>organisme</v>
      </c>
    </row>
    <row r="407">
      <c r="A407" s="3" t="s">
        <v>407</v>
      </c>
      <c r="B407" s="4" t="str">
        <f>IFERROR(__xludf.DUMMYFUNCTION("GOOGLETRANSLATE(A407,""tr"",""fr"")"),"rythme")</f>
        <v>rythme</v>
      </c>
    </row>
    <row r="408">
      <c r="A408" s="3" t="s">
        <v>408</v>
      </c>
      <c r="B408" s="4" t="str">
        <f>IFERROR(__xludf.DUMMYFUNCTION("GOOGLETRANSLATE(A408,""tr"",""fr"")"),"vétérinaire")</f>
        <v>vétérinaire</v>
      </c>
    </row>
    <row r="409">
      <c r="A409" s="3" t="s">
        <v>409</v>
      </c>
      <c r="B409" s="4" t="str">
        <f>IFERROR(__xludf.DUMMYFUNCTION("GOOGLETRANSLATE(A409,""tr"",""fr"")"),"gelée")</f>
        <v>gelée</v>
      </c>
    </row>
    <row r="410">
      <c r="A410" s="3" t="s">
        <v>410</v>
      </c>
      <c r="B410" s="4" t="str">
        <f>IFERROR(__xludf.DUMMYFUNCTION("GOOGLETRANSLATE(A410,""tr"",""fr"")"),"cabine")</f>
        <v>cabine</v>
      </c>
    </row>
    <row r="411">
      <c r="A411" s="3" t="s">
        <v>411</v>
      </c>
      <c r="B411" s="4" t="str">
        <f>IFERROR(__xludf.DUMMYFUNCTION("GOOGLETRANSLATE(A411,""tr"",""fr"")"),"pyjamas")</f>
        <v>pyjamas</v>
      </c>
    </row>
    <row r="412">
      <c r="A412" s="3" t="s">
        <v>412</v>
      </c>
      <c r="B412" s="4" t="str">
        <f>IFERROR(__xludf.DUMMYFUNCTION("GOOGLETRANSLATE(A412,""tr"",""fr"")"),"engrenage")</f>
        <v>engrenage</v>
      </c>
    </row>
    <row r="413">
      <c r="A413" s="3" t="s">
        <v>413</v>
      </c>
      <c r="B413" s="4" t="str">
        <f>IFERROR(__xludf.DUMMYFUNCTION("GOOGLETRANSLATE(A413,""tr"",""fr"")"),"anesthésie")</f>
        <v>anesthésie</v>
      </c>
    </row>
    <row r="414">
      <c r="A414" s="3" t="s">
        <v>414</v>
      </c>
      <c r="B414" s="4" t="str">
        <f>IFERROR(__xludf.DUMMYFUNCTION("GOOGLETRANSLATE(A414,""tr"",""fr"")"),"Saumon")</f>
        <v>Saumon</v>
      </c>
    </row>
    <row r="415">
      <c r="A415" s="3" t="s">
        <v>415</v>
      </c>
      <c r="B415" s="4" t="str">
        <f>IFERROR(__xludf.DUMMYFUNCTION("GOOGLETRANSLATE(A415,""tr"",""fr"")"),"écurie")</f>
        <v>écurie</v>
      </c>
    </row>
    <row r="416">
      <c r="A416" s="3" t="s">
        <v>416</v>
      </c>
      <c r="B416" s="4" t="str">
        <f>IFERROR(__xludf.DUMMYFUNCTION("GOOGLETRANSLATE(A416,""tr"",""fr"")"),"la société")</f>
        <v>la société</v>
      </c>
    </row>
    <row r="417">
      <c r="A417" s="3" t="s">
        <v>417</v>
      </c>
      <c r="B417" s="4" t="str">
        <f>IFERROR(__xludf.DUMMYFUNCTION("GOOGLETRANSLATE(A417,""tr"",""fr"")"),"galaxie")</f>
        <v>galaxie</v>
      </c>
    </row>
    <row r="418">
      <c r="A418" s="3" t="s">
        <v>418</v>
      </c>
      <c r="B418" s="4" t="str">
        <f>IFERROR(__xludf.DUMMYFUNCTION("GOOGLETRANSLATE(A418,""tr"",""fr"")"),"Plage")</f>
        <v>Plage</v>
      </c>
    </row>
    <row r="419">
      <c r="A419" s="3" t="s">
        <v>419</v>
      </c>
      <c r="B419" s="4" t="str">
        <f>IFERROR(__xludf.DUMMYFUNCTION("GOOGLETRANSLATE(A419,""tr"",""fr"")"),"session")</f>
        <v>session</v>
      </c>
    </row>
    <row r="420">
      <c r="A420" s="3" t="s">
        <v>420</v>
      </c>
      <c r="B420" s="4" t="str">
        <f>IFERROR(__xludf.DUMMYFUNCTION("GOOGLETRANSLATE(A420,""tr"",""fr"")"),"Licence")</f>
        <v>Licence</v>
      </c>
    </row>
    <row r="421">
      <c r="A421" s="3" t="s">
        <v>421</v>
      </c>
      <c r="B421" s="4" t="str">
        <f>IFERROR(__xludf.DUMMYFUNCTION("GOOGLETRANSLATE(A421,""tr"",""fr"")"),"psychologue")</f>
        <v>psychologue</v>
      </c>
    </row>
    <row r="422">
      <c r="A422" s="3" t="s">
        <v>422</v>
      </c>
      <c r="B422" s="4" t="str">
        <f>IFERROR(__xludf.DUMMYFUNCTION("GOOGLETRANSLATE(A422,""tr"",""fr"")"),"mite")</f>
        <v>mite</v>
      </c>
    </row>
    <row r="423">
      <c r="A423" s="3" t="s">
        <v>423</v>
      </c>
      <c r="B423" s="4" t="str">
        <f>IFERROR(__xludf.DUMMYFUNCTION("GOOGLETRANSLATE(A423,""tr"",""fr"")"),"principe")</f>
        <v>principe</v>
      </c>
    </row>
    <row r="424">
      <c r="A424" s="3" t="s">
        <v>424</v>
      </c>
      <c r="B424" s="4" t="str">
        <f>IFERROR(__xludf.DUMMYFUNCTION("GOOGLETRANSLATE(A424,""tr"",""fr"")"),"base")</f>
        <v>base</v>
      </c>
    </row>
    <row r="425">
      <c r="A425" s="3" t="s">
        <v>425</v>
      </c>
      <c r="B425" s="4" t="str">
        <f>IFERROR(__xludf.DUMMYFUNCTION("GOOGLETRANSLATE(A425,""tr"",""fr"")"),"pudding")</f>
        <v>pudding</v>
      </c>
    </row>
    <row r="426">
      <c r="A426" s="3" t="s">
        <v>426</v>
      </c>
      <c r="B426" s="4" t="str">
        <f>IFERROR(__xludf.DUMMYFUNCTION("GOOGLETRANSLATE(A426,""tr"",""fr"")"),"Générateur")</f>
        <v>Générateur</v>
      </c>
    </row>
    <row r="427">
      <c r="A427" s="3" t="s">
        <v>427</v>
      </c>
      <c r="B427" s="4" t="str">
        <f>IFERROR(__xludf.DUMMYFUNCTION("GOOGLETRANSLATE(A427,""tr"",""fr"")"),"activité")</f>
        <v>activité</v>
      </c>
    </row>
    <row r="428">
      <c r="A428" s="3" t="s">
        <v>428</v>
      </c>
      <c r="B428" s="4" t="str">
        <f>IFERROR(__xludf.DUMMYFUNCTION("GOOGLETRANSLATE(A428,""tr"",""fr"")"),"Remarque")</f>
        <v>Remarque</v>
      </c>
    </row>
    <row r="429">
      <c r="A429" s="3" t="s">
        <v>429</v>
      </c>
      <c r="B429" s="4" t="str">
        <f>IFERROR(__xludf.DUMMYFUNCTION("GOOGLETRANSLATE(A429,""tr"",""fr"")"),"adapté")</f>
        <v>adapté</v>
      </c>
    </row>
    <row r="430">
      <c r="A430" s="3" t="s">
        <v>430</v>
      </c>
      <c r="B430" s="4" t="str">
        <f>IFERROR(__xludf.DUMMYFUNCTION("GOOGLETRANSLATE(A430,""tr"",""fr"")"),"antibiotique")</f>
        <v>antibiotique</v>
      </c>
    </row>
    <row r="431">
      <c r="A431" s="3" t="s">
        <v>431</v>
      </c>
      <c r="B431" s="4" t="str">
        <f>IFERROR(__xludf.DUMMYFUNCTION("GOOGLETRANSLATE(A431,""tr"",""fr"")"),"industriel")</f>
        <v>industriel</v>
      </c>
    </row>
    <row r="432">
      <c r="A432" s="3" t="s">
        <v>432</v>
      </c>
      <c r="B432" s="4" t="str">
        <f>IFERROR(__xludf.DUMMYFUNCTION("GOOGLETRANSLATE(A432,""tr"",""fr"")"),"homosexuel")</f>
        <v>homosexuel</v>
      </c>
    </row>
    <row r="433">
      <c r="A433" s="3" t="s">
        <v>433</v>
      </c>
      <c r="B433" s="4" t="str">
        <f>IFERROR(__xludf.DUMMYFUNCTION("GOOGLETRANSLATE(A433,""tr"",""fr"")"),"parachute")</f>
        <v>parachute</v>
      </c>
    </row>
    <row r="434">
      <c r="A434" s="3" t="s">
        <v>434</v>
      </c>
      <c r="B434" s="4" t="str">
        <f>IFERROR(__xludf.DUMMYFUNCTION("GOOGLETRANSLATE(A434,""tr"",""fr"")"),"villa")</f>
        <v>villa</v>
      </c>
    </row>
    <row r="435">
      <c r="A435" s="3" t="s">
        <v>435</v>
      </c>
      <c r="B435" s="4" t="str">
        <f>IFERROR(__xludf.DUMMYFUNCTION("GOOGLETRANSLATE(A435,""tr"",""fr"")"),"technologique")</f>
        <v>technologique</v>
      </c>
    </row>
    <row r="436">
      <c r="A436" s="3" t="s">
        <v>436</v>
      </c>
      <c r="B436" s="4" t="str">
        <f>IFERROR(__xludf.DUMMYFUNCTION("GOOGLETRANSLATE(A436,""tr"",""fr"")"),"bactérie")</f>
        <v>bactérie</v>
      </c>
    </row>
    <row r="437">
      <c r="A437" s="3" t="s">
        <v>437</v>
      </c>
      <c r="B437" s="4" t="str">
        <f>IFERROR(__xludf.DUMMYFUNCTION("GOOGLETRANSLATE(A437,""tr"",""fr"")"),"volant")</f>
        <v>volant</v>
      </c>
    </row>
    <row r="438">
      <c r="A438" s="3" t="s">
        <v>438</v>
      </c>
      <c r="B438" s="4" t="str">
        <f>IFERROR(__xludf.DUMMYFUNCTION("GOOGLETRANSLATE(A438,""tr"",""fr"")"),"sympathie")</f>
        <v>sympathie</v>
      </c>
    </row>
    <row r="439">
      <c r="A439" s="3" t="s">
        <v>439</v>
      </c>
      <c r="B439" s="4" t="str">
        <f>IFERROR(__xludf.DUMMYFUNCTION("GOOGLETRANSLATE(A439,""tr"",""fr"")"),"seconde")</f>
        <v>seconde</v>
      </c>
    </row>
    <row r="440">
      <c r="A440" s="3" t="s">
        <v>440</v>
      </c>
      <c r="B440" s="4" t="str">
        <f>IFERROR(__xludf.DUMMYFUNCTION("GOOGLETRANSLATE(A440,""tr"",""fr"")"),"mystique")</f>
        <v>mystique</v>
      </c>
    </row>
    <row r="441">
      <c r="A441" s="3" t="s">
        <v>441</v>
      </c>
      <c r="B441" s="4" t="str">
        <f>IFERROR(__xludf.DUMMYFUNCTION("GOOGLETRANSLATE(A441,""tr"",""fr"")"),"machine à écrire")</f>
        <v>machine à écrire</v>
      </c>
    </row>
    <row r="442">
      <c r="A442" s="3" t="s">
        <v>442</v>
      </c>
      <c r="B442" s="4" t="str">
        <f>IFERROR(__xludf.DUMMYFUNCTION("GOOGLETRANSLATE(A442,""tr"",""fr"")"),"site")</f>
        <v>site</v>
      </c>
    </row>
    <row r="443">
      <c r="A443" s="3" t="s">
        <v>443</v>
      </c>
      <c r="B443" s="4" t="str">
        <f>IFERROR(__xludf.DUMMYFUNCTION("GOOGLETRANSLATE(A443,""tr"",""fr"")"),"argot")</f>
        <v>argot</v>
      </c>
    </row>
    <row r="444">
      <c r="A444" s="3" t="s">
        <v>444</v>
      </c>
      <c r="B444" s="4" t="str">
        <f>IFERROR(__xludf.DUMMYFUNCTION("GOOGLETRANSLATE(A444,""tr"",""fr"")"),"Arrivées")</f>
        <v>Arrivées</v>
      </c>
    </row>
    <row r="445">
      <c r="A445" s="3" t="s">
        <v>445</v>
      </c>
      <c r="B445" s="4" t="str">
        <f>IFERROR(__xludf.DUMMYFUNCTION("GOOGLETRANSLATE(A445,""tr"",""fr"")"),"photocopie")</f>
        <v>photocopie</v>
      </c>
    </row>
    <row r="446">
      <c r="A446" s="3" t="s">
        <v>446</v>
      </c>
      <c r="B446" s="4" t="str">
        <f>IFERROR(__xludf.DUMMYFUNCTION("GOOGLETRANSLATE(A446,""tr"",""fr"")"),"socialiste")</f>
        <v>socialiste</v>
      </c>
    </row>
    <row r="447">
      <c r="A447" s="3" t="s">
        <v>447</v>
      </c>
      <c r="B447" s="4" t="str">
        <f>IFERROR(__xludf.DUMMYFUNCTION("GOOGLETRANSLATE(A447,""tr"",""fr"")"),"le reçu")</f>
        <v>le reçu</v>
      </c>
    </row>
    <row r="448">
      <c r="A448" s="3" t="s">
        <v>448</v>
      </c>
      <c r="B448" s="4" t="str">
        <f>IFERROR(__xludf.DUMMYFUNCTION("GOOGLETRANSLATE(A448,""tr"",""fr"")"),"industrie")</f>
        <v>industrie</v>
      </c>
    </row>
    <row r="449">
      <c r="A449" s="3" t="s">
        <v>449</v>
      </c>
      <c r="B449" s="4" t="str">
        <f>IFERROR(__xludf.DUMMYFUNCTION("GOOGLETRANSLATE(A449,""tr"",""fr"")"),"pointe")</f>
        <v>pointe</v>
      </c>
    </row>
    <row r="450">
      <c r="A450" s="3" t="s">
        <v>450</v>
      </c>
      <c r="B450" s="4" t="str">
        <f>IFERROR(__xludf.DUMMYFUNCTION("GOOGLETRANSLATE(A450,""tr"",""fr"")"),"boussole")</f>
        <v>boussole</v>
      </c>
    </row>
    <row r="451">
      <c r="A451" s="3" t="s">
        <v>451</v>
      </c>
      <c r="B451" s="4" t="str">
        <f>IFERROR(__xludf.DUMMYFUNCTION("GOOGLETRANSLATE(A451,""tr"",""fr"")"),"gymnastique")</f>
        <v>gymnastique</v>
      </c>
    </row>
    <row r="452">
      <c r="A452" s="3" t="s">
        <v>452</v>
      </c>
      <c r="B452" s="4" t="str">
        <f>IFERROR(__xludf.DUMMYFUNCTION("GOOGLETRANSLATE(A452,""tr"",""fr"")"),"passif")</f>
        <v>passif</v>
      </c>
    </row>
    <row r="453">
      <c r="A453" s="3" t="s">
        <v>453</v>
      </c>
      <c r="B453" s="4" t="str">
        <f>IFERROR(__xludf.DUMMYFUNCTION("GOOGLETRANSLATE(A453,""tr"",""fr"")"),"sac en plastique")</f>
        <v>sac en plastique</v>
      </c>
    </row>
    <row r="454">
      <c r="A454" s="3" t="s">
        <v>454</v>
      </c>
      <c r="B454" s="4" t="str">
        <f>IFERROR(__xludf.DUMMYFUNCTION("GOOGLETRANSLATE(A454,""tr"",""fr"")"),"équipement")</f>
        <v>équipement</v>
      </c>
    </row>
    <row r="455">
      <c r="A455" s="3" t="s">
        <v>455</v>
      </c>
      <c r="B455" s="4" t="str">
        <f>IFERROR(__xludf.DUMMYFUNCTION("GOOGLETRANSLATE(A455,""tr"",""fr"")"),"éditeur")</f>
        <v>éditeur</v>
      </c>
    </row>
    <row r="456">
      <c r="A456" s="3" t="s">
        <v>456</v>
      </c>
      <c r="B456" s="4" t="str">
        <f>IFERROR(__xludf.DUMMYFUNCTION("GOOGLETRANSLATE(A456,""tr"",""fr"")"),"cabinet")</f>
        <v>cabinet</v>
      </c>
    </row>
    <row r="457">
      <c r="A457" s="3" t="s">
        <v>457</v>
      </c>
      <c r="B457" s="4" t="str">
        <f>IFERROR(__xludf.DUMMYFUNCTION("GOOGLETRANSLATE(A457,""tr"",""fr"")"),"centimètre")</f>
        <v>centimètre</v>
      </c>
    </row>
    <row r="458">
      <c r="A458" s="3" t="s">
        <v>458</v>
      </c>
      <c r="B458" s="4" t="str">
        <f>IFERROR(__xludf.DUMMYFUNCTION("GOOGLETRANSLATE(A458,""tr"",""fr"")"),"slips")</f>
        <v>slips</v>
      </c>
    </row>
    <row r="459">
      <c r="A459" s="3" t="s">
        <v>459</v>
      </c>
      <c r="B459" s="4" t="str">
        <f>IFERROR(__xludf.DUMMYFUNCTION("GOOGLETRANSLATE(A459,""tr"",""fr"")"),"ligue")</f>
        <v>ligue</v>
      </c>
    </row>
    <row r="460">
      <c r="A460" s="3" t="s">
        <v>460</v>
      </c>
      <c r="B460" s="4" t="str">
        <f>IFERROR(__xludf.DUMMYFUNCTION("GOOGLETRANSLATE(A460,""tr"",""fr"")"),"la fréquence")</f>
        <v>la fréquence</v>
      </c>
    </row>
    <row r="461">
      <c r="A461" s="3" t="s">
        <v>461</v>
      </c>
      <c r="B461" s="4" t="str">
        <f>IFERROR(__xludf.DUMMYFUNCTION("GOOGLETRANSLATE(A461,""tr"",""fr"")"),"eaux usées")</f>
        <v>eaux usées</v>
      </c>
    </row>
    <row r="462">
      <c r="A462" s="3" t="s">
        <v>462</v>
      </c>
      <c r="B462" s="4" t="str">
        <f>IFERROR(__xludf.DUMMYFUNCTION("GOOGLETRANSLATE(A462,""tr"",""fr"")"),"auto-stop")</f>
        <v>auto-stop</v>
      </c>
    </row>
    <row r="463">
      <c r="A463" s="3" t="s">
        <v>463</v>
      </c>
      <c r="B463" s="4" t="str">
        <f>IFERROR(__xludf.DUMMYFUNCTION("GOOGLETRANSLATE(A463,""tr"",""fr"")"),"casque")</f>
        <v>casque</v>
      </c>
    </row>
    <row r="464">
      <c r="A464" s="3" t="s">
        <v>464</v>
      </c>
      <c r="B464" s="4" t="str">
        <f>IFERROR(__xludf.DUMMYFUNCTION("GOOGLETRANSLATE(A464,""tr"",""fr"")"),"billet")</f>
        <v>billet</v>
      </c>
    </row>
    <row r="465">
      <c r="A465" s="3" t="s">
        <v>465</v>
      </c>
      <c r="B465" s="4" t="str">
        <f>IFERROR(__xludf.DUMMYFUNCTION("GOOGLETRANSLATE(A465,""tr"",""fr"")"),"terme")</f>
        <v>terme</v>
      </c>
    </row>
    <row r="466">
      <c r="A466" s="3" t="s">
        <v>466</v>
      </c>
      <c r="B466" s="4" t="str">
        <f>IFERROR(__xludf.DUMMYFUNCTION("GOOGLETRANSLATE(A466,""tr"",""fr"")"),"piste")</f>
        <v>piste</v>
      </c>
    </row>
    <row r="467">
      <c r="A467" s="3" t="s">
        <v>467</v>
      </c>
      <c r="B467" s="4" t="str">
        <f>IFERROR(__xludf.DUMMYFUNCTION("GOOGLETRANSLATE(A467,""tr"",""fr"")"),"labyrinthe")</f>
        <v>labyrinthe</v>
      </c>
    </row>
    <row r="468">
      <c r="A468" s="3" t="s">
        <v>468</v>
      </c>
      <c r="B468" s="4" t="str">
        <f>IFERROR(__xludf.DUMMYFUNCTION("GOOGLETRANSLATE(A468,""tr"",""fr"")"),"philosophe")</f>
        <v>philosophe</v>
      </c>
    </row>
    <row r="469">
      <c r="A469" s="3" t="s">
        <v>469</v>
      </c>
      <c r="B469" s="4" t="str">
        <f>IFERROR(__xludf.DUMMYFUNCTION("GOOGLETRANSLATE(A469,""tr"",""fr"")"),"barrage")</f>
        <v>barrage</v>
      </c>
    </row>
    <row r="470">
      <c r="A470" s="3" t="s">
        <v>470</v>
      </c>
      <c r="B470" s="4" t="str">
        <f>IFERROR(__xludf.DUMMYFUNCTION("GOOGLETRANSLATE(A470,""tr"",""fr"")"),"calibre")</f>
        <v>calibre</v>
      </c>
    </row>
    <row r="471">
      <c r="A471" s="3" t="s">
        <v>471</v>
      </c>
      <c r="B471" s="4" t="str">
        <f>IFERROR(__xludf.DUMMYFUNCTION("GOOGLETRANSLATE(A471,""tr"",""fr"")"),"Belgique")</f>
        <v>Belgique</v>
      </c>
    </row>
    <row r="472">
      <c r="A472" s="3" t="s">
        <v>472</v>
      </c>
      <c r="B472" s="4" t="str">
        <f>IFERROR(__xludf.DUMMYFUNCTION("GOOGLETRANSLATE(A472,""tr"",""fr"")"),"réalisateur")</f>
        <v>réalisateur</v>
      </c>
    </row>
    <row r="473">
      <c r="A473" s="3" t="s">
        <v>473</v>
      </c>
      <c r="B473" s="4" t="str">
        <f>IFERROR(__xludf.DUMMYFUNCTION("GOOGLETRANSLATE(A473,""tr"",""fr"")"),"milliardaire")</f>
        <v>milliardaire</v>
      </c>
    </row>
    <row r="474">
      <c r="A474" s="3" t="s">
        <v>474</v>
      </c>
      <c r="B474" s="4" t="str">
        <f>IFERROR(__xludf.DUMMYFUNCTION("GOOGLETRANSLATE(A474,""tr"",""fr"")"),"énergique")</f>
        <v>énergique</v>
      </c>
    </row>
    <row r="475">
      <c r="A475" s="3" t="s">
        <v>475</v>
      </c>
      <c r="B475" s="4" t="str">
        <f>IFERROR(__xludf.DUMMYFUNCTION("GOOGLETRANSLATE(A475,""tr"",""fr"")"),"menu")</f>
        <v>menu</v>
      </c>
    </row>
    <row r="476">
      <c r="A476" s="3" t="s">
        <v>476</v>
      </c>
      <c r="B476" s="4" t="str">
        <f>IFERROR(__xludf.DUMMYFUNCTION("GOOGLETRANSLATE(A476,""tr"",""fr"")"),"Achevée")</f>
        <v>Achevée</v>
      </c>
    </row>
    <row r="477">
      <c r="A477" s="3" t="s">
        <v>477</v>
      </c>
      <c r="B477" s="4" t="str">
        <f>IFERROR(__xludf.DUMMYFUNCTION("GOOGLETRANSLATE(A477,""tr"",""fr"")"),"Examen de mi-saison")</f>
        <v>Examen de mi-saison</v>
      </c>
    </row>
    <row r="478">
      <c r="A478" s="3" t="s">
        <v>478</v>
      </c>
      <c r="B478" s="4" t="str">
        <f>IFERROR(__xludf.DUMMYFUNCTION("GOOGLETRANSLATE(A478,""tr"",""fr"")"),"académie")</f>
        <v>académie</v>
      </c>
    </row>
    <row r="479">
      <c r="A479" s="3" t="s">
        <v>479</v>
      </c>
      <c r="B479" s="4" t="str">
        <f>IFERROR(__xludf.DUMMYFUNCTION("GOOGLETRANSLATE(A479,""tr"",""fr"")"),"ampoule")</f>
        <v>ampoule</v>
      </c>
    </row>
    <row r="480">
      <c r="A480" s="3" t="s">
        <v>480</v>
      </c>
      <c r="B480" s="4" t="str">
        <f>IFERROR(__xludf.DUMMYFUNCTION("GOOGLETRANSLATE(A480,""tr"",""fr"")"),"prototype")</f>
        <v>prototype</v>
      </c>
    </row>
    <row r="481">
      <c r="A481" s="3" t="s">
        <v>481</v>
      </c>
      <c r="B481" s="4" t="str">
        <f>IFERROR(__xludf.DUMMYFUNCTION("GOOGLETRANSLATE(A481,""tr"",""fr"")"),"le recueil")</f>
        <v>le recueil</v>
      </c>
    </row>
    <row r="482">
      <c r="A482" s="3" t="s">
        <v>482</v>
      </c>
      <c r="B482" s="4" t="str">
        <f>IFERROR(__xludf.DUMMYFUNCTION("GOOGLETRANSLATE(A482,""tr"",""fr"")"),"libéral")</f>
        <v>libéral</v>
      </c>
    </row>
    <row r="483">
      <c r="A483" s="3" t="s">
        <v>483</v>
      </c>
      <c r="B483" s="4" t="str">
        <f>IFERROR(__xludf.DUMMYFUNCTION("GOOGLETRANSLATE(A483,""tr"",""fr"")"),"pyramide")</f>
        <v>pyramide</v>
      </c>
    </row>
    <row r="484">
      <c r="A484" s="3" t="s">
        <v>484</v>
      </c>
      <c r="B484" s="4" t="str">
        <f>IFERROR(__xludf.DUMMYFUNCTION("GOOGLETRANSLATE(A484,""tr"",""fr"")"),"squelette")</f>
        <v>squelette</v>
      </c>
    </row>
    <row r="485">
      <c r="A485" s="3" t="s">
        <v>485</v>
      </c>
      <c r="B485" s="4" t="str">
        <f>IFERROR(__xludf.DUMMYFUNCTION("GOOGLETRANSLATE(A485,""tr"",""fr"")"),"imbécile")</f>
        <v>imbécile</v>
      </c>
    </row>
    <row r="486">
      <c r="A486" s="3" t="s">
        <v>486</v>
      </c>
      <c r="B486" s="4" t="str">
        <f>IFERROR(__xludf.DUMMYFUNCTION("GOOGLETRANSLATE(A486,""tr"",""fr"")"),"intellectuel")</f>
        <v>intellectuel</v>
      </c>
    </row>
    <row r="487">
      <c r="A487" s="3" t="s">
        <v>487</v>
      </c>
      <c r="B487" s="4" t="str">
        <f>IFERROR(__xludf.DUMMYFUNCTION("GOOGLETRANSLATE(A487,""tr"",""fr"")"),"Campus")</f>
        <v>Campus</v>
      </c>
    </row>
    <row r="488">
      <c r="A488" s="3" t="s">
        <v>488</v>
      </c>
      <c r="B488" s="4" t="str">
        <f>IFERROR(__xludf.DUMMYFUNCTION("GOOGLETRANSLATE(A488,""tr"",""fr"")"),"camouflage")</f>
        <v>camouflage</v>
      </c>
    </row>
    <row r="489">
      <c r="A489" s="3" t="s">
        <v>489</v>
      </c>
      <c r="B489" s="4" t="str">
        <f>IFERROR(__xludf.DUMMYFUNCTION("GOOGLETRANSLATE(A489,""tr"",""fr"")"),"maréchal")</f>
        <v>maréchal</v>
      </c>
    </row>
    <row r="490">
      <c r="A490" s="3" t="s">
        <v>490</v>
      </c>
      <c r="B490" s="4" t="str">
        <f>IFERROR(__xludf.DUMMYFUNCTION("GOOGLETRANSLATE(A490,""tr"",""fr"")"),"hypothèque")</f>
        <v>hypothèque</v>
      </c>
    </row>
    <row r="491">
      <c r="A491" s="3" t="s">
        <v>491</v>
      </c>
      <c r="B491" s="4" t="str">
        <f>IFERROR(__xludf.DUMMYFUNCTION("GOOGLETRANSLATE(A491,""tr"",""fr"")"),"lire")</f>
        <v>lire</v>
      </c>
    </row>
    <row r="492">
      <c r="A492" s="3" t="s">
        <v>492</v>
      </c>
      <c r="B492" s="4" t="str">
        <f>IFERROR(__xludf.DUMMYFUNCTION("GOOGLETRANSLATE(A492,""tr"",""fr"")"),"bikini")</f>
        <v>bikini</v>
      </c>
    </row>
    <row r="493">
      <c r="A493" s="3" t="s">
        <v>493</v>
      </c>
      <c r="B493" s="4" t="str">
        <f>IFERROR(__xludf.DUMMYFUNCTION("GOOGLETRANSLATE(A493,""tr"",""fr"")"),"léopard")</f>
        <v>léopard</v>
      </c>
    </row>
    <row r="494">
      <c r="A494" s="3" t="s">
        <v>494</v>
      </c>
      <c r="B494" s="4" t="str">
        <f>IFERROR(__xludf.DUMMYFUNCTION("GOOGLETRANSLATE(A494,""tr"",""fr"")"),"volcan")</f>
        <v>volcan</v>
      </c>
    </row>
    <row r="495">
      <c r="A495" s="3" t="s">
        <v>495</v>
      </c>
      <c r="B495" s="4" t="str">
        <f>IFERROR(__xludf.DUMMYFUNCTION("GOOGLETRANSLATE(A495,""tr"",""fr"")"),"buffet")</f>
        <v>buffet</v>
      </c>
    </row>
    <row r="496">
      <c r="A496" s="3" t="s">
        <v>496</v>
      </c>
      <c r="B496" s="4" t="str">
        <f>IFERROR(__xludf.DUMMYFUNCTION("GOOGLETRANSLATE(A496,""tr"",""fr"")"),"érection")</f>
        <v>érection</v>
      </c>
    </row>
    <row r="497">
      <c r="A497" s="3" t="s">
        <v>497</v>
      </c>
      <c r="B497" s="4" t="str">
        <f>IFERROR(__xludf.DUMMYFUNCTION("GOOGLETRANSLATE(A497,""tr"",""fr"")"),"sodium")</f>
        <v>sodium</v>
      </c>
    </row>
    <row r="498">
      <c r="A498" s="3" t="s">
        <v>498</v>
      </c>
      <c r="B498" s="4" t="str">
        <f>IFERROR(__xludf.DUMMYFUNCTION("GOOGLETRANSLATE(A498,""tr"",""fr"")"),"Golfe")</f>
        <v>Golfe</v>
      </c>
    </row>
    <row r="499">
      <c r="A499" s="3" t="s">
        <v>499</v>
      </c>
      <c r="B499" s="4" t="str">
        <f>IFERROR(__xludf.DUMMYFUNCTION("GOOGLETRANSLATE(A499,""tr"",""fr"")"),"quai")</f>
        <v>quai</v>
      </c>
    </row>
    <row r="500">
      <c r="A500" s="3" t="s">
        <v>500</v>
      </c>
      <c r="B500" s="4" t="str">
        <f>IFERROR(__xludf.DUMMYFUNCTION("GOOGLETRANSLATE(A500,""tr"",""fr"")"),"paranoïa")</f>
        <v>paranoïa</v>
      </c>
    </row>
    <row r="501">
      <c r="A501" s="3" t="s">
        <v>501</v>
      </c>
      <c r="B501" s="4" t="str">
        <f>IFERROR(__xludf.DUMMYFUNCTION("GOOGLETRANSLATE(A501,""tr"",""fr"")"),"objet")</f>
        <v>objet</v>
      </c>
    </row>
    <row r="502">
      <c r="A502" s="3" t="s">
        <v>502</v>
      </c>
      <c r="B502" s="4" t="str">
        <f>IFERROR(__xludf.DUMMYFUNCTION("GOOGLETRANSLATE(A502,""tr"",""fr"")"),"manteau")</f>
        <v>manteau</v>
      </c>
    </row>
    <row r="503">
      <c r="A503" s="3" t="s">
        <v>503</v>
      </c>
      <c r="B503" s="4" t="str">
        <f>IFERROR(__xludf.DUMMYFUNCTION("GOOGLETRANSLATE(A503,""tr"",""fr"")"),"climatisation")</f>
        <v>climatisation</v>
      </c>
    </row>
    <row r="504">
      <c r="A504" s="3" t="s">
        <v>504</v>
      </c>
      <c r="B504" s="4" t="str">
        <f>IFERROR(__xludf.DUMMYFUNCTION("GOOGLETRANSLATE(A504,""tr"",""fr"")"),"Château")</f>
        <v>Château</v>
      </c>
    </row>
    <row r="505">
      <c r="A505" s="3" t="s">
        <v>505</v>
      </c>
      <c r="B505" s="4" t="str">
        <f>IFERROR(__xludf.DUMMYFUNCTION("GOOGLETRANSLATE(A505,""tr"",""fr"")"),"panthère")</f>
        <v>panthère</v>
      </c>
    </row>
    <row r="506">
      <c r="A506" s="3" t="s">
        <v>506</v>
      </c>
      <c r="B506" s="4" t="str">
        <f>IFERROR(__xludf.DUMMYFUNCTION("GOOGLETRANSLATE(A506,""tr"",""fr"")"),"soutien-gorge")</f>
        <v>soutien-gorge</v>
      </c>
    </row>
    <row r="507">
      <c r="A507" s="3" t="s">
        <v>507</v>
      </c>
      <c r="B507" s="4" t="str">
        <f>IFERROR(__xludf.DUMMYFUNCTION("GOOGLETRANSLATE(A507,""tr"",""fr"")"),"ethnique")</f>
        <v>ethnique</v>
      </c>
    </row>
    <row r="508">
      <c r="A508" s="3" t="s">
        <v>508</v>
      </c>
      <c r="B508" s="4" t="str">
        <f>IFERROR(__xludf.DUMMYFUNCTION("GOOGLETRANSLATE(A508,""tr"",""fr"")"),"style")</f>
        <v>style</v>
      </c>
    </row>
    <row r="509">
      <c r="A509" s="3" t="s">
        <v>509</v>
      </c>
      <c r="B509" s="4" t="str">
        <f>IFERROR(__xludf.DUMMYFUNCTION("GOOGLETRANSLATE(A509,""tr"",""fr"")"),"dépressif")</f>
        <v>dépressif</v>
      </c>
    </row>
    <row r="510">
      <c r="A510" s="3" t="s">
        <v>510</v>
      </c>
      <c r="B510" s="4" t="str">
        <f>IFERROR(__xludf.DUMMYFUNCTION("GOOGLETRANSLATE(A510,""tr"",""fr"")"),"terrorisme")</f>
        <v>terrorisme</v>
      </c>
    </row>
    <row r="511">
      <c r="A511" s="3" t="s">
        <v>511</v>
      </c>
      <c r="B511" s="4" t="str">
        <f>IFERROR(__xludf.DUMMYFUNCTION("GOOGLETRANSLATE(A511,""tr"",""fr"")"),"carte postale")</f>
        <v>carte postale</v>
      </c>
    </row>
    <row r="512">
      <c r="A512" s="3" t="s">
        <v>512</v>
      </c>
      <c r="B512" s="4" t="str">
        <f>IFERROR(__xludf.DUMMYFUNCTION("GOOGLETRANSLATE(A512,""tr"",""fr"")"),"allergie")</f>
        <v>allergie</v>
      </c>
    </row>
    <row r="513">
      <c r="A513" s="3" t="s">
        <v>513</v>
      </c>
      <c r="B513" s="4" t="str">
        <f>IFERROR(__xludf.DUMMYFUNCTION("GOOGLETRANSLATE(A513,""tr"",""fr"")"),"shorts")</f>
        <v>shorts</v>
      </c>
    </row>
    <row r="514">
      <c r="A514" s="3" t="s">
        <v>514</v>
      </c>
      <c r="B514" s="4" t="str">
        <f>IFERROR(__xludf.DUMMYFUNCTION("GOOGLETRANSLATE(A514,""tr"",""fr"")"),"cascadeur")</f>
        <v>cascadeur</v>
      </c>
    </row>
    <row r="515">
      <c r="A515" s="3" t="s">
        <v>515</v>
      </c>
      <c r="B515" s="4" t="str">
        <f>IFERROR(__xludf.DUMMYFUNCTION("GOOGLETRANSLATE(A515,""tr"",""fr"")"),"choqué")</f>
        <v>choqué</v>
      </c>
    </row>
    <row r="516">
      <c r="A516" s="3" t="s">
        <v>516</v>
      </c>
      <c r="B516" s="4" t="str">
        <f>IFERROR(__xludf.DUMMYFUNCTION("GOOGLETRANSLATE(A516,""tr"",""fr"")"),"magazine")</f>
        <v>magazine</v>
      </c>
    </row>
    <row r="517">
      <c r="A517" s="3" t="s">
        <v>517</v>
      </c>
      <c r="B517" s="4" t="str">
        <f>IFERROR(__xludf.DUMMYFUNCTION("GOOGLETRANSLATE(A517,""tr"",""fr"")"),"aubaine")</f>
        <v>aubaine</v>
      </c>
    </row>
    <row r="518">
      <c r="A518" s="3" t="s">
        <v>518</v>
      </c>
      <c r="B518" s="4" t="str">
        <f>IFERROR(__xludf.DUMMYFUNCTION("GOOGLETRANSLATE(A518,""tr"",""fr"")"),"Macho")</f>
        <v>Macho</v>
      </c>
    </row>
    <row r="519">
      <c r="A519" s="3" t="s">
        <v>519</v>
      </c>
      <c r="B519" s="4" t="str">
        <f>IFERROR(__xludf.DUMMYFUNCTION("GOOGLETRANSLATE(A519,""tr"",""fr"")"),"hétérosexuel")</f>
        <v>hétérosexuel</v>
      </c>
    </row>
    <row r="520">
      <c r="A520" s="3" t="s">
        <v>520</v>
      </c>
      <c r="B520" s="4" t="str">
        <f>IFERROR(__xludf.DUMMYFUNCTION("GOOGLETRANSLATE(A520,""tr"",""fr"")"),"agence")</f>
        <v>agence</v>
      </c>
    </row>
    <row r="521">
      <c r="A521" s="3" t="s">
        <v>521</v>
      </c>
      <c r="B521" s="4" t="str">
        <f>IFERROR(__xludf.DUMMYFUNCTION("GOOGLETRANSLATE(A521,""tr"",""fr"")"),"démocrate")</f>
        <v>démocrate</v>
      </c>
    </row>
    <row r="522">
      <c r="A522" s="3" t="s">
        <v>522</v>
      </c>
      <c r="B522" s="4" t="str">
        <f>IFERROR(__xludf.DUMMYFUNCTION("GOOGLETRANSLATE(A522,""tr"",""fr"")"),"parlement")</f>
        <v>parlement</v>
      </c>
    </row>
    <row r="523">
      <c r="A523" s="3" t="s">
        <v>523</v>
      </c>
      <c r="B523" s="4" t="str">
        <f>IFERROR(__xludf.DUMMYFUNCTION("GOOGLETRANSLATE(A523,""tr"",""fr"")"),"ananas")</f>
        <v>ananas</v>
      </c>
    </row>
    <row r="524">
      <c r="A524" s="3" t="s">
        <v>524</v>
      </c>
      <c r="B524" s="4" t="str">
        <f>IFERROR(__xludf.DUMMYFUNCTION("GOOGLETRANSLATE(A524,""tr"",""fr"")"),"aluminium")</f>
        <v>aluminium</v>
      </c>
    </row>
    <row r="525">
      <c r="A525" s="3" t="s">
        <v>525</v>
      </c>
      <c r="B525" s="4" t="str">
        <f>IFERROR(__xludf.DUMMYFUNCTION("GOOGLETRANSLATE(A525,""tr"",""fr"")"),"clé")</f>
        <v>clé</v>
      </c>
    </row>
    <row r="526">
      <c r="A526" s="3" t="s">
        <v>526</v>
      </c>
      <c r="B526" s="4" t="str">
        <f>IFERROR(__xludf.DUMMYFUNCTION("GOOGLETRANSLATE(A526,""tr"",""fr"")"),"disqualification")</f>
        <v>disqualification</v>
      </c>
    </row>
    <row r="527">
      <c r="A527" s="3" t="s">
        <v>527</v>
      </c>
      <c r="B527" s="4" t="str">
        <f>IFERROR(__xludf.DUMMYFUNCTION("GOOGLETRANSLATE(A527,""tr"",""fr"")"),"cacao")</f>
        <v>cacao</v>
      </c>
    </row>
    <row r="528">
      <c r="A528" s="3" t="s">
        <v>528</v>
      </c>
      <c r="B528" s="4" t="str">
        <f>IFERROR(__xludf.DUMMYFUNCTION("GOOGLETRANSLATE(A528,""tr"",""fr"")"),"cheminée")</f>
        <v>cheminée</v>
      </c>
    </row>
    <row r="529">
      <c r="A529" s="3" t="s">
        <v>529</v>
      </c>
      <c r="B529" s="4" t="str">
        <f>IFERROR(__xludf.DUMMYFUNCTION("GOOGLETRANSLATE(A529,""tr"",""fr"")"),"fiasco")</f>
        <v>fiasco</v>
      </c>
    </row>
    <row r="530">
      <c r="A530" s="3" t="s">
        <v>530</v>
      </c>
      <c r="B530" s="4" t="str">
        <f>IFERROR(__xludf.DUMMYFUNCTION("GOOGLETRANSLATE(A530,""tr"",""fr"")"),"soutien-gorge")</f>
        <v>soutien-gorge</v>
      </c>
    </row>
    <row r="531">
      <c r="A531" s="3" t="s">
        <v>531</v>
      </c>
      <c r="B531" s="4" t="str">
        <f>IFERROR(__xludf.DUMMYFUNCTION("GOOGLETRANSLATE(A531,""tr"",""fr"")"),"psychiatre")</f>
        <v>psychiatre</v>
      </c>
    </row>
    <row r="532">
      <c r="A532" s="3" t="s">
        <v>532</v>
      </c>
      <c r="B532" s="4" t="str">
        <f>IFERROR(__xludf.DUMMYFUNCTION("GOOGLETRANSLATE(A532,""tr"",""fr"")"),"répondeur automatique")</f>
        <v>répondeur automatique</v>
      </c>
    </row>
    <row r="533">
      <c r="A533" s="3" t="s">
        <v>533</v>
      </c>
      <c r="B533" s="4" t="str">
        <f>IFERROR(__xludf.DUMMYFUNCTION("GOOGLETRANSLATE(A533,""tr"",""fr"")"),"parcelle")</f>
        <v>parcelle</v>
      </c>
    </row>
    <row r="534">
      <c r="A534" s="3" t="s">
        <v>534</v>
      </c>
      <c r="B534" s="4" t="str">
        <f>IFERROR(__xludf.DUMMYFUNCTION("GOOGLETRANSLATE(A534,""tr"",""fr"")"),"potassium")</f>
        <v>potassium</v>
      </c>
    </row>
    <row r="535">
      <c r="A535" s="3" t="s">
        <v>535</v>
      </c>
      <c r="B535" s="4" t="str">
        <f>IFERROR(__xludf.DUMMYFUNCTION("GOOGLETRANSLATE(A535,""tr"",""fr"")"),"fossile")</f>
        <v>fossile</v>
      </c>
    </row>
    <row r="536">
      <c r="A536" s="3" t="s">
        <v>536</v>
      </c>
      <c r="B536" s="4" t="str">
        <f>IFERROR(__xludf.DUMMYFUNCTION("GOOGLETRANSLATE(A536,""tr"",""fr"")"),"caféine")</f>
        <v>caféine</v>
      </c>
    </row>
    <row r="537">
      <c r="A537" s="3" t="s">
        <v>537</v>
      </c>
      <c r="B537" s="4" t="str">
        <f>IFERROR(__xludf.DUMMYFUNCTION("GOOGLETRANSLATE(A537,""tr"",""fr"")"),"jaguar")</f>
        <v>jaguar</v>
      </c>
    </row>
    <row r="538">
      <c r="A538" s="3" t="s">
        <v>538</v>
      </c>
      <c r="B538" s="4" t="str">
        <f>IFERROR(__xludf.DUMMYFUNCTION("GOOGLETRANSLATE(A538,""tr"",""fr"")"),"shampooing")</f>
        <v>shampooing</v>
      </c>
    </row>
    <row r="539">
      <c r="A539" s="3" t="s">
        <v>539</v>
      </c>
      <c r="B539" s="4" t="str">
        <f>IFERROR(__xludf.DUMMYFUNCTION("GOOGLETRANSLATE(A539,""tr"",""fr"")"),"Titan")</f>
        <v>Titan</v>
      </c>
    </row>
    <row r="540">
      <c r="A540" s="3" t="s">
        <v>540</v>
      </c>
      <c r="B540" s="4" t="str">
        <f>IFERROR(__xludf.DUMMYFUNCTION("GOOGLETRANSLATE(A540,""tr"",""fr"")"),"millimètre")</f>
        <v>millimètre</v>
      </c>
    </row>
    <row r="541">
      <c r="A541" s="3" t="s">
        <v>541</v>
      </c>
      <c r="B541" s="4" t="str">
        <f>IFERROR(__xludf.DUMMYFUNCTION("GOOGLETRANSLATE(A541,""tr"",""fr"")"),"sandale")</f>
        <v>sandale</v>
      </c>
    </row>
    <row r="542">
      <c r="A542" s="3" t="s">
        <v>542</v>
      </c>
      <c r="B542" s="4" t="str">
        <f>IFERROR(__xludf.DUMMYFUNCTION("GOOGLETRANSLATE(A542,""tr"",""fr"")"),"sceau de moine")</f>
        <v>sceau de moine</v>
      </c>
    </row>
    <row r="543">
      <c r="A543" s="3" t="s">
        <v>543</v>
      </c>
      <c r="B543" s="4" t="str">
        <f>IFERROR(__xludf.DUMMYFUNCTION("GOOGLETRANSLATE(A543,""tr"",""fr"")"),"Mayonnaise")</f>
        <v>Mayonnaise</v>
      </c>
    </row>
    <row r="544">
      <c r="A544" s="3" t="s">
        <v>544</v>
      </c>
      <c r="B544" s="4" t="str">
        <f>IFERROR(__xludf.DUMMYFUNCTION("GOOGLETRANSLATE(A544,""tr"",""fr"")"),"pion")</f>
        <v>pion</v>
      </c>
    </row>
    <row r="545">
      <c r="A545" s="3" t="s">
        <v>545</v>
      </c>
      <c r="B545" s="4" t="str">
        <f>IFERROR(__xludf.DUMMYFUNCTION("GOOGLETRANSLATE(A545,""tr"",""fr"")"),"valise")</f>
        <v>valise</v>
      </c>
    </row>
    <row r="546">
      <c r="A546" s="3" t="s">
        <v>546</v>
      </c>
      <c r="B546" s="4" t="str">
        <f>IFERROR(__xludf.DUMMYFUNCTION("GOOGLETRANSLATE(A546,""tr"",""fr"")"),"entraîneur")</f>
        <v>entraîneur</v>
      </c>
    </row>
    <row r="547">
      <c r="A547" s="3" t="s">
        <v>547</v>
      </c>
      <c r="B547" s="4" t="str">
        <f>IFERROR(__xludf.DUMMYFUNCTION("GOOGLETRANSLATE(A547,""tr"",""fr"")"),"Ardente")</f>
        <v>Ardente</v>
      </c>
    </row>
    <row r="548">
      <c r="A548" s="3" t="s">
        <v>548</v>
      </c>
      <c r="B548" s="4" t="str">
        <f>IFERROR(__xludf.DUMMYFUNCTION("GOOGLETRANSLATE(A548,""tr"",""fr"")"),"baignoire")</f>
        <v>baignoire</v>
      </c>
    </row>
    <row r="549">
      <c r="A549" s="3" t="s">
        <v>549</v>
      </c>
      <c r="B549" s="4" t="str">
        <f>IFERROR(__xludf.DUMMYFUNCTION("GOOGLETRANSLATE(A549,""tr"",""fr"")"),"archive")</f>
        <v>archive</v>
      </c>
    </row>
    <row r="550">
      <c r="A550" s="3" t="s">
        <v>550</v>
      </c>
      <c r="B550" s="4" t="str">
        <f>IFERROR(__xludf.DUMMYFUNCTION("GOOGLETRANSLATE(A550,""tr"",""fr"")"),"guérilla")</f>
        <v>guérilla</v>
      </c>
    </row>
    <row r="551">
      <c r="A551" s="3" t="s">
        <v>551</v>
      </c>
      <c r="B551" s="4" t="str">
        <f>IFERROR(__xludf.DUMMYFUNCTION("GOOGLETRANSLATE(A551,""tr"",""fr"")"),"du fromage")</f>
        <v>du fromage</v>
      </c>
    </row>
    <row r="552">
      <c r="A552" s="3" t="s">
        <v>552</v>
      </c>
      <c r="B552" s="4" t="str">
        <f>IFERROR(__xludf.DUMMYFUNCTION("GOOGLETRANSLATE(A552,""tr"",""fr"")"),"Galerie")</f>
        <v>Galerie</v>
      </c>
    </row>
    <row r="553">
      <c r="A553" s="3" t="s">
        <v>553</v>
      </c>
      <c r="B553" s="4" t="str">
        <f>IFERROR(__xludf.DUMMYFUNCTION("GOOGLETRANSLATE(A553,""tr"",""fr"")"),"bandage")</f>
        <v>bandage</v>
      </c>
    </row>
    <row r="554">
      <c r="A554" s="3" t="s">
        <v>554</v>
      </c>
      <c r="B554" s="4" t="str">
        <f>IFERROR(__xludf.DUMMYFUNCTION("GOOGLETRANSLATE(A554,""tr"",""fr"")"),"préservatif")</f>
        <v>préservatif</v>
      </c>
    </row>
    <row r="555">
      <c r="A555" s="3" t="s">
        <v>555</v>
      </c>
      <c r="B555" s="4" t="str">
        <f>IFERROR(__xludf.DUMMYFUNCTION("GOOGLETRANSLATE(A555,""tr"",""fr"")"),"coma")</f>
        <v>coma</v>
      </c>
    </row>
    <row r="556">
      <c r="A556" s="3" t="s">
        <v>556</v>
      </c>
      <c r="B556" s="4" t="str">
        <f>IFERROR(__xludf.DUMMYFUNCTION("GOOGLETRANSLATE(A556,""tr"",""fr"")"),"société")</f>
        <v>société</v>
      </c>
    </row>
    <row r="557">
      <c r="A557" s="3" t="s">
        <v>557</v>
      </c>
      <c r="B557" s="4" t="str">
        <f>IFERROR(__xludf.DUMMYFUNCTION("GOOGLETRANSLATE(A557,""tr"",""fr"")"),"antenne")</f>
        <v>antenne</v>
      </c>
    </row>
    <row r="558">
      <c r="A558" s="3" t="s">
        <v>558</v>
      </c>
      <c r="B558" s="4" t="str">
        <f>IFERROR(__xludf.DUMMYFUNCTION("GOOGLETRANSLATE(A558,""tr"",""fr"")"),"Coiffeur")</f>
        <v>Coiffeur</v>
      </c>
    </row>
    <row r="559">
      <c r="A559" s="3" t="s">
        <v>559</v>
      </c>
      <c r="B559" s="4" t="str">
        <f>IFERROR(__xludf.DUMMYFUNCTION("GOOGLETRANSLATE(A559,""tr"",""fr"")"),"sexuel")</f>
        <v>sexuel</v>
      </c>
    </row>
    <row r="560">
      <c r="A560" s="3" t="s">
        <v>560</v>
      </c>
      <c r="B560" s="4" t="str">
        <f>IFERROR(__xludf.DUMMYFUNCTION("GOOGLETRANSLATE(A560,""tr"",""fr"")"),"banquier")</f>
        <v>banquier</v>
      </c>
    </row>
    <row r="561">
      <c r="A561" s="3" t="s">
        <v>561</v>
      </c>
      <c r="B561" s="4" t="str">
        <f>IFERROR(__xludf.DUMMYFUNCTION("GOOGLETRANSLATE(A561,""tr"",""fr"")"),"dictateur")</f>
        <v>dictateur</v>
      </c>
    </row>
    <row r="562">
      <c r="A562" s="3" t="s">
        <v>562</v>
      </c>
      <c r="B562" s="4" t="str">
        <f>IFERROR(__xludf.DUMMYFUNCTION("GOOGLETRANSLATE(A562,""tr"",""fr"")"),"Mousser")</f>
        <v>Mousser</v>
      </c>
    </row>
    <row r="563">
      <c r="A563" s="3" t="s">
        <v>563</v>
      </c>
      <c r="B563" s="4" t="str">
        <f>IFERROR(__xludf.DUMMYFUNCTION("GOOGLETRANSLATE(A563,""tr"",""fr"")"),"tropical")</f>
        <v>tropical</v>
      </c>
    </row>
    <row r="564">
      <c r="A564" s="3" t="s">
        <v>564</v>
      </c>
      <c r="B564" s="4" t="str">
        <f>IFERROR(__xludf.DUMMYFUNCTION("GOOGLETRANSLATE(A564,""tr"",""fr"")"),"protestant")</f>
        <v>protestant</v>
      </c>
    </row>
    <row r="565">
      <c r="A565" s="3" t="s">
        <v>565</v>
      </c>
      <c r="B565" s="4" t="str">
        <f>IFERROR(__xludf.DUMMYFUNCTION("GOOGLETRANSLATE(A565,""tr"",""fr"")"),"organisme")</f>
        <v>organisme</v>
      </c>
    </row>
    <row r="566">
      <c r="A566" s="3" t="s">
        <v>566</v>
      </c>
      <c r="B566" s="4" t="str">
        <f>IFERROR(__xludf.DUMMYFUNCTION("GOOGLETRANSLATE(A566,""tr"",""fr"")"),"régime")</f>
        <v>régime</v>
      </c>
    </row>
    <row r="567">
      <c r="A567" s="3" t="s">
        <v>567</v>
      </c>
      <c r="B567" s="4" t="str">
        <f>IFERROR(__xludf.DUMMYFUNCTION("GOOGLETRANSLATE(A567,""tr"",""fr"")"),"opérateur")</f>
        <v>opérateur</v>
      </c>
    </row>
    <row r="568">
      <c r="A568" s="3" t="s">
        <v>568</v>
      </c>
      <c r="B568" s="4" t="str">
        <f>IFERROR(__xludf.DUMMYFUNCTION("GOOGLETRANSLATE(A568,""tr"",""fr"")"),"dynamique")</f>
        <v>dynamique</v>
      </c>
    </row>
    <row r="569">
      <c r="A569" s="3" t="s">
        <v>569</v>
      </c>
      <c r="B569" s="4" t="str">
        <f>IFERROR(__xludf.DUMMYFUNCTION("GOOGLETRANSLATE(A569,""tr"",""fr"")"),"canoë")</f>
        <v>canoë</v>
      </c>
    </row>
    <row r="570">
      <c r="A570" s="3" t="s">
        <v>570</v>
      </c>
      <c r="B570" s="4" t="str">
        <f>IFERROR(__xludf.DUMMYFUNCTION("GOOGLETRANSLATE(A570,""tr"",""fr"")"),"nicotine")</f>
        <v>nicotine</v>
      </c>
    </row>
    <row r="571">
      <c r="A571" s="3" t="s">
        <v>571</v>
      </c>
      <c r="B571" s="4" t="str">
        <f>IFERROR(__xludf.DUMMYFUNCTION("GOOGLETRANSLATE(A571,""tr"",""fr"")"),"sophistiqué")</f>
        <v>sophistiqué</v>
      </c>
    </row>
    <row r="572">
      <c r="A572" s="3" t="s">
        <v>572</v>
      </c>
      <c r="B572" s="4" t="str">
        <f>IFERROR(__xludf.DUMMYFUNCTION("GOOGLETRANSLATE(A572,""tr"",""fr"")"),"milice")</f>
        <v>milice</v>
      </c>
    </row>
    <row r="573">
      <c r="A573" s="3" t="s">
        <v>573</v>
      </c>
      <c r="B573" s="4" t="str">
        <f>IFERROR(__xludf.DUMMYFUNCTION("GOOGLETRANSLATE(A573,""tr"",""fr"")"),"Argentine")</f>
        <v>Argentine</v>
      </c>
    </row>
    <row r="574">
      <c r="A574" s="3" t="s">
        <v>574</v>
      </c>
      <c r="B574" s="4" t="str">
        <f>IFERROR(__xludf.DUMMYFUNCTION("GOOGLETRANSLATE(A574,""tr"",""fr"")"),"solide")</f>
        <v>solide</v>
      </c>
    </row>
    <row r="575">
      <c r="A575" s="3" t="s">
        <v>575</v>
      </c>
      <c r="B575" s="4" t="str">
        <f>IFERROR(__xludf.DUMMYFUNCTION("GOOGLETRANSLATE(A575,""tr"",""fr"")"),"stage")</f>
        <v>stage</v>
      </c>
    </row>
    <row r="576">
      <c r="A576" s="3" t="s">
        <v>576</v>
      </c>
      <c r="B576" s="4" t="str">
        <f>IFERROR(__xludf.DUMMYFUNCTION("GOOGLETRANSLATE(A576,""tr"",""fr"")"),"questionnaire")</f>
        <v>questionnaire</v>
      </c>
    </row>
    <row r="577">
      <c r="A577" s="3" t="s">
        <v>577</v>
      </c>
      <c r="B577" s="4" t="str">
        <f>IFERROR(__xludf.DUMMYFUNCTION("GOOGLETRANSLATE(A577,""tr"",""fr"")"),"tracteur")</f>
        <v>tracteur</v>
      </c>
    </row>
    <row r="578">
      <c r="A578" s="3" t="s">
        <v>578</v>
      </c>
      <c r="B578" s="4" t="str">
        <f>IFERROR(__xludf.DUMMYFUNCTION("GOOGLETRANSLATE(A578,""tr"",""fr"")"),"calcium")</f>
        <v>calcium</v>
      </c>
    </row>
    <row r="579">
      <c r="A579" s="3" t="s">
        <v>579</v>
      </c>
      <c r="B579" s="4" t="str">
        <f>IFERROR(__xludf.DUMMYFUNCTION("GOOGLETRANSLATE(A579,""tr"",""fr"")"),"calorie")</f>
        <v>calorie</v>
      </c>
    </row>
    <row r="580">
      <c r="A580" s="3" t="s">
        <v>580</v>
      </c>
      <c r="B580" s="4" t="str">
        <f>IFERROR(__xludf.DUMMYFUNCTION("GOOGLETRANSLATE(A580,""tr"",""fr"")"),"hélium")</f>
        <v>hélium</v>
      </c>
    </row>
    <row r="581">
      <c r="A581" s="3" t="s">
        <v>581</v>
      </c>
      <c r="B581" s="4" t="str">
        <f>IFERROR(__xludf.DUMMYFUNCTION("GOOGLETRANSLATE(A581,""tr"",""fr"")"),"donneur")</f>
        <v>donneur</v>
      </c>
    </row>
    <row r="582">
      <c r="A582" s="3" t="s">
        <v>582</v>
      </c>
      <c r="B582" s="4" t="str">
        <f>IFERROR(__xludf.DUMMYFUNCTION("GOOGLETRANSLATE(A582,""tr"",""fr"")"),"phare")</f>
        <v>phare</v>
      </c>
    </row>
    <row r="583">
      <c r="A583" s="3" t="s">
        <v>583</v>
      </c>
      <c r="B583" s="4" t="str">
        <f>IFERROR(__xludf.DUMMYFUNCTION("GOOGLETRANSLATE(A583,""tr"",""fr"")"),"platine")</f>
        <v>platine</v>
      </c>
    </row>
    <row r="584">
      <c r="A584" s="3" t="s">
        <v>584</v>
      </c>
      <c r="B584" s="4" t="str">
        <f>IFERROR(__xludf.DUMMYFUNCTION("GOOGLETRANSLATE(A584,""tr"",""fr"")"),"planète")</f>
        <v>planète</v>
      </c>
    </row>
    <row r="585">
      <c r="A585" s="3" t="s">
        <v>585</v>
      </c>
      <c r="B585" s="4" t="str">
        <f>IFERROR(__xludf.DUMMYFUNCTION("GOOGLETRANSLATE(A585,""tr"",""fr"")"),"Mirci")</f>
        <v>Mirci</v>
      </c>
    </row>
    <row r="586">
      <c r="A586" s="3" t="s">
        <v>586</v>
      </c>
      <c r="B586" s="4" t="str">
        <f>IFERROR(__xludf.DUMMYFUNCTION("GOOGLETRANSLATE(A586,""tr"",""fr"")"),"afghan")</f>
        <v>afghan</v>
      </c>
    </row>
    <row r="587">
      <c r="A587" s="3" t="s">
        <v>587</v>
      </c>
      <c r="B587" s="4" t="str">
        <f>IFERROR(__xludf.DUMMYFUNCTION("GOOGLETRANSLATE(A587,""tr"",""fr"")"),"cylindre")</f>
        <v>cylindre</v>
      </c>
    </row>
    <row r="588">
      <c r="A588" s="3" t="s">
        <v>588</v>
      </c>
      <c r="B588" s="4" t="str">
        <f>IFERROR(__xludf.DUMMYFUNCTION("GOOGLETRANSLATE(A588,""tr"",""fr"")"),"Express")</f>
        <v>Express</v>
      </c>
    </row>
    <row r="589">
      <c r="A589" s="3" t="s">
        <v>589</v>
      </c>
      <c r="B589" s="4" t="str">
        <f>IFERROR(__xludf.DUMMYFUNCTION("GOOGLETRANSLATE(A589,""tr"",""fr"")"),"Assemblée")</f>
        <v>Assemblée</v>
      </c>
    </row>
    <row r="590">
      <c r="A590" s="3" t="s">
        <v>590</v>
      </c>
      <c r="B590" s="4" t="str">
        <f>IFERROR(__xludf.DUMMYFUNCTION("GOOGLETRANSLATE(A590,""tr"",""fr"")"),"caoutchouc")</f>
        <v>caoutchouc</v>
      </c>
    </row>
    <row r="591">
      <c r="A591" s="3" t="s">
        <v>591</v>
      </c>
      <c r="B591" s="4" t="str">
        <f>IFERROR(__xludf.DUMMYFUNCTION("GOOGLETRANSLATE(A591,""tr"",""fr"")"),"paragraphe")</f>
        <v>paragraphe</v>
      </c>
    </row>
    <row r="592">
      <c r="A592" s="3" t="s">
        <v>592</v>
      </c>
      <c r="B592" s="4" t="str">
        <f>IFERROR(__xludf.DUMMYFUNCTION("GOOGLETRANSLATE(A592,""tr"",""fr"")"),"tolérance")</f>
        <v>tolérance</v>
      </c>
    </row>
    <row r="593">
      <c r="A593" s="3" t="s">
        <v>593</v>
      </c>
      <c r="B593" s="4" t="str">
        <f>IFERROR(__xludf.DUMMYFUNCTION("GOOGLETRANSLATE(A593,""tr"",""fr"")"),"diplomate")</f>
        <v>diplomate</v>
      </c>
    </row>
    <row r="594">
      <c r="A594" s="3" t="s">
        <v>594</v>
      </c>
      <c r="B594" s="4" t="str">
        <f>IFERROR(__xludf.DUMMYFUNCTION("GOOGLETRANSLATE(A594,""tr"",""fr"")"),"compteur")</f>
        <v>compteur</v>
      </c>
    </row>
    <row r="595">
      <c r="A595" s="3" t="s">
        <v>595</v>
      </c>
      <c r="B595" s="4" t="str">
        <f>IFERROR(__xludf.DUMMYFUNCTION("GOOGLETRANSLATE(A595,""tr"",""fr"")"),"combinaison")</f>
        <v>combinaison</v>
      </c>
    </row>
    <row r="596">
      <c r="A596" s="3" t="s">
        <v>596</v>
      </c>
      <c r="B596" s="4" t="str">
        <f>IFERROR(__xludf.DUMMYFUNCTION("GOOGLETRANSLATE(A596,""tr"",""fr"")"),"thème")</f>
        <v>thème</v>
      </c>
    </row>
    <row r="597">
      <c r="A597" s="3" t="s">
        <v>597</v>
      </c>
      <c r="B597" s="4" t="str">
        <f>IFERROR(__xludf.DUMMYFUNCTION("GOOGLETRANSLATE(A597,""tr"",""fr"")"),"béret")</f>
        <v>béret</v>
      </c>
    </row>
    <row r="598">
      <c r="A598" s="3" t="s">
        <v>598</v>
      </c>
      <c r="B598" s="4" t="str">
        <f>IFERROR(__xludf.DUMMYFUNCTION("GOOGLETRANSLATE(A598,""tr"",""fr"")"),"secouer")</f>
        <v>secouer</v>
      </c>
    </row>
    <row r="599">
      <c r="A599" s="3" t="s">
        <v>599</v>
      </c>
      <c r="B599" s="4" t="str">
        <f>IFERROR(__xludf.DUMMYFUNCTION("GOOGLETRANSLATE(A599,""tr"",""fr"")"),"kangourou")</f>
        <v>kangourou</v>
      </c>
    </row>
    <row r="600">
      <c r="A600" s="3" t="s">
        <v>600</v>
      </c>
      <c r="B600" s="4" t="str">
        <f>IFERROR(__xludf.DUMMYFUNCTION("GOOGLETRANSLATE(A600,""tr"",""fr"")"),"céramique")</f>
        <v>céramique</v>
      </c>
    </row>
    <row r="601">
      <c r="A601" s="3" t="s">
        <v>601</v>
      </c>
      <c r="B601" s="4" t="str">
        <f>IFERROR(__xludf.DUMMYFUNCTION("GOOGLETRANSLATE(A601,""tr"",""fr"")"),"dialogue")</f>
        <v>dialogue</v>
      </c>
    </row>
    <row r="602">
      <c r="A602" s="3" t="s">
        <v>602</v>
      </c>
      <c r="B602" s="4" t="str">
        <f>IFERROR(__xludf.DUMMYFUNCTION("GOOGLETRANSLATE(A602,""tr"",""fr"")"),"hépatite")</f>
        <v>hépatite</v>
      </c>
    </row>
    <row r="603">
      <c r="A603" s="3" t="s">
        <v>603</v>
      </c>
      <c r="B603" s="4" t="str">
        <f>IFERROR(__xludf.DUMMYFUNCTION("GOOGLETRANSLATE(A603,""tr"",""fr"")"),"intrigue")</f>
        <v>intrigue</v>
      </c>
    </row>
    <row r="604">
      <c r="A604" s="3" t="s">
        <v>604</v>
      </c>
      <c r="B604" s="4" t="str">
        <f>IFERROR(__xludf.DUMMYFUNCTION("GOOGLETRANSLATE(A604,""tr"",""fr"")"),"anarchie")</f>
        <v>anarchie</v>
      </c>
    </row>
    <row r="605">
      <c r="A605" s="3" t="s">
        <v>605</v>
      </c>
      <c r="B605" s="4" t="str">
        <f>IFERROR(__xludf.DUMMYFUNCTION("GOOGLETRANSLATE(A605,""tr"",""fr"")"),"transparence")</f>
        <v>transparence</v>
      </c>
    </row>
    <row r="606">
      <c r="A606" s="3" t="s">
        <v>606</v>
      </c>
      <c r="B606" s="4" t="str">
        <f>IFERROR(__xludf.DUMMYFUNCTION("GOOGLETRANSLATE(A606,""tr"",""fr"")"),"cure-dent")</f>
        <v>cure-dent</v>
      </c>
    </row>
    <row r="607">
      <c r="A607" s="3" t="s">
        <v>607</v>
      </c>
      <c r="B607" s="4" t="str">
        <f>IFERROR(__xludf.DUMMYFUNCTION("GOOGLETRANSLATE(A607,""tr"",""fr"")"),"aquarium")</f>
        <v>aquarium</v>
      </c>
    </row>
    <row r="608">
      <c r="A608" s="3" t="s">
        <v>608</v>
      </c>
      <c r="B608" s="4" t="str">
        <f>IFERROR(__xludf.DUMMYFUNCTION("GOOGLETRANSLATE(A608,""tr"",""fr"")"),"Plate-forme")</f>
        <v>Plate-forme</v>
      </c>
    </row>
    <row r="609">
      <c r="A609" s="3" t="s">
        <v>609</v>
      </c>
      <c r="B609" s="4" t="str">
        <f>IFERROR(__xludf.DUMMYFUNCTION("GOOGLETRANSLATE(A609,""tr"",""fr"")"),"symphonie")</f>
        <v>symphonie</v>
      </c>
    </row>
    <row r="610">
      <c r="A610" s="3" t="s">
        <v>610</v>
      </c>
      <c r="B610" s="4" t="str">
        <f>IFERROR(__xludf.DUMMYFUNCTION("GOOGLETRANSLATE(A610,""tr"",""fr"")"),"instrument")</f>
        <v>instrument</v>
      </c>
    </row>
    <row r="611">
      <c r="A611" s="3" t="s">
        <v>611</v>
      </c>
      <c r="B611" s="4" t="str">
        <f>IFERROR(__xludf.DUMMYFUNCTION("GOOGLETRANSLATE(A611,""tr"",""fr"")"),"coupon")</f>
        <v>coupon</v>
      </c>
    </row>
    <row r="612">
      <c r="A612" s="3" t="s">
        <v>612</v>
      </c>
      <c r="B612" s="4" t="str">
        <f>IFERROR(__xludf.DUMMYFUNCTION("GOOGLETRANSLATE(A612,""tr"",""fr"")"),"chemisier")</f>
        <v>chemisier</v>
      </c>
    </row>
    <row r="613">
      <c r="A613" s="3" t="s">
        <v>613</v>
      </c>
      <c r="B613" s="4" t="str">
        <f>IFERROR(__xludf.DUMMYFUNCTION("GOOGLETRANSLATE(A613,""tr"",""fr"")"),"systématique")</f>
        <v>systématique</v>
      </c>
    </row>
    <row r="614">
      <c r="A614" s="3" t="s">
        <v>614</v>
      </c>
      <c r="B614" s="4" t="str">
        <f>IFERROR(__xludf.DUMMYFUNCTION("GOOGLETRANSLATE(A614,""tr"",""fr"")"),"marathon")</f>
        <v>marathon</v>
      </c>
    </row>
    <row r="615">
      <c r="A615" s="3" t="s">
        <v>615</v>
      </c>
      <c r="B615" s="4" t="str">
        <f>IFERROR(__xludf.DUMMYFUNCTION("GOOGLETRANSLATE(A615,""tr"",""fr"")"),"facteur")</f>
        <v>facteur</v>
      </c>
    </row>
    <row r="616">
      <c r="A616" s="3" t="s">
        <v>616</v>
      </c>
      <c r="B616" s="4" t="str">
        <f>IFERROR(__xludf.DUMMYFUNCTION("GOOGLETRANSLATE(A616,""tr"",""fr"")"),"suite")</f>
        <v>suite</v>
      </c>
    </row>
    <row r="617">
      <c r="A617" s="3" t="s">
        <v>617</v>
      </c>
      <c r="B617" s="4" t="str">
        <f>IFERROR(__xludf.DUMMYFUNCTION("GOOGLETRANSLATE(A617,""tr"",""fr"")"),"billet de banque")</f>
        <v>billet de banque</v>
      </c>
    </row>
    <row r="618">
      <c r="A618" s="3" t="s">
        <v>618</v>
      </c>
      <c r="B618" s="4" t="str">
        <f>IFERROR(__xludf.DUMMYFUNCTION("GOOGLETRANSLATE(A618,""tr"",""fr"")"),"chrome")</f>
        <v>chrome</v>
      </c>
    </row>
    <row r="619">
      <c r="A619" s="3" t="s">
        <v>619</v>
      </c>
      <c r="B619" s="4" t="str">
        <f>IFERROR(__xludf.DUMMYFUNCTION("GOOGLETRANSLATE(A619,""tr"",""fr"")"),"schizophrénie")</f>
        <v>schizophrénie</v>
      </c>
    </row>
    <row r="620">
      <c r="A620" s="3" t="s">
        <v>620</v>
      </c>
      <c r="B620" s="4" t="str">
        <f>IFERROR(__xludf.DUMMYFUNCTION("GOOGLETRANSLATE(A620,""tr"",""fr"")"),"saxophone")</f>
        <v>saxophone</v>
      </c>
    </row>
    <row r="621">
      <c r="A621" s="3" t="s">
        <v>621</v>
      </c>
      <c r="B621" s="4" t="str">
        <f>IFERROR(__xludf.DUMMYFUNCTION("GOOGLETRANSLATE(A621,""tr"",""fr"")"),"inventaire")</f>
        <v>inventaire</v>
      </c>
    </row>
    <row r="622">
      <c r="A622" s="3" t="s">
        <v>622</v>
      </c>
      <c r="B622" s="4" t="str">
        <f>IFERROR(__xludf.DUMMYFUNCTION("GOOGLETRANSLATE(A622,""tr"",""fr"")"),"curry")</f>
        <v>curry</v>
      </c>
    </row>
    <row r="623">
      <c r="A623" s="3" t="s">
        <v>623</v>
      </c>
      <c r="B623" s="4" t="str">
        <f>IFERROR(__xludf.DUMMYFUNCTION("GOOGLETRANSLATE(A623,""tr"",""fr"")"),"crocheter")</f>
        <v>crocheter</v>
      </c>
    </row>
    <row r="624">
      <c r="A624" s="3" t="s">
        <v>624</v>
      </c>
      <c r="B624" s="4" t="str">
        <f>IFERROR(__xludf.DUMMYFUNCTION("GOOGLETRANSLATE(A624,""tr"",""fr"")"),"géologique")</f>
        <v>géologique</v>
      </c>
    </row>
    <row r="625">
      <c r="A625" s="3" t="s">
        <v>625</v>
      </c>
      <c r="B625" s="4" t="str">
        <f>IFERROR(__xludf.DUMMYFUNCTION("GOOGLETRANSLATE(A625,""tr"",""fr"")"),"leucémie")</f>
        <v>leucémie</v>
      </c>
    </row>
    <row r="626">
      <c r="A626" s="3" t="s">
        <v>626</v>
      </c>
      <c r="B626" s="4" t="str">
        <f>IFERROR(__xludf.DUMMYFUNCTION("GOOGLETRANSLATE(A626,""tr"",""fr"")"),"Catégorie")</f>
        <v>Catégorie</v>
      </c>
    </row>
    <row r="627">
      <c r="A627" s="3" t="s">
        <v>627</v>
      </c>
      <c r="B627" s="4" t="str">
        <f>IFERROR(__xludf.DUMMYFUNCTION("GOOGLETRANSLATE(A627,""tr"",""fr"")"),"portrait")</f>
        <v>portrait</v>
      </c>
    </row>
    <row r="628">
      <c r="A628" s="3" t="s">
        <v>628</v>
      </c>
      <c r="B628" s="4" t="str">
        <f>IFERROR(__xludf.DUMMYFUNCTION("GOOGLETRANSLATE(A628,""tr"",""fr"")"),"ironie")</f>
        <v>ironie</v>
      </c>
    </row>
    <row r="629">
      <c r="A629" s="3" t="s">
        <v>629</v>
      </c>
      <c r="B629" s="4" t="str">
        <f>IFERROR(__xludf.DUMMYFUNCTION("GOOGLETRANSLATE(A629,""tr"",""fr"")"),"télescope")</f>
        <v>télescope</v>
      </c>
    </row>
    <row r="630">
      <c r="A630" s="3" t="s">
        <v>630</v>
      </c>
      <c r="B630" s="4" t="str">
        <f>IFERROR(__xludf.DUMMYFUNCTION("GOOGLETRANSLATE(A630,""tr"",""fr"")"),"stérile")</f>
        <v>stérile</v>
      </c>
    </row>
    <row r="631">
      <c r="A631" s="3" t="s">
        <v>631</v>
      </c>
      <c r="B631" s="4" t="str">
        <f>IFERROR(__xludf.DUMMYFUNCTION("GOOGLETRANSLATE(A631,""tr"",""fr"")"),"alphabétique")</f>
        <v>alphabétique</v>
      </c>
    </row>
    <row r="632">
      <c r="A632" s="3" t="s">
        <v>632</v>
      </c>
      <c r="B632" s="4" t="str">
        <f>IFERROR(__xludf.DUMMYFUNCTION("GOOGLETRANSLATE(A632,""tr"",""fr"")"),"la faculté")</f>
        <v>la faculté</v>
      </c>
    </row>
    <row r="633">
      <c r="A633" s="3" t="s">
        <v>633</v>
      </c>
      <c r="B633" s="4" t="str">
        <f>IFERROR(__xludf.DUMMYFUNCTION("GOOGLETRANSLATE(A633,""tr"",""fr"")"),"botanique")</f>
        <v>botanique</v>
      </c>
    </row>
    <row r="634">
      <c r="A634" s="3" t="s">
        <v>634</v>
      </c>
      <c r="B634" s="4" t="str">
        <f>IFERROR(__xludf.DUMMYFUNCTION("GOOGLETRANSLATE(A634,""tr"",""fr"")"),"chiffre")</f>
        <v>chiffre</v>
      </c>
    </row>
    <row r="635">
      <c r="A635" s="3" t="s">
        <v>635</v>
      </c>
      <c r="B635" s="4" t="str">
        <f>IFERROR(__xludf.DUMMYFUNCTION("GOOGLETRANSLATE(A635,""tr"",""fr"")"),"authentique")</f>
        <v>authentique</v>
      </c>
    </row>
    <row r="636">
      <c r="A636" s="3" t="s">
        <v>636</v>
      </c>
      <c r="B636" s="4" t="str">
        <f>IFERROR(__xludf.DUMMYFUNCTION("GOOGLETRANSLATE(A636,""tr"",""fr"")"),"vengeance")</f>
        <v>vengeance</v>
      </c>
    </row>
    <row r="637">
      <c r="A637" s="3" t="s">
        <v>637</v>
      </c>
      <c r="B637" s="4" t="str">
        <f>IFERROR(__xludf.DUMMYFUNCTION("GOOGLETRANSLATE(A637,""tr"",""fr"")"),"réforme")</f>
        <v>réforme</v>
      </c>
    </row>
    <row r="638">
      <c r="A638" s="3" t="s">
        <v>638</v>
      </c>
      <c r="B638" s="4" t="str">
        <f>IFERROR(__xludf.DUMMYFUNCTION("GOOGLETRANSLATE(A638,""tr"",""fr"")"),"schizophrène")</f>
        <v>schizophrène</v>
      </c>
    </row>
    <row r="639">
      <c r="A639" s="3" t="s">
        <v>639</v>
      </c>
      <c r="B639" s="4" t="str">
        <f>IFERROR(__xludf.DUMMYFUNCTION("GOOGLETRANSLATE(A639,""tr"",""fr"")"),"sismique")</f>
        <v>sismique</v>
      </c>
    </row>
    <row r="640">
      <c r="A640" s="3" t="s">
        <v>640</v>
      </c>
      <c r="B640" s="4" t="str">
        <f>IFERROR(__xludf.DUMMYFUNCTION("GOOGLETRANSLATE(A640,""tr"",""fr"")"),"météorologie")</f>
        <v>météorologie</v>
      </c>
    </row>
    <row r="641">
      <c r="A641" s="3" t="s">
        <v>641</v>
      </c>
      <c r="B641" s="4" t="str">
        <f>IFERROR(__xludf.DUMMYFUNCTION("GOOGLETRANSLATE(A641,""tr"",""fr"")"),"décor")</f>
        <v>décor</v>
      </c>
    </row>
    <row r="642">
      <c r="A642" s="3" t="s">
        <v>642</v>
      </c>
      <c r="B642" s="4" t="str">
        <f>IFERROR(__xludf.DUMMYFUNCTION("GOOGLETRANSLATE(A642,""tr"",""fr"")"),"pollen")</f>
        <v>pollen</v>
      </c>
    </row>
    <row r="643">
      <c r="A643" s="3" t="s">
        <v>643</v>
      </c>
      <c r="B643" s="4" t="str">
        <f>IFERROR(__xludf.DUMMYFUNCTION("GOOGLETRANSLATE(A643,""tr"",""fr"")"),"Bermudes")</f>
        <v>Bermudes</v>
      </c>
    </row>
    <row r="644">
      <c r="A644" s="3" t="s">
        <v>644</v>
      </c>
      <c r="B644" s="4" t="str">
        <f>IFERROR(__xludf.DUMMYFUNCTION("GOOGLETRANSLATE(A644,""tr"",""fr"")"),"bureaucratique")</f>
        <v>bureaucratique</v>
      </c>
    </row>
    <row r="645">
      <c r="A645" s="3" t="s">
        <v>645</v>
      </c>
      <c r="B645" s="4" t="str">
        <f>IFERROR(__xludf.DUMMYFUNCTION("GOOGLETRANSLATE(A645,""tr"",""fr"")"),"ammoniac")</f>
        <v>ammoniac</v>
      </c>
    </row>
    <row r="646">
      <c r="A646" s="3" t="s">
        <v>646</v>
      </c>
      <c r="B646" s="4" t="str">
        <f>IFERROR(__xludf.DUMMYFUNCTION("GOOGLETRANSLATE(A646,""tr"",""fr"")"),"accent")</f>
        <v>accent</v>
      </c>
    </row>
    <row r="647">
      <c r="A647" s="3" t="s">
        <v>647</v>
      </c>
      <c r="B647" s="4" t="str">
        <f>IFERROR(__xludf.DUMMYFUNCTION("GOOGLETRANSLATE(A647,""tr"",""fr"")"),"phase")</f>
        <v>phase</v>
      </c>
    </row>
    <row r="648">
      <c r="A648" s="3" t="s">
        <v>648</v>
      </c>
      <c r="B648" s="4" t="str">
        <f>IFERROR(__xludf.DUMMYFUNCTION("GOOGLETRANSLATE(A648,""tr"",""fr"")"),"idéaliste")</f>
        <v>idéaliste</v>
      </c>
    </row>
    <row r="649">
      <c r="A649" s="3" t="s">
        <v>649</v>
      </c>
      <c r="B649" s="4" t="str">
        <f>IFERROR(__xludf.DUMMYFUNCTION("GOOGLETRANSLATE(A649,""tr"",""fr"")"),"matériel")</f>
        <v>matériel</v>
      </c>
    </row>
    <row r="650">
      <c r="A650" s="3" t="s">
        <v>650</v>
      </c>
      <c r="B650" s="4" t="str">
        <f>IFERROR(__xludf.DUMMYFUNCTION("GOOGLETRANSLATE(A650,""tr"",""fr"")"),"illusion")</f>
        <v>illusion</v>
      </c>
    </row>
    <row r="651">
      <c r="A651" s="3" t="s">
        <v>651</v>
      </c>
      <c r="B651" s="4" t="str">
        <f>IFERROR(__xludf.DUMMYFUNCTION("GOOGLETRANSLATE(A651,""tr"",""fr"")"),"prostate")</f>
        <v>prostate</v>
      </c>
    </row>
    <row r="652">
      <c r="A652" s="3" t="s">
        <v>652</v>
      </c>
      <c r="B652" s="4" t="str">
        <f>IFERROR(__xludf.DUMMYFUNCTION("GOOGLETRANSLATE(A652,""tr"",""fr"")"),"beige")</f>
        <v>beige</v>
      </c>
    </row>
    <row r="653">
      <c r="A653" s="3" t="s">
        <v>653</v>
      </c>
      <c r="B653" s="4" t="str">
        <f>IFERROR(__xludf.DUMMYFUNCTION("GOOGLETRANSLATE(A653,""tr"",""fr"")"),"astronomie")</f>
        <v>astronomie</v>
      </c>
    </row>
    <row r="654">
      <c r="A654" s="3" t="s">
        <v>654</v>
      </c>
      <c r="B654" s="4" t="str">
        <f>IFERROR(__xludf.DUMMYFUNCTION("GOOGLETRANSLATE(A654,""tr"",""fr"")"),"anomalie")</f>
        <v>anomalie</v>
      </c>
    </row>
    <row r="655">
      <c r="A655" s="3" t="s">
        <v>655</v>
      </c>
      <c r="B655" s="4" t="str">
        <f>IFERROR(__xludf.DUMMYFUNCTION("GOOGLETRANSLATE(A655,""tr"",""fr"")"),"la télépathie")</f>
        <v>la télépathie</v>
      </c>
    </row>
    <row r="656">
      <c r="A656" s="3" t="s">
        <v>656</v>
      </c>
      <c r="B656" s="4" t="str">
        <f>IFERROR(__xludf.DUMMYFUNCTION("GOOGLETRANSLATE(A656,""tr"",""fr"")"),"mammouth")</f>
        <v>mammouth</v>
      </c>
    </row>
    <row r="657">
      <c r="A657" s="3" t="s">
        <v>657</v>
      </c>
      <c r="B657" s="4" t="str">
        <f>IFERROR(__xludf.DUMMYFUNCTION("GOOGLETRANSLATE(A657,""tr"",""fr"")"),"athée")</f>
        <v>athée</v>
      </c>
    </row>
    <row r="658">
      <c r="A658" s="3" t="s">
        <v>658</v>
      </c>
      <c r="B658" s="4" t="str">
        <f>IFERROR(__xludf.DUMMYFUNCTION("GOOGLETRANSLATE(A658,""tr"",""fr"")"),"électron")</f>
        <v>électron</v>
      </c>
    </row>
    <row r="659">
      <c r="A659" s="3" t="s">
        <v>659</v>
      </c>
      <c r="B659" s="4" t="str">
        <f>IFERROR(__xludf.DUMMYFUNCTION("GOOGLETRANSLATE(A659,""tr"",""fr"")"),"stérilisé")</f>
        <v>stérilisé</v>
      </c>
    </row>
    <row r="660">
      <c r="A660" s="3" t="s">
        <v>660</v>
      </c>
      <c r="B660" s="4" t="str">
        <f>IFERROR(__xludf.DUMMYFUNCTION("GOOGLETRANSLATE(A660,""tr"",""fr"")"),"hamster")</f>
        <v>hamster</v>
      </c>
    </row>
    <row r="661">
      <c r="A661" s="3" t="s">
        <v>661</v>
      </c>
      <c r="B661" s="4" t="str">
        <f>IFERROR(__xludf.DUMMYFUNCTION("GOOGLETRANSLATE(A661,""tr"",""fr"")"),"neutron")</f>
        <v>neutron</v>
      </c>
    </row>
    <row r="662">
      <c r="A662" s="3" t="s">
        <v>662</v>
      </c>
      <c r="B662" s="4" t="str">
        <f>IFERROR(__xludf.DUMMYFUNCTION("GOOGLETRANSLATE(A662,""tr"",""fr"")"),"communisme")</f>
        <v>communisme</v>
      </c>
    </row>
    <row r="663">
      <c r="A663" s="3" t="s">
        <v>663</v>
      </c>
      <c r="B663" s="4" t="str">
        <f>IFERROR(__xludf.DUMMYFUNCTION("GOOGLETRANSLATE(A663,""tr"",""fr"")"),"inceste")</f>
        <v>inceste</v>
      </c>
    </row>
    <row r="664">
      <c r="A664" s="3" t="s">
        <v>664</v>
      </c>
      <c r="B664" s="4" t="str">
        <f>IFERROR(__xludf.DUMMYFUNCTION("GOOGLETRANSLATE(A664,""tr"",""fr"")"),"lithium")</f>
        <v>lithium</v>
      </c>
    </row>
    <row r="665">
      <c r="A665" s="3" t="s">
        <v>665</v>
      </c>
      <c r="B665" s="4" t="str">
        <f>IFERROR(__xludf.DUMMYFUNCTION("GOOGLETRANSLATE(A665,""tr"",""fr"")"),"napalm")</f>
        <v>napalm</v>
      </c>
    </row>
    <row r="666">
      <c r="A666" s="3" t="s">
        <v>666</v>
      </c>
      <c r="B666" s="4" t="str">
        <f>IFERROR(__xludf.DUMMYFUNCTION("GOOGLETRANSLATE(A666,""tr"",""fr"")"),"injection")</f>
        <v>injection</v>
      </c>
    </row>
    <row r="667">
      <c r="A667" s="3" t="s">
        <v>667</v>
      </c>
      <c r="B667" s="4" t="str">
        <f>IFERROR(__xludf.DUMMYFUNCTION("GOOGLETRANSLATE(A667,""tr"",""fr"")"),"production")</f>
        <v>production</v>
      </c>
    </row>
    <row r="668">
      <c r="A668" s="3" t="s">
        <v>668</v>
      </c>
      <c r="B668" s="4" t="str">
        <f>IFERROR(__xludf.DUMMYFUNCTION("GOOGLETRANSLATE(A668,""tr"",""fr"")"),"marbre")</f>
        <v>marbre</v>
      </c>
    </row>
    <row r="669">
      <c r="A669" s="3" t="s">
        <v>669</v>
      </c>
      <c r="B669" s="4" t="str">
        <f>IFERROR(__xludf.DUMMYFUNCTION("GOOGLETRANSLATE(A669,""tr"",""fr"")"),"caramel")</f>
        <v>caramel</v>
      </c>
    </row>
    <row r="670">
      <c r="A670" s="3" t="s">
        <v>670</v>
      </c>
      <c r="B670" s="4" t="str">
        <f>IFERROR(__xludf.DUMMYFUNCTION("GOOGLETRANSLATE(A670,""tr"",""fr"")"),"bureaucratie")</f>
        <v>bureaucratie</v>
      </c>
    </row>
    <row r="671">
      <c r="A671" s="3" t="s">
        <v>671</v>
      </c>
      <c r="B671" s="4" t="str">
        <f>IFERROR(__xludf.DUMMYFUNCTION("GOOGLETRANSLATE(A671,""tr"",""fr"")"),"spéculation")</f>
        <v>spéculation</v>
      </c>
    </row>
    <row r="672">
      <c r="A672" s="3" t="s">
        <v>672</v>
      </c>
      <c r="B672" s="4" t="str">
        <f>IFERROR(__xludf.DUMMYFUNCTION("GOOGLETRANSLATE(A672,""tr"",""fr"")"),"le fourneau")</f>
        <v>le fourneau</v>
      </c>
    </row>
    <row r="673">
      <c r="A673" s="3" t="s">
        <v>673</v>
      </c>
      <c r="B673" s="4" t="str">
        <f>IFERROR(__xludf.DUMMYFUNCTION("GOOGLETRANSLATE(A673,""tr"",""fr"")"),"stade")</f>
        <v>stade</v>
      </c>
    </row>
    <row r="674">
      <c r="A674" s="3" t="s">
        <v>674</v>
      </c>
      <c r="B674" s="4" t="str">
        <f>IFERROR(__xludf.DUMMYFUNCTION("GOOGLETRANSLATE(A674,""tr"",""fr"")"),"agrafe")</f>
        <v>agrafe</v>
      </c>
    </row>
    <row r="675">
      <c r="A675" s="3" t="s">
        <v>675</v>
      </c>
      <c r="B675" s="4" t="str">
        <f>IFERROR(__xludf.DUMMYFUNCTION("GOOGLETRANSLATE(A675,""tr"",""fr"")"),"spécifique")</f>
        <v>spécifique</v>
      </c>
    </row>
    <row r="676">
      <c r="A676" s="3" t="s">
        <v>676</v>
      </c>
      <c r="B676" s="4" t="str">
        <f>IFERROR(__xludf.DUMMYFUNCTION("GOOGLETRANSLATE(A676,""tr"",""fr"")"),"enzyme")</f>
        <v>enzyme</v>
      </c>
    </row>
    <row r="677">
      <c r="A677" s="3" t="s">
        <v>677</v>
      </c>
      <c r="B677" s="4" t="str">
        <f>IFERROR(__xludf.DUMMYFUNCTION("GOOGLETRANSLATE(A677,""tr"",""fr"")"),"nostalgique")</f>
        <v>nostalgique</v>
      </c>
    </row>
    <row r="678">
      <c r="A678" s="3" t="s">
        <v>678</v>
      </c>
      <c r="B678" s="4" t="str">
        <f>IFERROR(__xludf.DUMMYFUNCTION("GOOGLETRANSLATE(A678,""tr"",""fr"")"),"composition")</f>
        <v>composition</v>
      </c>
    </row>
    <row r="679">
      <c r="A679" s="3" t="s">
        <v>679</v>
      </c>
      <c r="B679" s="4" t="str">
        <f>IFERROR(__xludf.DUMMYFUNCTION("GOOGLETRANSLATE(A679,""tr"",""fr"")"),"atelier")</f>
        <v>atelier</v>
      </c>
    </row>
    <row r="680">
      <c r="A680" s="3" t="s">
        <v>680</v>
      </c>
      <c r="B680" s="4" t="str">
        <f>IFERROR(__xludf.DUMMYFUNCTION("GOOGLETRANSLATE(A680,""tr"",""fr"")"),"archéologie")</f>
        <v>archéologie</v>
      </c>
    </row>
    <row r="681">
      <c r="A681" s="3" t="s">
        <v>681</v>
      </c>
      <c r="B681" s="4" t="str">
        <f>IFERROR(__xludf.DUMMYFUNCTION("GOOGLETRANSLATE(A681,""tr"",""fr"")"),"anatomie")</f>
        <v>anatomie</v>
      </c>
    </row>
    <row r="682">
      <c r="A682" s="3" t="s">
        <v>682</v>
      </c>
      <c r="B682" s="4" t="str">
        <f>IFERROR(__xludf.DUMMYFUNCTION("GOOGLETRANSLATE(A682,""tr"",""fr"")"),"ulcère")</f>
        <v>ulcère</v>
      </c>
    </row>
    <row r="683">
      <c r="A683" s="3" t="s">
        <v>683</v>
      </c>
      <c r="B683" s="4" t="str">
        <f>IFERROR(__xludf.DUMMYFUNCTION("GOOGLETRANSLATE(A683,""tr"",""fr"")"),"corset")</f>
        <v>corset</v>
      </c>
    </row>
    <row r="684">
      <c r="A684" s="3" t="s">
        <v>684</v>
      </c>
      <c r="B684" s="4" t="str">
        <f>IFERROR(__xludf.DUMMYFUNCTION("GOOGLETRANSLATE(A684,""tr"",""fr"")"),"dessin animé")</f>
        <v>dessin animé</v>
      </c>
    </row>
    <row r="685">
      <c r="A685" s="3" t="s">
        <v>685</v>
      </c>
      <c r="B685" s="4" t="str">
        <f>IFERROR(__xludf.DUMMYFUNCTION("GOOGLETRANSLATE(A685,""tr"",""fr"")"),"Diabète")</f>
        <v>Diabète</v>
      </c>
    </row>
    <row r="686">
      <c r="A686" s="3" t="s">
        <v>686</v>
      </c>
      <c r="B686" s="4" t="str">
        <f>IFERROR(__xludf.DUMMYFUNCTION("GOOGLETRANSLATE(A686,""tr"",""fr"")"),"gangrène")</f>
        <v>gangrène</v>
      </c>
    </row>
    <row r="687">
      <c r="A687" s="3" t="s">
        <v>687</v>
      </c>
      <c r="B687" s="4" t="str">
        <f>IFERROR(__xludf.DUMMYFUNCTION("GOOGLETRANSLATE(A687,""tr"",""fr"")"),"migraine")</f>
        <v>migraine</v>
      </c>
    </row>
    <row r="688">
      <c r="A688" s="3" t="s">
        <v>688</v>
      </c>
      <c r="B688" s="4" t="str">
        <f>IFERROR(__xludf.DUMMYFUNCTION("GOOGLETRANSLATE(A688,""tr"",""fr"")"),"de banlieue")</f>
        <v>de banlieue</v>
      </c>
    </row>
    <row r="689">
      <c r="A689" s="3" t="s">
        <v>689</v>
      </c>
      <c r="B689" s="4" t="str">
        <f>IFERROR(__xludf.DUMMYFUNCTION("GOOGLETRANSLATE(A689,""tr"",""fr"")"),"touristique")</f>
        <v>touristique</v>
      </c>
    </row>
    <row r="690">
      <c r="A690" s="3" t="s">
        <v>690</v>
      </c>
      <c r="B690" s="4" t="str">
        <f>IFERROR(__xludf.DUMMYFUNCTION("GOOGLETRANSLATE(A690,""tr"",""fr"")"),"virgule")</f>
        <v>virgule</v>
      </c>
    </row>
    <row r="691">
      <c r="A691" s="3" t="s">
        <v>691</v>
      </c>
      <c r="B691" s="4" t="str">
        <f>IFERROR(__xludf.DUMMYFUNCTION("GOOGLETRANSLATE(A691,""tr"",""fr"")"),"magnésium")</f>
        <v>magnésium</v>
      </c>
    </row>
    <row r="692">
      <c r="A692" s="3" t="s">
        <v>692</v>
      </c>
      <c r="B692" s="4" t="str">
        <f>IFERROR(__xludf.DUMMYFUNCTION("GOOGLETRANSLATE(A692,""tr"",""fr"")"),"rituel")</f>
        <v>rituel</v>
      </c>
    </row>
    <row r="693">
      <c r="A693" s="3" t="s">
        <v>693</v>
      </c>
      <c r="B693" s="4" t="str">
        <f>IFERROR(__xludf.DUMMYFUNCTION("GOOGLETRANSLATE(A693,""tr"",""fr"")"),"arsenic")</f>
        <v>arsenic</v>
      </c>
    </row>
    <row r="694">
      <c r="A694" s="3" t="s">
        <v>694</v>
      </c>
      <c r="B694" s="4" t="str">
        <f>IFERROR(__xludf.DUMMYFUNCTION("GOOGLETRANSLATE(A694,""tr"",""fr"")"),"tourisme")</f>
        <v>tourisme</v>
      </c>
    </row>
    <row r="695">
      <c r="A695" s="3" t="s">
        <v>695</v>
      </c>
      <c r="B695" s="4" t="str">
        <f>IFERROR(__xludf.DUMMYFUNCTION("GOOGLETRANSLATE(A695,""tr"",""fr"")"),"capacité")</f>
        <v>capacité</v>
      </c>
    </row>
    <row r="696">
      <c r="A696" s="3" t="s">
        <v>696</v>
      </c>
      <c r="B696" s="4" t="str">
        <f>IFERROR(__xludf.DUMMYFUNCTION("GOOGLETRANSLATE(A696,""tr"",""fr"")"),"version")</f>
        <v>version</v>
      </c>
    </row>
    <row r="697">
      <c r="A697" s="3" t="s">
        <v>697</v>
      </c>
      <c r="B697" s="4" t="str">
        <f>IFERROR(__xludf.DUMMYFUNCTION("GOOGLETRANSLATE(A697,""tr"",""fr"")"),"clavier")</f>
        <v>clavier</v>
      </c>
    </row>
    <row r="698">
      <c r="A698" s="3" t="s">
        <v>698</v>
      </c>
      <c r="B698" s="4" t="str">
        <f>IFERROR(__xludf.DUMMYFUNCTION("GOOGLETRANSLATE(A698,""tr"",""fr"")"),"combinaison")</f>
        <v>combinaison</v>
      </c>
    </row>
    <row r="699">
      <c r="A699" s="3" t="s">
        <v>699</v>
      </c>
      <c r="B699" s="4" t="str">
        <f>IFERROR(__xludf.DUMMYFUNCTION("GOOGLETRANSLATE(A699,""tr"",""fr"")"),"masseur")</f>
        <v>masseur</v>
      </c>
    </row>
  </sheetData>
  <drawing r:id="rId1"/>
</worksheet>
</file>