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<sst xmlns="http://schemas.openxmlformats.org/spreadsheetml/2006/main" count="1050" uniqueCount="1050">
  <si>
    <t>turkish_word</t>
  </si>
  <si>
    <t>english_word</t>
  </si>
  <si>
    <t>palavra</t>
  </si>
  <si>
    <t>parabol</t>
  </si>
  <si>
    <t>alternatif</t>
  </si>
  <si>
    <t>baz</t>
  </si>
  <si>
    <t>çek</t>
  </si>
  <si>
    <t>parasızlık</t>
  </si>
  <si>
    <t>broş</t>
  </si>
  <si>
    <t>sıfır</t>
  </si>
  <si>
    <t>sıfırıncı</t>
  </si>
  <si>
    <t>sıfırdan</t>
  </si>
  <si>
    <t>şifre</t>
  </si>
  <si>
    <t>soba</t>
  </si>
  <si>
    <t>port</t>
  </si>
  <si>
    <t>paraşüt</t>
  </si>
  <si>
    <t>bank</t>
  </si>
  <si>
    <t>flu</t>
  </si>
  <si>
    <t>mendil</t>
  </si>
  <si>
    <t>jenosit</t>
  </si>
  <si>
    <t>net</t>
  </si>
  <si>
    <t>hipotermi</t>
  </si>
  <si>
    <t>familya</t>
  </si>
  <si>
    <t>bilet</t>
  </si>
  <si>
    <t>avaz</t>
  </si>
  <si>
    <t>inç</t>
  </si>
  <si>
    <t>kupa</t>
  </si>
  <si>
    <t>okka</t>
  </si>
  <si>
    <t>aktiflik</t>
  </si>
  <si>
    <t>şampanya</t>
  </si>
  <si>
    <t>şampiyon</t>
  </si>
  <si>
    <t>lig</t>
  </si>
  <si>
    <t>radyan</t>
  </si>
  <si>
    <t>şose</t>
  </si>
  <si>
    <t>şarküteri</t>
  </si>
  <si>
    <t>kariyer</t>
  </si>
  <si>
    <t>metro</t>
  </si>
  <si>
    <t>biyoloji</t>
  </si>
  <si>
    <t>ablatif</t>
  </si>
  <si>
    <t>arya</t>
  </si>
  <si>
    <t>köri</t>
  </si>
  <si>
    <t>flaş</t>
  </si>
  <si>
    <t>mayonez</t>
  </si>
  <si>
    <t>kamera</t>
  </si>
  <si>
    <t>tipik</t>
  </si>
  <si>
    <t>lirayla</t>
  </si>
  <si>
    <t>kronometre</t>
  </si>
  <si>
    <t>dendrokronoloji</t>
  </si>
  <si>
    <t>mikrop</t>
  </si>
  <si>
    <t>mikrobiyoloji</t>
  </si>
  <si>
    <t>asist</t>
  </si>
  <si>
    <t>krallık</t>
  </si>
  <si>
    <t>kralcı</t>
  </si>
  <si>
    <t>epe</t>
  </si>
  <si>
    <t>peruk</t>
  </si>
  <si>
    <t>ofis</t>
  </si>
  <si>
    <t>beygir</t>
  </si>
  <si>
    <t>popülasyon</t>
  </si>
  <si>
    <t>sahnelemek</t>
  </si>
  <si>
    <t>video</t>
  </si>
  <si>
    <t>mühür</t>
  </si>
  <si>
    <t>gey</t>
  </si>
  <si>
    <t>megavat</t>
  </si>
  <si>
    <t>klavye</t>
  </si>
  <si>
    <t>klostrofobi</t>
  </si>
  <si>
    <t>kartuş</t>
  </si>
  <si>
    <t>vitrin</t>
  </si>
  <si>
    <t>abandone</t>
  </si>
  <si>
    <t>akrobat</t>
  </si>
  <si>
    <t>davul</t>
  </si>
  <si>
    <t>kanun</t>
  </si>
  <si>
    <t>helikopter</t>
  </si>
  <si>
    <t>heykelcik</t>
  </si>
  <si>
    <t>heykel</t>
  </si>
  <si>
    <t>okul</t>
  </si>
  <si>
    <t>ekol</t>
  </si>
  <si>
    <t>integral</t>
  </si>
  <si>
    <t>teizm</t>
  </si>
  <si>
    <t>teodise</t>
  </si>
  <si>
    <t>ateş</t>
  </si>
  <si>
    <t>karbonat</t>
  </si>
  <si>
    <t>grup</t>
  </si>
  <si>
    <t>kap</t>
  </si>
  <si>
    <t>otomat</t>
  </si>
  <si>
    <t>pasta</t>
  </si>
  <si>
    <t>japon</t>
  </si>
  <si>
    <t>japonca</t>
  </si>
  <si>
    <t>japon balığı</t>
  </si>
  <si>
    <t>mantal</t>
  </si>
  <si>
    <t>teknik</t>
  </si>
  <si>
    <t>element</t>
  </si>
  <si>
    <t>eleman</t>
  </si>
  <si>
    <t>şapka</t>
  </si>
  <si>
    <t>hipopotam</t>
  </si>
  <si>
    <t>pejoratif</t>
  </si>
  <si>
    <t>harita</t>
  </si>
  <si>
    <t>kart</t>
  </si>
  <si>
    <t>politik</t>
  </si>
  <si>
    <t>metal</t>
  </si>
  <si>
    <t>metelik</t>
  </si>
  <si>
    <t>seksüel</t>
  </si>
  <si>
    <t>seks</t>
  </si>
  <si>
    <t>doktor</t>
  </si>
  <si>
    <t>doktorluk</t>
  </si>
  <si>
    <t>armoni</t>
  </si>
  <si>
    <t>maceracı</t>
  </si>
  <si>
    <t>papaz</t>
  </si>
  <si>
    <t>nota</t>
  </si>
  <si>
    <t>not</t>
  </si>
  <si>
    <t>divan</t>
  </si>
  <si>
    <t>seans</t>
  </si>
  <si>
    <t>sör</t>
  </si>
  <si>
    <t>mösyö</t>
  </si>
  <si>
    <t>disko</t>
  </si>
  <si>
    <t>kundak</t>
  </si>
  <si>
    <t>jant</t>
  </si>
  <si>
    <t>kanton</t>
  </si>
  <si>
    <t>piramit</t>
  </si>
  <si>
    <t>kaniş</t>
  </si>
  <si>
    <t>kavalye</t>
  </si>
  <si>
    <t>rumca</t>
  </si>
  <si>
    <t>pozitif</t>
  </si>
  <si>
    <t>vize</t>
  </si>
  <si>
    <t>karakter</t>
  </si>
  <si>
    <t>kafe</t>
  </si>
  <si>
    <t>kahverengi</t>
  </si>
  <si>
    <t>kahvaltı</t>
  </si>
  <si>
    <t>türk kahvesi</t>
  </si>
  <si>
    <t>liberal</t>
  </si>
  <si>
    <t>lise</t>
  </si>
  <si>
    <t>liseli</t>
  </si>
  <si>
    <t>gişe</t>
  </si>
  <si>
    <t>kontrol</t>
  </si>
  <si>
    <t>kamara</t>
  </si>
  <si>
    <t>قامره</t>
  </si>
  <si>
    <t>moda</t>
  </si>
  <si>
    <t>model</t>
  </si>
  <si>
    <t>tersane</t>
  </si>
  <si>
    <t>geometri</t>
  </si>
  <si>
    <t>fagot</t>
  </si>
  <si>
    <t>angaje</t>
  </si>
  <si>
    <t>laik</t>
  </si>
  <si>
    <t>banka</t>
  </si>
  <si>
    <t>materyal</t>
  </si>
  <si>
    <t>materyel</t>
  </si>
  <si>
    <t>erhan</t>
  </si>
  <si>
    <t>dağhan</t>
  </si>
  <si>
    <t>begüm</t>
  </si>
  <si>
    <t>sent</t>
  </si>
  <si>
    <t>montaj</t>
  </si>
  <si>
    <t>bariton</t>
  </si>
  <si>
    <t>ritim</t>
  </si>
  <si>
    <t>ritm</t>
  </si>
  <si>
    <t>konyak</t>
  </si>
  <si>
    <t>alkol</t>
  </si>
  <si>
    <t>avrasya</t>
  </si>
  <si>
    <t>asyalı</t>
  </si>
  <si>
    <t>şık</t>
  </si>
  <si>
    <t>kale</t>
  </si>
  <si>
    <t>kaleci</t>
  </si>
  <si>
    <t>çar</t>
  </si>
  <si>
    <t>semer</t>
  </si>
  <si>
    <t>semerci</t>
  </si>
  <si>
    <t>stil</t>
  </si>
  <si>
    <t>müzik</t>
  </si>
  <si>
    <t>müzik aleti</t>
  </si>
  <si>
    <t>mızıka</t>
  </si>
  <si>
    <t>esperanto</t>
  </si>
  <si>
    <t>şeker</t>
  </si>
  <si>
    <t>pamuk şekeri</t>
  </si>
  <si>
    <t>horoz şekeri</t>
  </si>
  <si>
    <t>elma şekeri</t>
  </si>
  <si>
    <t>şekerler</t>
  </si>
  <si>
    <t>şekerlemez</t>
  </si>
  <si>
    <t>şükür</t>
  </si>
  <si>
    <t>çince</t>
  </si>
  <si>
    <t>çinli</t>
  </si>
  <si>
    <t>çin</t>
  </si>
  <si>
    <t>çakırkeyif</t>
  </si>
  <si>
    <t>ispirto</t>
  </si>
  <si>
    <t>spiritüel</t>
  </si>
  <si>
    <t>kantar</t>
  </si>
  <si>
    <t>beynelmilel</t>
  </si>
  <si>
    <t>krom</t>
  </si>
  <si>
    <t>kromozom</t>
  </si>
  <si>
    <t>diplomatik</t>
  </si>
  <si>
    <t>fil</t>
  </si>
  <si>
    <t>fildişi</t>
  </si>
  <si>
    <t>as</t>
  </si>
  <si>
    <t>sirküler</t>
  </si>
  <si>
    <t>wiki</t>
  </si>
  <si>
    <t>sıcak</t>
  </si>
  <si>
    <t>psikoloji</t>
  </si>
  <si>
    <t>palanka</t>
  </si>
  <si>
    <t>sol</t>
  </si>
  <si>
    <t>nilüfer</t>
  </si>
  <si>
    <t>makine</t>
  </si>
  <si>
    <t>sosyal</t>
  </si>
  <si>
    <t>test</t>
  </si>
  <si>
    <t>kaşar</t>
  </si>
  <si>
    <t>lamba</t>
  </si>
  <si>
    <t>lava lambası</t>
  </si>
  <si>
    <t>blok</t>
  </si>
  <si>
    <t>abluka</t>
  </si>
  <si>
    <t>etimoloji</t>
  </si>
  <si>
    <t>katamaran</t>
  </si>
  <si>
    <t>afirmasyon</t>
  </si>
  <si>
    <t>firma</t>
  </si>
  <si>
    <t>üçgen</t>
  </si>
  <si>
    <t>beşgen</t>
  </si>
  <si>
    <t>yedigen</t>
  </si>
  <si>
    <t>basket</t>
  </si>
  <si>
    <t>tekst</t>
  </si>
  <si>
    <t>ukraynaca</t>
  </si>
  <si>
    <t>ukraynalı</t>
  </si>
  <si>
    <t>sistem</t>
  </si>
  <si>
    <t>hiperbol</t>
  </si>
  <si>
    <t>eksper</t>
  </si>
  <si>
    <t>körfez</t>
  </si>
  <si>
    <t>banyo</t>
  </si>
  <si>
    <t>şofben</t>
  </si>
  <si>
    <t>napoli</t>
  </si>
  <si>
    <t>ekspres</t>
  </si>
  <si>
    <t>direktör</t>
  </si>
  <si>
    <t>milyarlarca</t>
  </si>
  <si>
    <t>lengüist</t>
  </si>
  <si>
    <t>tayfun</t>
  </si>
  <si>
    <t>gül</t>
  </si>
  <si>
    <t>kil</t>
  </si>
  <si>
    <t>ağustos</t>
  </si>
  <si>
    <t>ağustos böceği</t>
  </si>
  <si>
    <t>endikasyon</t>
  </si>
  <si>
    <t>nostalji</t>
  </si>
  <si>
    <t>jenerasyon</t>
  </si>
  <si>
    <t>sipariş</t>
  </si>
  <si>
    <t>atom</t>
  </si>
  <si>
    <t>market</t>
  </si>
  <si>
    <t>tilde</t>
  </si>
  <si>
    <t>maç</t>
  </si>
  <si>
    <t>felsefeci</t>
  </si>
  <si>
    <t>sofyalı</t>
  </si>
  <si>
    <t>tost</t>
  </si>
  <si>
    <t>iskemle</t>
  </si>
  <si>
    <t>patron</t>
  </si>
  <si>
    <t>kokain</t>
  </si>
  <si>
    <t>sone</t>
  </si>
  <si>
    <t>kol</t>
  </si>
  <si>
    <t>kul</t>
  </si>
  <si>
    <t>damat</t>
  </si>
  <si>
    <t>i̇skender</t>
  </si>
  <si>
    <t>kek</t>
  </si>
  <si>
    <t>animasyon</t>
  </si>
  <si>
    <t>koalisyon</t>
  </si>
  <si>
    <t>maraton</t>
  </si>
  <si>
    <t>polis</t>
  </si>
  <si>
    <t>kontrolör</t>
  </si>
  <si>
    <t>konservatör</t>
  </si>
  <si>
    <t>bravo</t>
  </si>
  <si>
    <t>üniversel</t>
  </si>
  <si>
    <t>iskele</t>
  </si>
  <si>
    <t>literatür</t>
  </si>
  <si>
    <t>kano</t>
  </si>
  <si>
    <t>tünel</t>
  </si>
  <si>
    <t>mayo</t>
  </si>
  <si>
    <t>molekül</t>
  </si>
  <si>
    <t>koca</t>
  </si>
  <si>
    <t>hoca</t>
  </si>
  <si>
    <t>start</t>
  </si>
  <si>
    <t>abanoz</t>
  </si>
  <si>
    <t>korse</t>
  </si>
  <si>
    <t>kanal</t>
  </si>
  <si>
    <t>beri</t>
  </si>
  <si>
    <t>berri</t>
  </si>
  <si>
    <t>papa</t>
  </si>
  <si>
    <t>diyalekt</t>
  </si>
  <si>
    <t>barbar</t>
  </si>
  <si>
    <t>kellik</t>
  </si>
  <si>
    <t>boks</t>
  </si>
  <si>
    <t>pusula</t>
  </si>
  <si>
    <t>sinyal</t>
  </si>
  <si>
    <t>yat</t>
  </si>
  <si>
    <t>efekt</t>
  </si>
  <si>
    <t>lokomotif</t>
  </si>
  <si>
    <t>komando</t>
  </si>
  <si>
    <t>acente</t>
  </si>
  <si>
    <t>pazar</t>
  </si>
  <si>
    <t>pazartesi</t>
  </si>
  <si>
    <t>pazarlık</t>
  </si>
  <si>
    <t>plak</t>
  </si>
  <si>
    <t>kuruş</t>
  </si>
  <si>
    <t>ekonomi</t>
  </si>
  <si>
    <t>çakal</t>
  </si>
  <si>
    <t>agorafobi</t>
  </si>
  <si>
    <t>raunt</t>
  </si>
  <si>
    <t>kıymayın</t>
  </si>
  <si>
    <t>mayın</t>
  </si>
  <si>
    <t>mayın gemisi</t>
  </si>
  <si>
    <t>mayınlamak</t>
  </si>
  <si>
    <t>volkan</t>
  </si>
  <si>
    <t>kolonya</t>
  </si>
  <si>
    <t>depo</t>
  </si>
  <si>
    <t>romantik</t>
  </si>
  <si>
    <t>oksijen</t>
  </si>
  <si>
    <t>türban</t>
  </si>
  <si>
    <t>tülbent</t>
  </si>
  <si>
    <t>eşantiyon</t>
  </si>
  <si>
    <t>endeks</t>
  </si>
  <si>
    <t>endekslemek</t>
  </si>
  <si>
    <t>endeksli</t>
  </si>
  <si>
    <t>spagetti</t>
  </si>
  <si>
    <t>sigorta</t>
  </si>
  <si>
    <t>manevra</t>
  </si>
  <si>
    <t>dolar</t>
  </si>
  <si>
    <t>roket</t>
  </si>
  <si>
    <t>teori</t>
  </si>
  <si>
    <t>site</t>
  </si>
  <si>
    <t>selenyum</t>
  </si>
  <si>
    <t>kort</t>
  </si>
  <si>
    <t>pastil</t>
  </si>
  <si>
    <t>efendi</t>
  </si>
  <si>
    <t>otantik</t>
  </si>
  <si>
    <t>hanımefendi</t>
  </si>
  <si>
    <t>beyefendi</t>
  </si>
  <si>
    <t>staj</t>
  </si>
  <si>
    <t>terminatör</t>
  </si>
  <si>
    <t>bluz</t>
  </si>
  <si>
    <t>galaksi</t>
  </si>
  <si>
    <t>maço</t>
  </si>
  <si>
    <t>problem</t>
  </si>
  <si>
    <t>senaryo</t>
  </si>
  <si>
    <t>bilgisayar programı</t>
  </si>
  <si>
    <t>programsa</t>
  </si>
  <si>
    <t>programcı</t>
  </si>
  <si>
    <t>sinematograf</t>
  </si>
  <si>
    <t>faktör</t>
  </si>
  <si>
    <t>brüt</t>
  </si>
  <si>
    <t>hint</t>
  </si>
  <si>
    <t>poşet</t>
  </si>
  <si>
    <t>ağabey</t>
  </si>
  <si>
    <t>bay</t>
  </si>
  <si>
    <t>beylik</t>
  </si>
  <si>
    <t>çingene</t>
  </si>
  <si>
    <t>profesör</t>
  </si>
  <si>
    <t>viski</t>
  </si>
  <si>
    <t>şırınga</t>
  </si>
  <si>
    <t>versiyon</t>
  </si>
  <si>
    <t>taksi</t>
  </si>
  <si>
    <t>villa</t>
  </si>
  <si>
    <t>ekran</t>
  </si>
  <si>
    <t>muşmula</t>
  </si>
  <si>
    <t>pembe</t>
  </si>
  <si>
    <t>dok</t>
  </si>
  <si>
    <t>salon</t>
  </si>
  <si>
    <t>enerji</t>
  </si>
  <si>
    <t>som</t>
  </si>
  <si>
    <t>somon</t>
  </si>
  <si>
    <t>anason</t>
  </si>
  <si>
    <t>dübel</t>
  </si>
  <si>
    <t>margarin</t>
  </si>
  <si>
    <t>freze</t>
  </si>
  <si>
    <t>postiş</t>
  </si>
  <si>
    <t>müslüman</t>
  </si>
  <si>
    <t>tema</t>
  </si>
  <si>
    <t>kalemlik</t>
  </si>
  <si>
    <t>tas</t>
  </si>
  <si>
    <t>çotra</t>
  </si>
  <si>
    <t>avukat</t>
  </si>
  <si>
    <t>galon</t>
  </si>
  <si>
    <t>abdest</t>
  </si>
  <si>
    <t>testere</t>
  </si>
  <si>
    <t>destere</t>
  </si>
  <si>
    <t>kazan</t>
  </si>
  <si>
    <t>müze</t>
  </si>
  <si>
    <t>planet</t>
  </si>
  <si>
    <t>elektrik</t>
  </si>
  <si>
    <t>klima</t>
  </si>
  <si>
    <t>patates</t>
  </si>
  <si>
    <t>patates kızartması</t>
  </si>
  <si>
    <t>trend</t>
  </si>
  <si>
    <t>telefon</t>
  </si>
  <si>
    <t>kundura</t>
  </si>
  <si>
    <t>etik</t>
  </si>
  <si>
    <t>hamburg</t>
  </si>
  <si>
    <t>seri</t>
  </si>
  <si>
    <t>roman</t>
  </si>
  <si>
    <t>skor</t>
  </si>
  <si>
    <t>sedir</t>
  </si>
  <si>
    <t>roka</t>
  </si>
  <si>
    <t>ideal</t>
  </si>
  <si>
    <t>etiket</t>
  </si>
  <si>
    <t>gitar</t>
  </si>
  <si>
    <t>bütçe</t>
  </si>
  <si>
    <t>gardiyan</t>
  </si>
  <si>
    <t>türk</t>
  </si>
  <si>
    <t>terk</t>
  </si>
  <si>
    <t>çita</t>
  </si>
  <si>
    <t>pantolon</t>
  </si>
  <si>
    <t>sandalye</t>
  </si>
  <si>
    <t>sandal</t>
  </si>
  <si>
    <t>kırmızı</t>
  </si>
  <si>
    <t>inisiyatif</t>
  </si>
  <si>
    <t>panzehir</t>
  </si>
  <si>
    <t>stat</t>
  </si>
  <si>
    <t>stadyum</t>
  </si>
  <si>
    <t>endüstri</t>
  </si>
  <si>
    <t>palyaço</t>
  </si>
  <si>
    <t>şal</t>
  </si>
  <si>
    <t>spiker</t>
  </si>
  <si>
    <t>kanepe</t>
  </si>
  <si>
    <t>standart</t>
  </si>
  <si>
    <t>balya</t>
  </si>
  <si>
    <t>manifesto</t>
  </si>
  <si>
    <t>şarap kadehi</t>
  </si>
  <si>
    <t>şarapçı</t>
  </si>
  <si>
    <t>realite</t>
  </si>
  <si>
    <t>bulgarca</t>
  </si>
  <si>
    <t>bulgar</t>
  </si>
  <si>
    <t>aktif</t>
  </si>
  <si>
    <t>kategori</t>
  </si>
  <si>
    <t>büst</t>
  </si>
  <si>
    <t>buton</t>
  </si>
  <si>
    <t>arapça</t>
  </si>
  <si>
    <t>cehennem</t>
  </si>
  <si>
    <t>gazete</t>
  </si>
  <si>
    <t>masa</t>
  </si>
  <si>
    <t>nergis</t>
  </si>
  <si>
    <t>avantür</t>
  </si>
  <si>
    <t>aberasyon</t>
  </si>
  <si>
    <t>gazeteci</t>
  </si>
  <si>
    <t>jüri</t>
  </si>
  <si>
    <t>final</t>
  </si>
  <si>
    <t>festival</t>
  </si>
  <si>
    <t>teoloji</t>
  </si>
  <si>
    <t>hamster</t>
  </si>
  <si>
    <t>trajik</t>
  </si>
  <si>
    <t>dinamik</t>
  </si>
  <si>
    <t>fındık</t>
  </si>
  <si>
    <t>finiş</t>
  </si>
  <si>
    <t>gaf</t>
  </si>
  <si>
    <t>abide</t>
  </si>
  <si>
    <t>tiyatro</t>
  </si>
  <si>
    <t>arnavutluk</t>
  </si>
  <si>
    <t>arnavutça</t>
  </si>
  <si>
    <t>cezayirli</t>
  </si>
  <si>
    <t>stres</t>
  </si>
  <si>
    <t>ceket</t>
  </si>
  <si>
    <t>milyon</t>
  </si>
  <si>
    <t>mumluk</t>
  </si>
  <si>
    <t>demokrasi</t>
  </si>
  <si>
    <t>kalori</t>
  </si>
  <si>
    <t>imparatorluk</t>
  </si>
  <si>
    <t>volüm</t>
  </si>
  <si>
    <t>karamela</t>
  </si>
  <si>
    <t>karamel</t>
  </si>
  <si>
    <t>lira</t>
  </si>
  <si>
    <t>enstrüman</t>
  </si>
  <si>
    <t>fosfor</t>
  </si>
  <si>
    <t>analoji</t>
  </si>
  <si>
    <t>tröst</t>
  </si>
  <si>
    <t>seramik</t>
  </si>
  <si>
    <t>arşiv</t>
  </si>
  <si>
    <t>tenis</t>
  </si>
  <si>
    <t>menderes</t>
  </si>
  <si>
    <t>laterna</t>
  </si>
  <si>
    <t>çadır</t>
  </si>
  <si>
    <t>çador</t>
  </si>
  <si>
    <t>revir</t>
  </si>
  <si>
    <t>mağaza</t>
  </si>
  <si>
    <t>diyalog</t>
  </si>
  <si>
    <t>valf</t>
  </si>
  <si>
    <t>sevilla</t>
  </si>
  <si>
    <t>tramvay</t>
  </si>
  <si>
    <t>klinik</t>
  </si>
  <si>
    <t>kısmet</t>
  </si>
  <si>
    <t>korvet</t>
  </si>
  <si>
    <t>kule</t>
  </si>
  <si>
    <t>pisi</t>
  </si>
  <si>
    <t>adapte</t>
  </si>
  <si>
    <t>adaptasyon</t>
  </si>
  <si>
    <t>likit</t>
  </si>
  <si>
    <t>enstitü</t>
  </si>
  <si>
    <t>put</t>
  </si>
  <si>
    <t>trafik</t>
  </si>
  <si>
    <t>embriyo</t>
  </si>
  <si>
    <t>far</t>
  </si>
  <si>
    <t>inovasyon</t>
  </si>
  <si>
    <t>egzoz</t>
  </si>
  <si>
    <t>namaz</t>
  </si>
  <si>
    <t>lüks</t>
  </si>
  <si>
    <t>mersi</t>
  </si>
  <si>
    <t>şömine</t>
  </si>
  <si>
    <t>prensip</t>
  </si>
  <si>
    <t>düzine</t>
  </si>
  <si>
    <t>jöle</t>
  </si>
  <si>
    <t>fars</t>
  </si>
  <si>
    <t>amiral</t>
  </si>
  <si>
    <t>bulgur</t>
  </si>
  <si>
    <t>amirallik</t>
  </si>
  <si>
    <t>eritre</t>
  </si>
  <si>
    <t>dindar</t>
  </si>
  <si>
    <t>deyn</t>
  </si>
  <si>
    <t>kapasite</t>
  </si>
  <si>
    <t>koç</t>
  </si>
  <si>
    <t>averaj</t>
  </si>
  <si>
    <t>bulvar</t>
  </si>
  <si>
    <t>apartman</t>
  </si>
  <si>
    <t>orkestra</t>
  </si>
  <si>
    <t>sprey</t>
  </si>
  <si>
    <t>bizmut</t>
  </si>
  <si>
    <t>katalog</t>
  </si>
  <si>
    <t>i̇spanyol</t>
  </si>
  <si>
    <t>ansambl</t>
  </si>
  <si>
    <t>metot</t>
  </si>
  <si>
    <t>kriminel</t>
  </si>
  <si>
    <t>spekülatif</t>
  </si>
  <si>
    <t>spekülasyon</t>
  </si>
  <si>
    <t>nosyon</t>
  </si>
  <si>
    <t>garanti</t>
  </si>
  <si>
    <t>peru</t>
  </si>
  <si>
    <t>demokratik</t>
  </si>
  <si>
    <t>şerbetçi</t>
  </si>
  <si>
    <t>şerbetli</t>
  </si>
  <si>
    <t>şerbetsiz</t>
  </si>
  <si>
    <t>şerbet</t>
  </si>
  <si>
    <t>aktris</t>
  </si>
  <si>
    <t>pilav</t>
  </si>
  <si>
    <t>pünez</t>
  </si>
  <si>
    <t>entegrasyon</t>
  </si>
  <si>
    <t>intörn</t>
  </si>
  <si>
    <t>aritmetik</t>
  </si>
  <si>
    <t>balina</t>
  </si>
  <si>
    <t>konferans</t>
  </si>
  <si>
    <t>anormal</t>
  </si>
  <si>
    <t>vaha</t>
  </si>
  <si>
    <t>bit</t>
  </si>
  <si>
    <t>dizayn</t>
  </si>
  <si>
    <t>kel</t>
  </si>
  <si>
    <t>makarna</t>
  </si>
  <si>
    <t>etnik</t>
  </si>
  <si>
    <t>afgan</t>
  </si>
  <si>
    <t>mastürbasyon</t>
  </si>
  <si>
    <t>bere</t>
  </si>
  <si>
    <t>partisyon</t>
  </si>
  <si>
    <t>patlıcan</t>
  </si>
  <si>
    <t>badincan</t>
  </si>
  <si>
    <t>kulübe</t>
  </si>
  <si>
    <t>kilim</t>
  </si>
  <si>
    <t>papağan</t>
  </si>
  <si>
    <t>yen</t>
  </si>
  <si>
    <t>karavan</t>
  </si>
  <si>
    <t>kervan</t>
  </si>
  <si>
    <t>rakı</t>
  </si>
  <si>
    <t>katolik</t>
  </si>
  <si>
    <t>elips</t>
  </si>
  <si>
    <t>ambulans</t>
  </si>
  <si>
    <t>bibliyotek</t>
  </si>
  <si>
    <t>ugandalı</t>
  </si>
  <si>
    <t>uganda</t>
  </si>
  <si>
    <t>algoritma</t>
  </si>
  <si>
    <t>glif</t>
  </si>
  <si>
    <t>tümör</t>
  </si>
  <si>
    <t>melankoli</t>
  </si>
  <si>
    <t>kauçuk</t>
  </si>
  <si>
    <t>apostrof</t>
  </si>
  <si>
    <t>virtüöz</t>
  </si>
  <si>
    <t>cevher</t>
  </si>
  <si>
    <t>saplı sultan</t>
  </si>
  <si>
    <t>ispiyon</t>
  </si>
  <si>
    <t>materyalizm</t>
  </si>
  <si>
    <t>fayans</t>
  </si>
  <si>
    <t>slovakça</t>
  </si>
  <si>
    <t>kolektif</t>
  </si>
  <si>
    <t>dümen</t>
  </si>
  <si>
    <t>ipotek</t>
  </si>
  <si>
    <t>hamburger</t>
  </si>
  <si>
    <t>opsiyon</t>
  </si>
  <si>
    <t>emoji</t>
  </si>
  <si>
    <t>istatistik</t>
  </si>
  <si>
    <t>ajite</t>
  </si>
  <si>
    <t>efe</t>
  </si>
  <si>
    <t>müge</t>
  </si>
  <si>
    <t>almanca</t>
  </si>
  <si>
    <t>almancı</t>
  </si>
  <si>
    <t>goril</t>
  </si>
  <si>
    <t>ananas</t>
  </si>
  <si>
    <t>mafya</t>
  </si>
  <si>
    <t>mafya babası</t>
  </si>
  <si>
    <t>küratör</t>
  </si>
  <si>
    <t>burç</t>
  </si>
  <si>
    <t>pruva</t>
  </si>
  <si>
    <t>migren</t>
  </si>
  <si>
    <t>poliçe</t>
  </si>
  <si>
    <t>stüdyo</t>
  </si>
  <si>
    <t>arabayla</t>
  </si>
  <si>
    <t>arabasız</t>
  </si>
  <si>
    <t>arabalı</t>
  </si>
  <si>
    <t>arabaysa</t>
  </si>
  <si>
    <t>çöp arabası</t>
  </si>
  <si>
    <t>derviş</t>
  </si>
  <si>
    <t>klip</t>
  </si>
  <si>
    <t>ödem</t>
  </si>
  <si>
    <t>kakofoni</t>
  </si>
  <si>
    <t>filika</t>
  </si>
  <si>
    <t>farsça</t>
  </si>
  <si>
    <t>raket</t>
  </si>
  <si>
    <t>prezantasyon</t>
  </si>
  <si>
    <t>fiyasko</t>
  </si>
  <si>
    <t>saraybosna</t>
  </si>
  <si>
    <t>bosnasaray</t>
  </si>
  <si>
    <t>akselerasyon</t>
  </si>
  <si>
    <t>astronomi</t>
  </si>
  <si>
    <t>köşk</t>
  </si>
  <si>
    <t>giresun</t>
  </si>
  <si>
    <t>kontekst</t>
  </si>
  <si>
    <t>vokabüler</t>
  </si>
  <si>
    <t>susam</t>
  </si>
  <si>
    <t>komedi</t>
  </si>
  <si>
    <t>personel</t>
  </si>
  <si>
    <t>anemi</t>
  </si>
  <si>
    <t>sahipli</t>
  </si>
  <si>
    <t>sahipsiz</t>
  </si>
  <si>
    <t>sahip olmak</t>
  </si>
  <si>
    <t>prototip</t>
  </si>
  <si>
    <t>enfeksiyon</t>
  </si>
  <si>
    <t>sofistik</t>
  </si>
  <si>
    <t>fetiş</t>
  </si>
  <si>
    <t>fener</t>
  </si>
  <si>
    <t>çabuk</t>
  </si>
  <si>
    <t>ombudsman</t>
  </si>
  <si>
    <t>iskelet</t>
  </si>
  <si>
    <t>galoş</t>
  </si>
  <si>
    <t>pratik</t>
  </si>
  <si>
    <t>psişik</t>
  </si>
  <si>
    <t>alman</t>
  </si>
  <si>
    <t>nasıl</t>
  </si>
  <si>
    <t>şişmek</t>
  </si>
  <si>
    <t>şaşmak</t>
  </si>
  <si>
    <t>şişlik</t>
  </si>
  <si>
    <t>eroin</t>
  </si>
  <si>
    <t>misket</t>
  </si>
  <si>
    <t>ve</t>
  </si>
  <si>
    <t>fok</t>
  </si>
  <si>
    <t>tabure</t>
  </si>
  <si>
    <t>matruşka</t>
  </si>
  <si>
    <t>hobi</t>
  </si>
  <si>
    <t>pul</t>
  </si>
  <si>
    <t>orangutan</t>
  </si>
  <si>
    <t>amnezi</t>
  </si>
  <si>
    <t>kriz</t>
  </si>
  <si>
    <t>makaron</t>
  </si>
  <si>
    <t>ironi</t>
  </si>
  <si>
    <t>damatlık</t>
  </si>
  <si>
    <t>bankacı</t>
  </si>
  <si>
    <t>atinalı</t>
  </si>
  <si>
    <t>antilop</t>
  </si>
  <si>
    <t>ondülasyon</t>
  </si>
  <si>
    <t>ametist</t>
  </si>
  <si>
    <t>vilayet</t>
  </si>
  <si>
    <t>şablon</t>
  </si>
  <si>
    <t>banliyö</t>
  </si>
  <si>
    <t>mandolin</t>
  </si>
  <si>
    <t>karabiber</t>
  </si>
  <si>
    <t>biberli</t>
  </si>
  <si>
    <t>biberlik</t>
  </si>
  <si>
    <t>hijyen</t>
  </si>
  <si>
    <t>tundra</t>
  </si>
  <si>
    <t>parantez</t>
  </si>
  <si>
    <t>silindir</t>
  </si>
  <si>
    <t>sahne</t>
  </si>
  <si>
    <t>pijama</t>
  </si>
  <si>
    <t>tırhala</t>
  </si>
  <si>
    <t>doçent</t>
  </si>
  <si>
    <t>yer fıstığı</t>
  </si>
  <si>
    <t>asker</t>
  </si>
  <si>
    <t>leşker</t>
  </si>
  <si>
    <t>komiser</t>
  </si>
  <si>
    <t>monolog</t>
  </si>
  <si>
    <t>bülbül</t>
  </si>
  <si>
    <t>kondisyon</t>
  </si>
  <si>
    <t>panteon</t>
  </si>
  <si>
    <t>ampul</t>
  </si>
  <si>
    <t>arkaizm</t>
  </si>
  <si>
    <t>arkaik</t>
  </si>
  <si>
    <t>reçine</t>
  </si>
  <si>
    <t>kadıköy</t>
  </si>
  <si>
    <t>periyot</t>
  </si>
  <si>
    <t>almanya</t>
  </si>
  <si>
    <t>dildo</t>
  </si>
  <si>
    <t>priapizm</t>
  </si>
  <si>
    <t>marmelat</t>
  </si>
  <si>
    <t>tipografi</t>
  </si>
  <si>
    <t>sigortacı</t>
  </si>
  <si>
    <t>yelek</t>
  </si>
  <si>
    <t>peynir</t>
  </si>
  <si>
    <t>diftong</t>
  </si>
  <si>
    <t>gramer</t>
  </si>
  <si>
    <t>yalı</t>
  </si>
  <si>
    <t>mareşal</t>
  </si>
  <si>
    <t>konjonktür</t>
  </si>
  <si>
    <t>peri</t>
  </si>
  <si>
    <t>kuruşla</t>
  </si>
  <si>
    <t>retorik</t>
  </si>
  <si>
    <t>usta</t>
  </si>
  <si>
    <t>i̇stanbullu</t>
  </si>
  <si>
    <t>hurç</t>
  </si>
  <si>
    <t>hostes</t>
  </si>
  <si>
    <t>didaktik</t>
  </si>
  <si>
    <t>bazalt</t>
  </si>
  <si>
    <t>hatun</t>
  </si>
  <si>
    <t>behişt</t>
  </si>
  <si>
    <t>tanrı</t>
  </si>
  <si>
    <t>tanrıcı</t>
  </si>
  <si>
    <t>öğretmen</t>
  </si>
  <si>
    <t>lavaş</t>
  </si>
  <si>
    <t>metropol</t>
  </si>
  <si>
    <t>pervane</t>
  </si>
  <si>
    <t>askerlik</t>
  </si>
  <si>
    <t>deklarasyon</t>
  </si>
  <si>
    <t>reyiâm</t>
  </si>
  <si>
    <t>adenozin</t>
  </si>
  <si>
    <t>başvekil</t>
  </si>
  <si>
    <t>bikini</t>
  </si>
  <si>
    <t>alokasyon</t>
  </si>
  <si>
    <t>yortu</t>
  </si>
  <si>
    <t>engizisyon</t>
  </si>
  <si>
    <t>egzoterik</t>
  </si>
  <si>
    <t>ekinoks</t>
  </si>
  <si>
    <t>ba's</t>
  </si>
  <si>
    <t>her şey</t>
  </si>
  <si>
    <t>filiz</t>
  </si>
  <si>
    <t>amyant</t>
  </si>
  <si>
    <t>süvari</t>
  </si>
  <si>
    <t>murat</t>
  </si>
  <si>
    <t>üye</t>
  </si>
  <si>
    <t>aforizm</t>
  </si>
  <si>
    <t>harezm</t>
  </si>
  <si>
    <t>diyapazon</t>
  </si>
  <si>
    <t>levitasyon</t>
  </si>
  <si>
    <t>ırgat</t>
  </si>
  <si>
    <t>i̇zmirli</t>
  </si>
  <si>
    <t>hüzünlü</t>
  </si>
  <si>
    <t>mersin</t>
  </si>
  <si>
    <t>zarfında</t>
  </si>
  <si>
    <t>laparoskopi</t>
  </si>
  <si>
    <t>şantaj</t>
  </si>
  <si>
    <t>sirk</t>
  </si>
  <si>
    <t>balon</t>
  </si>
  <si>
    <t>randevu</t>
  </si>
  <si>
    <t>dosya</t>
  </si>
  <si>
    <t>süper</t>
  </si>
  <si>
    <t>terörizm</t>
  </si>
  <si>
    <t>analiz</t>
  </si>
  <si>
    <t>millet</t>
  </si>
  <si>
    <t>fizik</t>
  </si>
  <si>
    <t>sinema</t>
  </si>
  <si>
    <t>sahip</t>
  </si>
  <si>
    <t>kasaba</t>
  </si>
  <si>
    <t>protein</t>
  </si>
  <si>
    <t>amber</t>
  </si>
  <si>
    <t>aptal</t>
  </si>
  <si>
    <t>duş</t>
  </si>
  <si>
    <t>mim</t>
  </si>
  <si>
    <t>konser</t>
  </si>
  <si>
    <t>makyaj</t>
  </si>
  <si>
    <t>taco</t>
  </si>
  <si>
    <t>puro</t>
  </si>
  <si>
    <t>milyarder</t>
  </si>
  <si>
    <t>sezon</t>
  </si>
  <si>
    <t>sos</t>
  </si>
  <si>
    <t>profiterol</t>
  </si>
  <si>
    <t>andaval</t>
  </si>
  <si>
    <t>andavallı</t>
  </si>
  <si>
    <t>fakir</t>
  </si>
  <si>
    <t>fakir fukara</t>
  </si>
  <si>
    <t>program</t>
  </si>
  <si>
    <t>sosis</t>
  </si>
  <si>
    <t>avokado</t>
  </si>
  <si>
    <t>milyoner</t>
  </si>
  <si>
    <t>rapor</t>
  </si>
  <si>
    <t>otel</t>
  </si>
  <si>
    <t>safer</t>
  </si>
  <si>
    <t>madam</t>
  </si>
  <si>
    <t>popüler</t>
  </si>
  <si>
    <t>meydan</t>
  </si>
  <si>
    <t>lahmacun</t>
  </si>
  <si>
    <t>madalya</t>
  </si>
  <si>
    <t>papyon</t>
  </si>
  <si>
    <t>tablo</t>
  </si>
  <si>
    <t>reis</t>
  </si>
  <si>
    <t>televizyon</t>
  </si>
  <si>
    <t>şans</t>
  </si>
  <si>
    <t>loca</t>
  </si>
  <si>
    <t>rubai</t>
  </si>
  <si>
    <t>pasaport</t>
  </si>
  <si>
    <t>masaj</t>
  </si>
  <si>
    <t>sigara</t>
  </si>
  <si>
    <t>fransiyum</t>
  </si>
  <si>
    <t>müdür</t>
  </si>
  <si>
    <t>garson</t>
  </si>
  <si>
    <t>bisiklet</t>
  </si>
  <si>
    <t>metre</t>
  </si>
  <si>
    <t>lastik</t>
  </si>
  <si>
    <t>vampir</t>
  </si>
  <si>
    <t>referans</t>
  </si>
  <si>
    <t>röportaj</t>
  </si>
  <si>
    <t>tuvalet</t>
  </si>
  <si>
    <t>şef</t>
  </si>
  <si>
    <t>kültür</t>
  </si>
  <si>
    <t>espri</t>
  </si>
  <si>
    <t>şarap</t>
  </si>
  <si>
    <t>alkolik</t>
  </si>
  <si>
    <t>alkolizm</t>
  </si>
  <si>
    <t>terörist</t>
  </si>
  <si>
    <t>kanser</t>
  </si>
  <si>
    <t>litre</t>
  </si>
  <si>
    <t>sekreter</t>
  </si>
  <si>
    <t>amatör</t>
  </si>
  <si>
    <t>asit</t>
  </si>
  <si>
    <t>kaza</t>
  </si>
  <si>
    <t>fotoğraf</t>
  </si>
  <si>
    <t>plaza</t>
  </si>
  <si>
    <t>füze</t>
  </si>
  <si>
    <t>bürokrat</t>
  </si>
  <si>
    <t>fatura</t>
  </si>
  <si>
    <t>kok</t>
  </si>
  <si>
    <t>dijital</t>
  </si>
  <si>
    <t>biftek</t>
  </si>
  <si>
    <t>basketbol</t>
  </si>
  <si>
    <t>biftekkek</t>
  </si>
  <si>
    <t>striptiz</t>
  </si>
  <si>
    <t>lider</t>
  </si>
  <si>
    <t>destroyer</t>
  </si>
  <si>
    <t>kovboy</t>
  </si>
  <si>
    <t>beyzbol</t>
  </si>
  <si>
    <t>seksi</t>
  </si>
  <si>
    <t>radyo</t>
  </si>
  <si>
    <t>papel</t>
  </si>
  <si>
    <t>alo</t>
  </si>
  <si>
    <t>salata</t>
  </si>
  <si>
    <t>vals</t>
  </si>
  <si>
    <t>şov</t>
  </si>
  <si>
    <t>bağımlılık enjeksiyonu</t>
  </si>
  <si>
    <t>futbol</t>
  </si>
  <si>
    <t>şut</t>
  </si>
  <si>
    <t>lord</t>
  </si>
  <si>
    <t>film</t>
  </si>
  <si>
    <t>sandviç</t>
  </si>
  <si>
    <t>dvd</t>
  </si>
  <si>
    <t>smiley</t>
  </si>
  <si>
    <t>radar</t>
  </si>
  <si>
    <t>kuala lumpur</t>
  </si>
  <si>
    <t>moron</t>
  </si>
  <si>
    <t>cd</t>
  </si>
  <si>
    <t>spam</t>
  </si>
  <si>
    <t>fare</t>
  </si>
  <si>
    <t>blog</t>
  </si>
  <si>
    <t>tsunami</t>
  </si>
  <si>
    <t>hol</t>
  </si>
  <si>
    <t>marketing</t>
  </si>
  <si>
    <t>birader</t>
  </si>
  <si>
    <t>denim</t>
  </si>
  <si>
    <t>karma</t>
  </si>
  <si>
    <t>durian</t>
  </si>
  <si>
    <t>holding</t>
  </si>
  <si>
    <t>gol</t>
  </si>
  <si>
    <t>piercing</t>
  </si>
  <si>
    <t>web</t>
  </si>
  <si>
    <t>bermuda</t>
  </si>
  <si>
    <t>internet</t>
  </si>
  <si>
    <t>kivi</t>
  </si>
  <si>
    <t>nörd</t>
  </si>
  <si>
    <t>jokey</t>
  </si>
  <si>
    <t>doping</t>
  </si>
  <si>
    <t>lakros</t>
  </si>
  <si>
    <t>folklor</t>
  </si>
  <si>
    <t>mısır</t>
  </si>
  <si>
    <t>greyfurt</t>
  </si>
  <si>
    <t>mobbing</t>
  </si>
  <si>
    <t>karpuz</t>
  </si>
  <si>
    <t>vinç</t>
  </si>
  <si>
    <t>vtr</t>
  </si>
  <si>
    <t>çip</t>
  </si>
  <si>
    <t>kraker</t>
  </si>
  <si>
    <t>baybay</t>
  </si>
  <si>
    <t>voleybol</t>
  </si>
  <si>
    <t>yarın</t>
  </si>
  <si>
    <t>yunus</t>
  </si>
  <si>
    <t>süveter</t>
  </si>
  <si>
    <t>feribot</t>
  </si>
  <si>
    <t>ketçap</t>
  </si>
  <si>
    <t>gökdelen</t>
  </si>
  <si>
    <t>ofsayt</t>
  </si>
  <si>
    <t>pirana</t>
  </si>
  <si>
    <t>deoksiribonükleik asit</t>
  </si>
  <si>
    <t>nükleotit</t>
  </si>
  <si>
    <t>piknik</t>
  </si>
  <si>
    <t>caz</t>
  </si>
  <si>
    <t>penisilin</t>
  </si>
  <si>
    <t>kokteyl</t>
  </si>
  <si>
    <t>sürücü</t>
  </si>
  <si>
    <t>vikisözlük</t>
  </si>
  <si>
    <t>cip</t>
  </si>
  <si>
    <t>boykot</t>
  </si>
  <si>
    <t>geyşa</t>
  </si>
  <si>
    <t>zom</t>
  </si>
  <si>
    <t>bakkal</t>
  </si>
  <si>
    <t>şort</t>
  </si>
  <si>
    <t>hentbol</t>
  </si>
  <si>
    <t>şınav</t>
  </si>
  <si>
    <t>dizüstü</t>
  </si>
  <si>
    <t>masaüstü</t>
  </si>
  <si>
    <t>şerif</t>
  </si>
  <si>
    <t>çedar</t>
  </si>
  <si>
    <t>mikrofiber</t>
  </si>
  <si>
    <t>sosyal paylaşım web sitesi</t>
  </si>
  <si>
    <t>arayüz</t>
  </si>
  <si>
    <t>disket</t>
  </si>
  <si>
    <t>frikik</t>
  </si>
  <si>
    <t>alyan</t>
  </si>
  <si>
    <t>tayt</t>
  </si>
  <si>
    <t>vay</t>
  </si>
  <si>
    <t>sensör</t>
  </si>
  <si>
    <t>blastopor</t>
  </si>
  <si>
    <t>gka</t>
  </si>
  <si>
    <t>akrofobi</t>
  </si>
  <si>
    <t>otopilot</t>
  </si>
  <si>
    <t>süpermarket</t>
  </si>
  <si>
    <t>oysa</t>
  </si>
  <si>
    <t>cıngıl</t>
  </si>
  <si>
    <t>botoks</t>
  </si>
  <si>
    <t>meyve sineği</t>
  </si>
  <si>
    <t>şark çıbanı</t>
  </si>
  <si>
    <t>centilmen</t>
  </si>
  <si>
    <t>slayt</t>
  </si>
  <si>
    <t>nakavt</t>
  </si>
  <si>
    <t>lokasyon</t>
  </si>
  <si>
    <t>tişört</t>
  </si>
  <si>
    <t>bazlı</t>
  </si>
  <si>
    <t>brifing</t>
  </si>
  <si>
    <t>eskalasyon</t>
  </si>
  <si>
    <t>isteka</t>
  </si>
  <si>
    <t>sicil</t>
  </si>
  <si>
    <t>gambot</t>
  </si>
  <si>
    <t>zilyon</t>
  </si>
  <si>
    <t>sekstilyon</t>
  </si>
  <si>
    <t>transistör</t>
  </si>
  <si>
    <t>sayko</t>
  </si>
  <si>
    <t>spor</t>
  </si>
  <si>
    <t>kambur</t>
  </si>
  <si>
    <t>rumen</t>
  </si>
  <si>
    <t>nam</t>
  </si>
  <si>
    <t>albatros</t>
  </si>
  <si>
    <t>hem</t>
  </si>
  <si>
    <t>meyhane</t>
  </si>
  <si>
    <t>kendir</t>
  </si>
  <si>
    <t>fransız</t>
  </si>
  <si>
    <t>zor</t>
  </si>
  <si>
    <t>hal</t>
  </si>
  <si>
    <t>can</t>
  </si>
  <si>
    <t>i̇ngiltere</t>
  </si>
  <si>
    <t>ser</t>
  </si>
  <si>
    <t>bent</t>
  </si>
  <si>
    <t>puding</t>
  </si>
  <si>
    <t>funda</t>
  </si>
  <si>
    <t>mega-</t>
  </si>
  <si>
    <t>bor</t>
  </si>
  <si>
    <t>meme</t>
  </si>
  <si>
    <t>havyar</t>
  </si>
  <si>
    <t>kalem</t>
  </si>
  <si>
    <t>ne</t>
  </si>
  <si>
    <t>her</t>
  </si>
  <si>
    <t>gri</t>
  </si>
  <si>
    <t>kedi</t>
  </si>
  <si>
    <t>bebek</t>
  </si>
  <si>
    <t>ray</t>
  </si>
  <si>
    <t>turist</t>
  </si>
  <si>
    <t>mikro-</t>
  </si>
  <si>
    <t>vantilatör</t>
  </si>
  <si>
    <t>ayşegül</t>
  </si>
  <si>
    <t>blogcu</t>
  </si>
  <si>
    <t>çene</t>
  </si>
  <si>
    <t>huri</t>
  </si>
  <si>
    <t>lazer</t>
  </si>
  <si>
    <t>entelektüel</t>
  </si>
  <si>
    <t>logaritma</t>
  </si>
  <si>
    <t>alüminyum</t>
  </si>
  <si>
    <t>futbolcu</t>
  </si>
  <si>
    <t>tenisçi</t>
  </si>
  <si>
    <t>basketbolcu</t>
  </si>
  <si>
    <t>voleybolcu</t>
  </si>
  <si>
    <t>mert</t>
  </si>
  <si>
    <t>ğ</t>
  </si>
  <si>
    <t>apandisit</t>
  </si>
  <si>
    <t>filistin</t>
  </si>
  <si>
    <t>şampuan</t>
  </si>
  <si>
    <t>fermuar</t>
  </si>
  <si>
    <t>zurna</t>
  </si>
  <si>
    <t>kabin</t>
  </si>
  <si>
    <t>telepati</t>
  </si>
  <si>
    <t>basketçi</t>
  </si>
  <si>
    <t>hentbolcu</t>
  </si>
  <si>
    <t>beyzbolcu</t>
  </si>
  <si>
    <t>kalpak</t>
  </si>
  <si>
    <t>klişe</t>
  </si>
  <si>
    <t>tabur</t>
  </si>
  <si>
    <t>cıva</t>
  </si>
  <si>
    <t>golsüz</t>
  </si>
  <si>
    <t>kenevir</t>
  </si>
  <si>
    <t>önder</t>
  </si>
  <si>
    <t>turizm</t>
  </si>
  <si>
    <t>gülsüz</t>
  </si>
  <si>
    <t>güllü</t>
  </si>
  <si>
    <t>kürt</t>
  </si>
  <si>
    <t>liderlik</t>
  </si>
  <si>
    <t>spamcıl</t>
  </si>
  <si>
    <t>tırsmak</t>
  </si>
  <si>
    <t>asteroit</t>
  </si>
  <si>
    <t>piliç</t>
  </si>
  <si>
    <t>testle</t>
  </si>
  <si>
    <t>testse</t>
  </si>
  <si>
    <t>testsiz</t>
  </si>
  <si>
    <t>testli</t>
  </si>
  <si>
    <t>peynirli</t>
  </si>
  <si>
    <t>peynirsiz</t>
  </si>
  <si>
    <t>ideoloji</t>
  </si>
  <si>
    <t>komite</t>
  </si>
  <si>
    <t>iyon</t>
  </si>
  <si>
    <t>barza</t>
  </si>
  <si>
    <t>şoke</t>
  </si>
  <si>
    <t>jübile</t>
  </si>
  <si>
    <t>cenova</t>
  </si>
  <si>
    <t>falez</t>
  </si>
  <si>
    <t>biblo</t>
  </si>
  <si>
    <t>prehistorik</t>
  </si>
  <si>
    <t>kumbara</t>
  </si>
  <si>
    <t>performans</t>
  </si>
  <si>
    <t>avlu</t>
  </si>
  <si>
    <t>yarınki</t>
  </si>
  <si>
    <t>zorlu</t>
  </si>
  <si>
    <t>derhal</t>
  </si>
  <si>
    <t>beddua</t>
  </si>
  <si>
    <t>baldıran</t>
  </si>
  <si>
    <t>boks torbası</t>
  </si>
  <si>
    <t>diskalifiye</t>
  </si>
  <si>
    <t>suş</t>
  </si>
  <si>
    <t>bilanço</t>
  </si>
  <si>
    <t>hemfikir</t>
  </si>
  <si>
    <t>regülasyon</t>
  </si>
  <si>
    <t>haber spikeri</t>
  </si>
  <si>
    <t>radyo spikeri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</si>
</sst>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IFERROR(__xludf.DUMMYFUNCTION("GOOGLETRANSLATE(A2,""tr"",""en"")"),"bragging")</f>
        <v>bragging</v>
      </c>
    </row>
    <row r="3">
      <c r="A3" s="3" t="s">
        <v>3</v>
      </c>
      <c r="B3" s="4" t="str">
        <f>IFERROR(__xludf.DUMMYFUNCTION("GOOGLETRANSLATE(A3,""tr"",""en"")"),"parabola")</f>
        <v>parabola</v>
      </c>
    </row>
    <row r="4">
      <c r="A4" s="3" t="s">
        <v>4</v>
      </c>
      <c r="B4" s="4" t="str">
        <f>IFERROR(__xludf.DUMMYFUNCTION("GOOGLETRANSLATE(A4,""tr"",""en"")"),"alternative")</f>
        <v>alternative</v>
      </c>
    </row>
    <row r="5">
      <c r="A5" s="3" t="s">
        <v>5</v>
      </c>
      <c r="B5" s="4" t="str">
        <f>IFERROR(__xludf.DUMMYFUNCTION("GOOGLETRANSLATE(A5,""tr"",""en"")"),"base")</f>
        <v>base</v>
      </c>
    </row>
    <row r="6">
      <c r="A6" s="3" t="s">
        <v>6</v>
      </c>
      <c r="B6" s="4" t="str">
        <f>IFERROR(__xludf.DUMMYFUNCTION("GOOGLETRANSLATE(A6,""tr"",""en"")"),"Check")</f>
        <v>Check</v>
      </c>
    </row>
    <row r="7">
      <c r="A7" s="3" t="s">
        <v>7</v>
      </c>
      <c r="B7" s="4" t="str">
        <f>IFERROR(__xludf.DUMMYFUNCTION("GOOGLETRANSLATE(A7,""tr"",""en"")"),"poverty")</f>
        <v>poverty</v>
      </c>
    </row>
    <row r="8">
      <c r="A8" s="3" t="s">
        <v>8</v>
      </c>
      <c r="B8" s="4" t="str">
        <f>IFERROR(__xludf.DUMMYFUNCTION("GOOGLETRANSLATE(A8,""tr"",""en"")"),"brooch")</f>
        <v>brooch</v>
      </c>
    </row>
    <row r="9">
      <c r="A9" s="3" t="s">
        <v>9</v>
      </c>
      <c r="B9" s="4" t="str">
        <f>IFERROR(__xludf.DUMMYFUNCTION("GOOGLETRANSLATE(A9,""tr"",""en"")"),"none ")</f>
        <v>none </v>
      </c>
    </row>
    <row r="10">
      <c r="A10" s="3" t="s">
        <v>10</v>
      </c>
      <c r="B10" s="4" t="str">
        <f>IFERROR(__xludf.DUMMYFUNCTION("GOOGLETRANSLATE(A10,""tr"",""en"")"),"zero")</f>
        <v>zero</v>
      </c>
    </row>
    <row r="11">
      <c r="A11" s="3" t="s">
        <v>11</v>
      </c>
      <c r="B11" s="4" t="str">
        <f>IFERROR(__xludf.DUMMYFUNCTION("GOOGLETRANSLATE(A11,""tr"",""en"")"),"from scratch")</f>
        <v>from scratch</v>
      </c>
    </row>
    <row r="12">
      <c r="A12" s="3" t="s">
        <v>12</v>
      </c>
      <c r="B12" s="4" t="str">
        <f>IFERROR(__xludf.DUMMYFUNCTION("GOOGLETRANSLATE(A12,""tr"",""en"")"),"password")</f>
        <v>password</v>
      </c>
    </row>
    <row r="13">
      <c r="A13" s="3" t="s">
        <v>13</v>
      </c>
      <c r="B13" s="4" t="str">
        <f>IFERROR(__xludf.DUMMYFUNCTION("GOOGLETRANSLATE(A13,""tr"",""en"")"),"stove")</f>
        <v>stove</v>
      </c>
    </row>
    <row r="14">
      <c r="A14" s="3" t="s">
        <v>14</v>
      </c>
      <c r="B14" s="4" t="str">
        <f>IFERROR(__xludf.DUMMYFUNCTION("GOOGLETRANSLATE(A14,""tr"",""en"")"),"port")</f>
        <v>port</v>
      </c>
    </row>
    <row r="15">
      <c r="A15" s="3" t="s">
        <v>15</v>
      </c>
      <c r="B15" s="4" t="str">
        <f>IFERROR(__xludf.DUMMYFUNCTION("GOOGLETRANSLATE(A15,""tr"",""en"")"),"parachute")</f>
        <v>parachute</v>
      </c>
    </row>
    <row r="16">
      <c r="A16" s="3" t="s">
        <v>16</v>
      </c>
      <c r="B16" s="4" t="str">
        <f>IFERROR(__xludf.DUMMYFUNCTION("GOOGLETRANSLATE(A16,""tr"",""en"")"),"bench")</f>
        <v>bench</v>
      </c>
    </row>
    <row r="17">
      <c r="A17" s="3" t="s">
        <v>17</v>
      </c>
      <c r="B17" s="4" t="str">
        <f>IFERROR(__xludf.DUMMYFUNCTION("GOOGLETRANSLATE(A17,""tr"",""en"")"),"blur")</f>
        <v>blur</v>
      </c>
    </row>
    <row r="18">
      <c r="A18" s="3" t="s">
        <v>18</v>
      </c>
      <c r="B18" s="4" t="str">
        <f>IFERROR(__xludf.DUMMYFUNCTION("GOOGLETRANSLATE(A18,""tr"",""en"")"),"handkerchief")</f>
        <v>handkerchief</v>
      </c>
    </row>
    <row r="19">
      <c r="A19" s="3" t="s">
        <v>19</v>
      </c>
      <c r="B19" s="4" t="str">
        <f>IFERROR(__xludf.DUMMYFUNCTION("GOOGLETRANSLATE(A19,""tr"",""en"")"),"jenocyte")</f>
        <v>jenocyte</v>
      </c>
    </row>
    <row r="20">
      <c r="A20" s="3" t="s">
        <v>20</v>
      </c>
      <c r="B20" s="4" t="str">
        <f>IFERROR(__xludf.DUMMYFUNCTION("GOOGLETRANSLATE(A20,""tr"",""en"")"),"net")</f>
        <v>net</v>
      </c>
    </row>
    <row r="21">
      <c r="A21" s="3" t="s">
        <v>21</v>
      </c>
      <c r="B21" s="4" t="str">
        <f>IFERROR(__xludf.DUMMYFUNCTION("GOOGLETRANSLATE(A21,""tr"",""en"")"),"hypothermia")</f>
        <v>hypothermia</v>
      </c>
    </row>
    <row r="22">
      <c r="A22" s="3" t="s">
        <v>22</v>
      </c>
      <c r="B22" s="4" t="str">
        <f>IFERROR(__xludf.DUMMYFUNCTION("GOOGLETRANSLATE(A22,""tr"",""en"")"),"family")</f>
        <v>family</v>
      </c>
    </row>
    <row r="23">
      <c r="A23" s="3" t="s">
        <v>23</v>
      </c>
      <c r="B23" s="4" t="str">
        <f>IFERROR(__xludf.DUMMYFUNCTION("GOOGLETRANSLATE(A23,""tr"",""en"")"),"ticket")</f>
        <v>ticket</v>
      </c>
    </row>
    <row r="24">
      <c r="A24" s="3" t="s">
        <v>24</v>
      </c>
      <c r="B24" s="4" t="str">
        <f>IFERROR(__xludf.DUMMYFUNCTION("GOOGLETRANSLATE(A24,""tr"",""en"")"),"avaz")</f>
        <v>avaz</v>
      </c>
    </row>
    <row r="25">
      <c r="A25" s="3" t="s">
        <v>25</v>
      </c>
      <c r="B25" s="4" t="str">
        <f>IFERROR(__xludf.DUMMYFUNCTION("GOOGLETRANSLATE(A25,""tr"",""en"")"),"inch")</f>
        <v>inch</v>
      </c>
    </row>
    <row r="26">
      <c r="A26" s="3" t="s">
        <v>26</v>
      </c>
      <c r="B26" s="4" t="str">
        <f>IFERROR(__xludf.DUMMYFUNCTION("GOOGLETRANSLATE(A26,""tr"",""en"")"),"Cup")</f>
        <v>Cup</v>
      </c>
    </row>
    <row r="27">
      <c r="A27" s="3" t="s">
        <v>27</v>
      </c>
      <c r="B27" s="4" t="str">
        <f>IFERROR(__xludf.DUMMYFUNCTION("GOOGLETRANSLATE(A27,""tr"",""en"")"),"okka")</f>
        <v>okka</v>
      </c>
    </row>
    <row r="28">
      <c r="A28" s="3" t="s">
        <v>28</v>
      </c>
      <c r="B28" s="4" t="str">
        <f>IFERROR(__xludf.DUMMYFUNCTION("GOOGLETRANSLATE(A28,""tr"",""en"")"),"activity")</f>
        <v>activity</v>
      </c>
    </row>
    <row r="29">
      <c r="A29" s="3" t="s">
        <v>29</v>
      </c>
      <c r="B29" s="4" t="str">
        <f>IFERROR(__xludf.DUMMYFUNCTION("GOOGLETRANSLATE(A29,""tr"",""en"")"),"champagne")</f>
        <v>champagne</v>
      </c>
    </row>
    <row r="30">
      <c r="A30" s="3" t="s">
        <v>30</v>
      </c>
      <c r="B30" s="4" t="str">
        <f>IFERROR(__xludf.DUMMYFUNCTION("GOOGLETRANSLATE(A30,""tr"",""en"")"),"champion")</f>
        <v>champion</v>
      </c>
    </row>
    <row r="31">
      <c r="A31" s="3" t="s">
        <v>31</v>
      </c>
      <c r="B31" s="4" t="str">
        <f>IFERROR(__xludf.DUMMYFUNCTION("GOOGLETRANSLATE(A31,""tr"",""en"")"),"league")</f>
        <v>league</v>
      </c>
    </row>
    <row r="32">
      <c r="A32" s="3" t="s">
        <v>32</v>
      </c>
      <c r="B32" s="4" t="str">
        <f>IFERROR(__xludf.DUMMYFUNCTION("GOOGLETRANSLATE(A32,""tr"",""en"")"),"radian")</f>
        <v>radian</v>
      </c>
    </row>
    <row r="33">
      <c r="A33" s="3" t="s">
        <v>33</v>
      </c>
      <c r="B33" s="4" t="str">
        <f>IFERROR(__xludf.DUMMYFUNCTION("GOOGLETRANSLATE(A33,""tr"",""en"")"),"macadam")</f>
        <v>macadam</v>
      </c>
    </row>
    <row r="34">
      <c r="A34" s="3" t="s">
        <v>34</v>
      </c>
      <c r="B34" s="4" t="str">
        <f>IFERROR(__xludf.DUMMYFUNCTION("GOOGLETRANSLATE(A34,""tr"",""en"")"),"delicatessen")</f>
        <v>delicatessen</v>
      </c>
    </row>
    <row r="35">
      <c r="A35" s="3" t="s">
        <v>35</v>
      </c>
      <c r="B35" s="4" t="str">
        <f>IFERROR(__xludf.DUMMYFUNCTION("GOOGLETRANSLATE(A35,""tr"",""en"")"),"career")</f>
        <v>career</v>
      </c>
    </row>
    <row r="36">
      <c r="A36" s="3" t="s">
        <v>36</v>
      </c>
      <c r="B36" s="4" t="str">
        <f>IFERROR(__xludf.DUMMYFUNCTION("GOOGLETRANSLATE(A36,""tr"",""en"")"),"metro")</f>
        <v>metro</v>
      </c>
    </row>
    <row r="37">
      <c r="A37" s="3" t="s">
        <v>37</v>
      </c>
      <c r="B37" s="4" t="str">
        <f>IFERROR(__xludf.DUMMYFUNCTION("GOOGLETRANSLATE(A37,""tr"",""en"")"),"biology")</f>
        <v>biology</v>
      </c>
    </row>
    <row r="38">
      <c r="A38" s="3" t="s">
        <v>38</v>
      </c>
      <c r="B38" s="4" t="str">
        <f>IFERROR(__xludf.DUMMYFUNCTION("GOOGLETRANSLATE(A38,""tr"",""en"")"),"ablative")</f>
        <v>ablative</v>
      </c>
    </row>
    <row r="39">
      <c r="A39" s="3" t="s">
        <v>39</v>
      </c>
      <c r="B39" s="4" t="str">
        <f>IFERROR(__xludf.DUMMYFUNCTION("GOOGLETRANSLATE(A39,""tr"",""en"")"),"aria")</f>
        <v>aria</v>
      </c>
    </row>
    <row r="40">
      <c r="A40" s="3" t="s">
        <v>40</v>
      </c>
      <c r="B40" s="4" t="str">
        <f>IFERROR(__xludf.DUMMYFUNCTION("GOOGLETRANSLATE(A40,""tr"",""en"")"),"curry")</f>
        <v>curry</v>
      </c>
    </row>
    <row r="41">
      <c r="A41" s="3" t="s">
        <v>41</v>
      </c>
      <c r="B41" s="4" t="str">
        <f>IFERROR(__xludf.DUMMYFUNCTION("GOOGLETRANSLATE(A41,""tr"",""en"")"),"flash")</f>
        <v>flash</v>
      </c>
    </row>
    <row r="42">
      <c r="A42" s="3" t="s">
        <v>42</v>
      </c>
      <c r="B42" s="4" t="str">
        <f>IFERROR(__xludf.DUMMYFUNCTION("GOOGLETRANSLATE(A42,""tr"",""en"")"),"mayonnaise")</f>
        <v>mayonnaise</v>
      </c>
    </row>
    <row r="43">
      <c r="A43" s="3" t="s">
        <v>43</v>
      </c>
      <c r="B43" s="4" t="str">
        <f>IFERROR(__xludf.DUMMYFUNCTION("GOOGLETRANSLATE(A43,""tr"",""en"")"),"camera")</f>
        <v>camera</v>
      </c>
    </row>
    <row r="44">
      <c r="A44" s="3" t="s">
        <v>44</v>
      </c>
      <c r="B44" s="4" t="str">
        <f>IFERROR(__xludf.DUMMYFUNCTION("GOOGLETRANSLATE(A44,""tr"",""en"")"),"typical")</f>
        <v>typical</v>
      </c>
    </row>
    <row r="45">
      <c r="A45" s="3" t="s">
        <v>45</v>
      </c>
      <c r="B45" s="4" t="str">
        <f>IFERROR(__xludf.DUMMYFUNCTION("GOOGLETRANSLATE(A45,""tr"",""en"")"),"pounds")</f>
        <v>pounds</v>
      </c>
    </row>
    <row r="46">
      <c r="A46" s="3" t="s">
        <v>46</v>
      </c>
      <c r="B46" s="4" t="str">
        <f>IFERROR(__xludf.DUMMYFUNCTION("GOOGLETRANSLATE(A46,""tr"",""en"")"),"stopwatch")</f>
        <v>stopwatch</v>
      </c>
    </row>
    <row r="47">
      <c r="A47" s="3" t="s">
        <v>47</v>
      </c>
      <c r="B47" s="4" t="str">
        <f>IFERROR(__xludf.DUMMYFUNCTION("GOOGLETRANSLATE(A47,""tr"",""en"")"),"dendrocronology")</f>
        <v>dendrocronology</v>
      </c>
    </row>
    <row r="48">
      <c r="A48" s="3" t="s">
        <v>48</v>
      </c>
      <c r="B48" s="4" t="str">
        <f>IFERROR(__xludf.DUMMYFUNCTION("GOOGLETRANSLATE(A48,""tr"",""en"")"),"germ")</f>
        <v>germ</v>
      </c>
    </row>
    <row r="49">
      <c r="A49" s="3" t="s">
        <v>49</v>
      </c>
      <c r="B49" s="4" t="str">
        <f>IFERROR(__xludf.DUMMYFUNCTION("GOOGLETRANSLATE(A49,""tr"",""en"")"),"microbiology")</f>
        <v>microbiology</v>
      </c>
    </row>
    <row r="50">
      <c r="A50" s="3" t="s">
        <v>50</v>
      </c>
      <c r="B50" s="4" t="str">
        <f>IFERROR(__xludf.DUMMYFUNCTION("GOOGLETRANSLATE(A50,""tr"",""en"")"),"assist")</f>
        <v>assist</v>
      </c>
    </row>
    <row r="51">
      <c r="A51" s="3" t="s">
        <v>51</v>
      </c>
      <c r="B51" s="4" t="str">
        <f>IFERROR(__xludf.DUMMYFUNCTION("GOOGLETRANSLATE(A51,""tr"",""en"")"),"kingdom")</f>
        <v>kingdom</v>
      </c>
    </row>
    <row r="52">
      <c r="A52" s="3" t="s">
        <v>52</v>
      </c>
      <c r="B52" s="4" t="str">
        <f>IFERROR(__xludf.DUMMYFUNCTION("GOOGLETRANSLATE(A52,""tr"",""en"")"),"royalist")</f>
        <v>royalist</v>
      </c>
    </row>
    <row r="53">
      <c r="A53" s="3" t="s">
        <v>53</v>
      </c>
      <c r="B53" s="4" t="str">
        <f>IFERROR(__xludf.DUMMYFUNCTION("GOOGLETRANSLATE(A53,""tr"",""en"")"),"epee")</f>
        <v>epee</v>
      </c>
    </row>
    <row r="54">
      <c r="A54" s="3" t="s">
        <v>54</v>
      </c>
      <c r="B54" s="4" t="str">
        <f>IFERROR(__xludf.DUMMYFUNCTION("GOOGLETRANSLATE(A54,""tr"",""en"")"),"toupee")</f>
        <v>toupee</v>
      </c>
    </row>
    <row r="55">
      <c r="A55" s="3" t="s">
        <v>55</v>
      </c>
      <c r="B55" s="4" t="str">
        <f>IFERROR(__xludf.DUMMYFUNCTION("GOOGLETRANSLATE(A55,""tr"",""en"")"),"office")</f>
        <v>office</v>
      </c>
    </row>
    <row r="56">
      <c r="A56" s="3" t="s">
        <v>56</v>
      </c>
      <c r="B56" s="4" t="str">
        <f>IFERROR(__xludf.DUMMYFUNCTION("GOOGLETRANSLATE(A56,""tr"",""en"")"),"horse")</f>
        <v>horse</v>
      </c>
    </row>
    <row r="57">
      <c r="A57" s="3" t="s">
        <v>57</v>
      </c>
      <c r="B57" s="4" t="str">
        <f>IFERROR(__xludf.DUMMYFUNCTION("GOOGLETRANSLATE(A57,""tr"",""en"")"),"population")</f>
        <v>population</v>
      </c>
    </row>
    <row r="58">
      <c r="A58" s="3" t="s">
        <v>58</v>
      </c>
      <c r="B58" s="4" t="str">
        <f>IFERROR(__xludf.DUMMYFUNCTION("GOOGLETRANSLATE(A58,""tr"",""en"")"),"staging")</f>
        <v>staging</v>
      </c>
    </row>
    <row r="59">
      <c r="A59" s="3" t="s">
        <v>59</v>
      </c>
      <c r="B59" s="4" t="str">
        <f>IFERROR(__xludf.DUMMYFUNCTION("GOOGLETRANSLATE(A59,""tr"",""en"")"),"video")</f>
        <v>video</v>
      </c>
    </row>
    <row r="60">
      <c r="A60" s="3" t="s">
        <v>60</v>
      </c>
      <c r="B60" s="4" t="str">
        <f>IFERROR(__xludf.DUMMYFUNCTION("GOOGLETRANSLATE(A60,""tr"",""en"")"),"seal")</f>
        <v>seal</v>
      </c>
    </row>
    <row r="61">
      <c r="A61" s="3" t="s">
        <v>61</v>
      </c>
      <c r="B61" s="4" t="str">
        <f>IFERROR(__xludf.DUMMYFUNCTION("GOOGLETRANSLATE(A61,""tr"",""en"")"),"gay")</f>
        <v>gay</v>
      </c>
    </row>
    <row r="62">
      <c r="A62" s="3" t="s">
        <v>62</v>
      </c>
      <c r="B62" s="4" t="str">
        <f>IFERROR(__xludf.DUMMYFUNCTION("GOOGLETRANSLATE(A62,""tr"",""en"")"),"megawatt")</f>
        <v>megawatt</v>
      </c>
    </row>
    <row r="63">
      <c r="A63" s="3" t="s">
        <v>63</v>
      </c>
      <c r="B63" s="4" t="str">
        <f>IFERROR(__xludf.DUMMYFUNCTION("GOOGLETRANSLATE(A63,""tr"",""en"")"),"keyboard")</f>
        <v>keyboard</v>
      </c>
    </row>
    <row r="64">
      <c r="A64" s="3" t="s">
        <v>64</v>
      </c>
      <c r="B64" s="4" t="str">
        <f>IFERROR(__xludf.DUMMYFUNCTION("GOOGLETRANSLATE(A64,""tr"",""en"")"),"claustrophobia")</f>
        <v>claustrophobia</v>
      </c>
    </row>
    <row r="65">
      <c r="A65" s="3" t="s">
        <v>65</v>
      </c>
      <c r="B65" s="4" t="str">
        <f>IFERROR(__xludf.DUMMYFUNCTION("GOOGLETRANSLATE(A65,""tr"",""en"")"),"cartridge")</f>
        <v>cartridge</v>
      </c>
    </row>
    <row r="66">
      <c r="A66" s="3" t="s">
        <v>66</v>
      </c>
      <c r="B66" s="4" t="str">
        <f>IFERROR(__xludf.DUMMYFUNCTION("GOOGLETRANSLATE(A66,""tr"",""en"")"),"showcase")</f>
        <v>showcase</v>
      </c>
    </row>
    <row r="67">
      <c r="A67" s="3" t="s">
        <v>67</v>
      </c>
      <c r="B67" s="4" t="str">
        <f>IFERROR(__xludf.DUMMYFUNCTION("GOOGLETRANSLATE(A67,""tr"",""en"")"),"Abandone")</f>
        <v>Abandone</v>
      </c>
    </row>
    <row r="68">
      <c r="A68" s="3" t="s">
        <v>68</v>
      </c>
      <c r="B68" s="4" t="str">
        <f>IFERROR(__xludf.DUMMYFUNCTION("GOOGLETRANSLATE(A68,""tr"",""en"")"),"acrobat")</f>
        <v>acrobat</v>
      </c>
    </row>
    <row r="69">
      <c r="A69" s="3" t="s">
        <v>69</v>
      </c>
      <c r="B69" s="4" t="str">
        <f>IFERROR(__xludf.DUMMYFUNCTION("GOOGLETRANSLATE(A69,""tr"",""en"")"),"drum")</f>
        <v>drum</v>
      </c>
    </row>
    <row r="70">
      <c r="A70" s="3" t="s">
        <v>70</v>
      </c>
      <c r="B70" s="4" t="str">
        <f>IFERROR(__xludf.DUMMYFUNCTION("GOOGLETRANSLATE(A70,""tr"",""en"")"),"law")</f>
        <v>law</v>
      </c>
    </row>
    <row r="71">
      <c r="A71" s="3" t="s">
        <v>71</v>
      </c>
      <c r="B71" s="4" t="str">
        <f>IFERROR(__xludf.DUMMYFUNCTION("GOOGLETRANSLATE(A71,""tr"",""en"")"),"helicopter")</f>
        <v>helicopter</v>
      </c>
    </row>
    <row r="72">
      <c r="A72" s="3" t="s">
        <v>72</v>
      </c>
      <c r="B72" s="4" t="str">
        <f>IFERROR(__xludf.DUMMYFUNCTION("GOOGLETRANSLATE(A72,""tr"",""en"")"),"figurine")</f>
        <v>figurine</v>
      </c>
    </row>
    <row r="73">
      <c r="A73" s="3" t="s">
        <v>73</v>
      </c>
      <c r="B73" s="4" t="str">
        <f>IFERROR(__xludf.DUMMYFUNCTION("GOOGLETRANSLATE(A73,""tr"",""en"")"),"statue")</f>
        <v>statue</v>
      </c>
    </row>
    <row r="74">
      <c r="A74" s="3" t="s">
        <v>74</v>
      </c>
      <c r="B74" s="4" t="str">
        <f>IFERROR(__xludf.DUMMYFUNCTION("GOOGLETRANSLATE(A74,""tr"",""en"")"),"school")</f>
        <v>school</v>
      </c>
    </row>
    <row r="75">
      <c r="A75" s="3" t="s">
        <v>75</v>
      </c>
      <c r="B75" s="4" t="str">
        <f>IFERROR(__xludf.DUMMYFUNCTION("GOOGLETRANSLATE(A75,""tr"",""en"")"),"school")</f>
        <v>school</v>
      </c>
    </row>
    <row r="76">
      <c r="A76" s="3" t="s">
        <v>76</v>
      </c>
      <c r="B76" s="4" t="str">
        <f>IFERROR(__xludf.DUMMYFUNCTION("GOOGLETRANSLATE(A76,""tr"",""en"")"),"integral")</f>
        <v>integral</v>
      </c>
    </row>
    <row r="77">
      <c r="A77" s="3" t="s">
        <v>77</v>
      </c>
      <c r="B77" s="4" t="str">
        <f>IFERROR(__xludf.DUMMYFUNCTION("GOOGLETRANSLATE(A77,""tr"",""en"")"),"theism")</f>
        <v>theism</v>
      </c>
    </row>
    <row r="78">
      <c r="A78" s="3" t="s">
        <v>78</v>
      </c>
      <c r="B78" s="4" t="str">
        <f>IFERROR(__xludf.DUMMYFUNCTION("GOOGLETRANSLATE(A78,""tr"",""en"")"),"teodise")</f>
        <v>teodise</v>
      </c>
    </row>
    <row r="79">
      <c r="A79" s="3" t="s">
        <v>79</v>
      </c>
      <c r="B79" s="4" t="str">
        <f>IFERROR(__xludf.DUMMYFUNCTION("GOOGLETRANSLATE(A79,""tr"",""en"")"),"fire")</f>
        <v>fire</v>
      </c>
    </row>
    <row r="80">
      <c r="A80" s="3" t="s">
        <v>80</v>
      </c>
      <c r="B80" s="4" t="str">
        <f>IFERROR(__xludf.DUMMYFUNCTION("GOOGLETRANSLATE(A80,""tr"",""en"")"),"baking soda")</f>
        <v>baking soda</v>
      </c>
    </row>
    <row r="81">
      <c r="A81" s="3" t="s">
        <v>81</v>
      </c>
      <c r="B81" s="4" t="str">
        <f>IFERROR(__xludf.DUMMYFUNCTION("GOOGLETRANSLATE(A81,""tr"",""en"")"),"group")</f>
        <v>group</v>
      </c>
    </row>
    <row r="82">
      <c r="A82" s="3" t="s">
        <v>82</v>
      </c>
      <c r="B82" s="4" t="str">
        <f>IFERROR(__xludf.DUMMYFUNCTION("GOOGLETRANSLATE(A82,""tr"",""en"")"),"container")</f>
        <v>container</v>
      </c>
    </row>
    <row r="83">
      <c r="A83" s="3" t="s">
        <v>83</v>
      </c>
      <c r="B83" s="4" t="str">
        <f>IFERROR(__xludf.DUMMYFUNCTION("GOOGLETRANSLATE(A83,""tr"",""en"")"),"automat")</f>
        <v>automat</v>
      </c>
    </row>
    <row r="84">
      <c r="A84" s="3" t="s">
        <v>84</v>
      </c>
      <c r="B84" s="4" t="str">
        <f>IFERROR(__xludf.DUMMYFUNCTION("GOOGLETRANSLATE(A84,""tr"",""en"")"),"cake")</f>
        <v>cake</v>
      </c>
    </row>
    <row r="85">
      <c r="A85" s="3" t="s">
        <v>85</v>
      </c>
      <c r="B85" s="4" t="str">
        <f>IFERROR(__xludf.DUMMYFUNCTION("GOOGLETRANSLATE(A85,""tr"",""en"")"),"Japanese")</f>
        <v>Japanese</v>
      </c>
    </row>
    <row r="86">
      <c r="A86" s="3" t="s">
        <v>86</v>
      </c>
      <c r="B86" s="4" t="str">
        <f>IFERROR(__xludf.DUMMYFUNCTION("GOOGLETRANSLATE(A86,""tr"",""en"")"),"Japanese")</f>
        <v>Japanese</v>
      </c>
    </row>
    <row r="87">
      <c r="A87" s="3" t="s">
        <v>87</v>
      </c>
      <c r="B87" s="4" t="str">
        <f>IFERROR(__xludf.DUMMYFUNCTION("GOOGLETRANSLATE(A87,""tr"",""en"")"),"Japanese fish")</f>
        <v>Japanese fish</v>
      </c>
    </row>
    <row r="88">
      <c r="A88" s="3" t="s">
        <v>88</v>
      </c>
      <c r="B88" s="4" t="str">
        <f>IFERROR(__xludf.DUMMYFUNCTION("GOOGLETRANSLATE(A88,""tr"",""en"")"),"mantal")</f>
        <v>mantal</v>
      </c>
    </row>
    <row r="89">
      <c r="A89" s="3" t="s">
        <v>89</v>
      </c>
      <c r="B89" s="4" t="str">
        <f>IFERROR(__xludf.DUMMYFUNCTION("GOOGLETRANSLATE(A89,""tr"",""en"")"),"technical")</f>
        <v>technical</v>
      </c>
    </row>
    <row r="90">
      <c r="A90" s="3" t="s">
        <v>90</v>
      </c>
      <c r="B90" s="4" t="str">
        <f>IFERROR(__xludf.DUMMYFUNCTION("GOOGLETRANSLATE(A90,""tr"",""en"")"),"element")</f>
        <v>element</v>
      </c>
    </row>
    <row r="91">
      <c r="A91" s="3" t="s">
        <v>91</v>
      </c>
      <c r="B91" s="4" t="str">
        <f>IFERROR(__xludf.DUMMYFUNCTION("GOOGLETRANSLATE(A91,""tr"",""en"")"),"Workman")</f>
        <v>Workman</v>
      </c>
    </row>
    <row r="92">
      <c r="A92" s="3" t="s">
        <v>92</v>
      </c>
      <c r="B92" s="4" t="str">
        <f>IFERROR(__xludf.DUMMYFUNCTION("GOOGLETRANSLATE(A92,""tr"",""en"")"),"cap")</f>
        <v>cap</v>
      </c>
    </row>
    <row r="93">
      <c r="A93" s="3" t="s">
        <v>93</v>
      </c>
      <c r="B93" s="4" t="str">
        <f>IFERROR(__xludf.DUMMYFUNCTION("GOOGLETRANSLATE(A93,""tr"",""en"")"),"hypopotam")</f>
        <v>hypopotam</v>
      </c>
    </row>
    <row r="94">
      <c r="A94" s="3" t="s">
        <v>94</v>
      </c>
      <c r="B94" s="4" t="str">
        <f>IFERROR(__xludf.DUMMYFUNCTION("GOOGLETRANSLATE(A94,""tr"",""en"")"),"pejorative")</f>
        <v>pejorative</v>
      </c>
    </row>
    <row r="95">
      <c r="A95" s="3" t="s">
        <v>95</v>
      </c>
      <c r="B95" s="4" t="str">
        <f>IFERROR(__xludf.DUMMYFUNCTION("GOOGLETRANSLATE(A95,""tr"",""en"")"),"map")</f>
        <v>map</v>
      </c>
    </row>
    <row r="96">
      <c r="A96" s="3" t="s">
        <v>96</v>
      </c>
      <c r="B96" s="4" t="str">
        <f>IFERROR(__xludf.DUMMYFUNCTION("GOOGLETRANSLATE(A96,""tr"",""en"")"),"card")</f>
        <v>card</v>
      </c>
    </row>
    <row r="97">
      <c r="A97" s="3" t="s">
        <v>97</v>
      </c>
      <c r="B97" s="4" t="str">
        <f>IFERROR(__xludf.DUMMYFUNCTION("GOOGLETRANSLATE(A97,""tr"",""en"")"),"political")</f>
        <v>political</v>
      </c>
    </row>
    <row r="98">
      <c r="A98" s="3" t="s">
        <v>98</v>
      </c>
      <c r="B98" s="4" t="str">
        <f>IFERROR(__xludf.DUMMYFUNCTION("GOOGLETRANSLATE(A98,""tr"",""en"")"),"Metal")</f>
        <v>Metal</v>
      </c>
    </row>
    <row r="99">
      <c r="A99" s="3" t="s">
        <v>99</v>
      </c>
      <c r="B99" s="4" t="str">
        <f>IFERROR(__xludf.DUMMYFUNCTION("GOOGLETRANSLATE(A99,""tr"",""en"")"),"penny")</f>
        <v>penny</v>
      </c>
    </row>
    <row r="100">
      <c r="A100" s="3" t="s">
        <v>100</v>
      </c>
      <c r="B100" s="4" t="str">
        <f>IFERROR(__xludf.DUMMYFUNCTION("GOOGLETRANSLATE(A100,""tr"",""en"")"),"sexual")</f>
        <v>sexual</v>
      </c>
    </row>
    <row r="101">
      <c r="A101" s="3" t="s">
        <v>101</v>
      </c>
      <c r="B101" s="4" t="str">
        <f>IFERROR(__xludf.DUMMYFUNCTION("GOOGLETRANSLATE(A101,""tr"",""en"")"),"sex")</f>
        <v>sex</v>
      </c>
    </row>
    <row r="102">
      <c r="A102" s="3" t="s">
        <v>102</v>
      </c>
      <c r="B102" s="4" t="str">
        <f>IFERROR(__xludf.DUMMYFUNCTION("GOOGLETRANSLATE(A102,""tr"",""en"")"),"doctor")</f>
        <v>doctor</v>
      </c>
    </row>
    <row r="103">
      <c r="A103" s="3" t="s">
        <v>103</v>
      </c>
      <c r="B103" s="4" t="str">
        <f>IFERROR(__xludf.DUMMYFUNCTION("GOOGLETRANSLATE(A103,""tr"",""en"")"),"medicine")</f>
        <v>medicine</v>
      </c>
    </row>
    <row r="104">
      <c r="A104" s="3" t="s">
        <v>104</v>
      </c>
      <c r="B104" s="4" t="str">
        <f>IFERROR(__xludf.DUMMYFUNCTION("GOOGLETRANSLATE(A104,""tr"",""en"")"),"harmony")</f>
        <v>harmony</v>
      </c>
    </row>
    <row r="105">
      <c r="A105" s="3" t="s">
        <v>105</v>
      </c>
      <c r="B105" s="4" t="str">
        <f>IFERROR(__xludf.DUMMYFUNCTION("GOOGLETRANSLATE(A105,""tr"",""en"")"),"adventurous")</f>
        <v>adventurous</v>
      </c>
    </row>
    <row r="106">
      <c r="A106" s="3" t="s">
        <v>106</v>
      </c>
      <c r="B106" s="4" t="str">
        <f>IFERROR(__xludf.DUMMYFUNCTION("GOOGLETRANSLATE(A106,""tr"",""en"")"),"priest")</f>
        <v>priest</v>
      </c>
    </row>
    <row r="107">
      <c r="A107" s="3" t="s">
        <v>107</v>
      </c>
      <c r="B107" s="4" t="str">
        <f>IFERROR(__xludf.DUMMYFUNCTION("GOOGLETRANSLATE(A107,""tr"",""en"")"),"note")</f>
        <v>note</v>
      </c>
    </row>
    <row r="108">
      <c r="A108" s="3" t="s">
        <v>108</v>
      </c>
      <c r="B108" s="4" t="str">
        <f>IFERROR(__xludf.DUMMYFUNCTION("GOOGLETRANSLATE(A108,""tr"",""en"")"),"note")</f>
        <v>note</v>
      </c>
    </row>
    <row r="109">
      <c r="A109" s="3" t="s">
        <v>109</v>
      </c>
      <c r="B109" s="4" t="str">
        <f>IFERROR(__xludf.DUMMYFUNCTION("GOOGLETRANSLATE(A109,""tr"",""en"")"),"divan")</f>
        <v>divan</v>
      </c>
    </row>
    <row r="110">
      <c r="A110" s="3" t="s">
        <v>110</v>
      </c>
      <c r="B110" s="4" t="str">
        <f>IFERROR(__xludf.DUMMYFUNCTION("GOOGLETRANSLATE(A110,""tr"",""en"")"),"session")</f>
        <v>session</v>
      </c>
    </row>
    <row r="111">
      <c r="A111" s="3" t="s">
        <v>111</v>
      </c>
      <c r="B111" s="4" t="str">
        <f>IFERROR(__xludf.DUMMYFUNCTION("GOOGLETRANSLATE(A111,""tr"",""en"")"),"sir")</f>
        <v>sir</v>
      </c>
    </row>
    <row r="112">
      <c r="A112" s="3" t="s">
        <v>112</v>
      </c>
      <c r="B112" s="4" t="str">
        <f>IFERROR(__xludf.DUMMYFUNCTION("GOOGLETRANSLATE(A112,""tr"",""en"")"),"monsieur")</f>
        <v>monsieur</v>
      </c>
    </row>
    <row r="113">
      <c r="A113" s="3" t="s">
        <v>113</v>
      </c>
      <c r="B113" s="4" t="str">
        <f>IFERROR(__xludf.DUMMYFUNCTION("GOOGLETRANSLATE(A113,""tr"",""en"")"),"disco")</f>
        <v>disco</v>
      </c>
    </row>
    <row r="114">
      <c r="A114" s="3" t="s">
        <v>114</v>
      </c>
      <c r="B114" s="4" t="str">
        <f>IFERROR(__xludf.DUMMYFUNCTION("GOOGLETRANSLATE(A114,""tr"",""en"")"),"arson")</f>
        <v>arson</v>
      </c>
    </row>
    <row r="115">
      <c r="A115" s="3" t="s">
        <v>115</v>
      </c>
      <c r="B115" s="4" t="str">
        <f>IFERROR(__xludf.DUMMYFUNCTION("GOOGLETRANSLATE(A115,""tr"",""en"")"),"rim")</f>
        <v>rim</v>
      </c>
    </row>
    <row r="116">
      <c r="A116" s="3" t="s">
        <v>116</v>
      </c>
      <c r="B116" s="4" t="str">
        <f>IFERROR(__xludf.DUMMYFUNCTION("GOOGLETRANSLATE(A116,""tr"",""en"")"),"Canton")</f>
        <v>Canton</v>
      </c>
    </row>
    <row r="117">
      <c r="A117" s="3" t="s">
        <v>117</v>
      </c>
      <c r="B117" s="4" t="str">
        <f>IFERROR(__xludf.DUMMYFUNCTION("GOOGLETRANSLATE(A117,""tr"",""en"")"),"pyramid")</f>
        <v>pyramid</v>
      </c>
    </row>
    <row r="118">
      <c r="A118" s="3" t="s">
        <v>118</v>
      </c>
      <c r="B118" s="4" t="str">
        <f>IFERROR(__xludf.DUMMYFUNCTION("GOOGLETRANSLATE(A118,""tr"",""en"")"),"poodle")</f>
        <v>poodle</v>
      </c>
    </row>
    <row r="119">
      <c r="A119" s="3" t="s">
        <v>119</v>
      </c>
      <c r="B119" s="4" t="str">
        <f>IFERROR(__xludf.DUMMYFUNCTION("GOOGLETRANSLATE(A119,""tr"",""en"")"),"cavalier")</f>
        <v>cavalier</v>
      </c>
    </row>
    <row r="120">
      <c r="A120" s="3" t="s">
        <v>120</v>
      </c>
      <c r="B120" s="4" t="str">
        <f>IFERROR(__xludf.DUMMYFUNCTION("GOOGLETRANSLATE(A120,""tr"",""en"")"),"Greek")</f>
        <v>Greek</v>
      </c>
    </row>
    <row r="121">
      <c r="A121" s="3" t="s">
        <v>121</v>
      </c>
      <c r="B121" s="4" t="str">
        <f>IFERROR(__xludf.DUMMYFUNCTION("GOOGLETRANSLATE(A121,""tr"",""en"")"),"positive")</f>
        <v>positive</v>
      </c>
    </row>
    <row r="122">
      <c r="A122" s="3" t="s">
        <v>122</v>
      </c>
      <c r="B122" s="4" t="str">
        <f>IFERROR(__xludf.DUMMYFUNCTION("GOOGLETRANSLATE(A122,""tr"",""en"")"),"Midterm exam")</f>
        <v>Midterm exam</v>
      </c>
    </row>
    <row r="123">
      <c r="A123" s="3" t="s">
        <v>123</v>
      </c>
      <c r="B123" s="4" t="str">
        <f>IFERROR(__xludf.DUMMYFUNCTION("GOOGLETRANSLATE(A123,""tr"",""en"")"),"character")</f>
        <v>character</v>
      </c>
    </row>
    <row r="124">
      <c r="A124" s="3" t="s">
        <v>124</v>
      </c>
      <c r="B124" s="4" t="str">
        <f>IFERROR(__xludf.DUMMYFUNCTION("GOOGLETRANSLATE(A124,""tr"",""en"")"),"cafe")</f>
        <v>cafe</v>
      </c>
    </row>
    <row r="125">
      <c r="A125" s="3" t="s">
        <v>125</v>
      </c>
      <c r="B125" s="4" t="str">
        <f>IFERROR(__xludf.DUMMYFUNCTION("GOOGLETRANSLATE(A125,""tr"",""en"")"),"Brown")</f>
        <v>Brown</v>
      </c>
    </row>
    <row r="126">
      <c r="A126" s="3" t="s">
        <v>126</v>
      </c>
      <c r="B126" s="4" t="str">
        <f>IFERROR(__xludf.DUMMYFUNCTION("GOOGLETRANSLATE(A126,""tr"",""en"")"),"breakfast")</f>
        <v>breakfast</v>
      </c>
    </row>
    <row r="127">
      <c r="A127" s="3" t="s">
        <v>127</v>
      </c>
      <c r="B127" s="4" t="str">
        <f>IFERROR(__xludf.DUMMYFUNCTION("GOOGLETRANSLATE(A127,""tr"",""en"")"),"Turkish coffee")</f>
        <v>Turkish coffee</v>
      </c>
    </row>
    <row r="128">
      <c r="A128" s="3" t="s">
        <v>128</v>
      </c>
      <c r="B128" s="4" t="str">
        <f>IFERROR(__xludf.DUMMYFUNCTION("GOOGLETRANSLATE(A128,""tr"",""en"")"),"liberal")</f>
        <v>liberal</v>
      </c>
    </row>
    <row r="129">
      <c r="A129" s="3" t="s">
        <v>129</v>
      </c>
      <c r="B129" s="4" t="str">
        <f>IFERROR(__xludf.DUMMYFUNCTION("GOOGLETRANSLATE(A129,""tr"",""en"")"),"high school")</f>
        <v>high school</v>
      </c>
    </row>
    <row r="130">
      <c r="A130" s="3" t="s">
        <v>130</v>
      </c>
      <c r="B130" s="4" t="str">
        <f>IFERROR(__xludf.DUMMYFUNCTION("GOOGLETRANSLATE(A130,""tr"",""en"")"),"high school")</f>
        <v>high school</v>
      </c>
    </row>
    <row r="131">
      <c r="A131" s="3" t="s">
        <v>131</v>
      </c>
      <c r="B131" s="4" t="str">
        <f>IFERROR(__xludf.DUMMYFUNCTION("GOOGLETRANSLATE(A131,""tr"",""en"")"),"counter")</f>
        <v>counter</v>
      </c>
    </row>
    <row r="132">
      <c r="A132" s="3" t="s">
        <v>132</v>
      </c>
      <c r="B132" s="4" t="str">
        <f>IFERROR(__xludf.DUMMYFUNCTION("GOOGLETRANSLATE(A132,""tr"",""en"")"),"control")</f>
        <v>control</v>
      </c>
    </row>
    <row r="133">
      <c r="A133" s="3" t="s">
        <v>133</v>
      </c>
      <c r="B133" s="4" t="str">
        <f>IFERROR(__xludf.DUMMYFUNCTION("GOOGLETRANSLATE(A133,""tr"",""en"")"),"cabin")</f>
        <v>cabin</v>
      </c>
    </row>
    <row r="134">
      <c r="A134" s="5" t="s">
        <v>134</v>
      </c>
      <c r="B134" s="4" t="str">
        <f>IFERROR(__xludf.DUMMYFUNCTION("GOOGLETRANSLATE(A134,""tr"",""en"")"),"قامره")</f>
        <v>قامره</v>
      </c>
    </row>
    <row r="135">
      <c r="A135" s="3" t="s">
        <v>135</v>
      </c>
      <c r="B135" s="4" t="str">
        <f>IFERROR(__xludf.DUMMYFUNCTION("GOOGLETRANSLATE(A135,""tr"",""en"")"),"fashion")</f>
        <v>fashion</v>
      </c>
    </row>
    <row r="136">
      <c r="A136" s="3" t="s">
        <v>136</v>
      </c>
      <c r="B136" s="4" t="str">
        <f>IFERROR(__xludf.DUMMYFUNCTION("GOOGLETRANSLATE(A136,""tr"",""en"")"),"model")</f>
        <v>model</v>
      </c>
    </row>
    <row r="137">
      <c r="A137" s="3" t="s">
        <v>137</v>
      </c>
      <c r="B137" s="4" t="str">
        <f>IFERROR(__xludf.DUMMYFUNCTION("GOOGLETRANSLATE(A137,""tr"",""en"")"),"shipyard")</f>
        <v>shipyard</v>
      </c>
    </row>
    <row r="138">
      <c r="A138" s="3" t="s">
        <v>138</v>
      </c>
      <c r="B138" s="4" t="str">
        <f>IFERROR(__xludf.DUMMYFUNCTION("GOOGLETRANSLATE(A138,""tr"",""en"")"),"geometry")</f>
        <v>geometry</v>
      </c>
    </row>
    <row r="139">
      <c r="A139" s="3" t="s">
        <v>139</v>
      </c>
      <c r="B139" s="4" t="str">
        <f>IFERROR(__xludf.DUMMYFUNCTION("GOOGLETRANSLATE(A139,""tr"",""en"")"),"bassoon")</f>
        <v>bassoon</v>
      </c>
    </row>
    <row r="140">
      <c r="A140" s="3" t="s">
        <v>140</v>
      </c>
      <c r="B140" s="4" t="str">
        <f>IFERROR(__xludf.DUMMYFUNCTION("GOOGLETRANSLATE(A140,""tr"",""en"")"),"engage")</f>
        <v>engage</v>
      </c>
    </row>
    <row r="141">
      <c r="A141" s="3" t="s">
        <v>141</v>
      </c>
      <c r="B141" s="4" t="str">
        <f>IFERROR(__xludf.DUMMYFUNCTION("GOOGLETRANSLATE(A141,""tr"",""en"")"),"secular")</f>
        <v>secular</v>
      </c>
    </row>
    <row r="142">
      <c r="A142" s="3" t="s">
        <v>142</v>
      </c>
      <c r="B142" s="4" t="str">
        <f>IFERROR(__xludf.DUMMYFUNCTION("GOOGLETRANSLATE(A142,""tr"",""en"")"),"bank")</f>
        <v>bank</v>
      </c>
    </row>
    <row r="143">
      <c r="A143" s="3" t="s">
        <v>143</v>
      </c>
      <c r="B143" s="4" t="str">
        <f>IFERROR(__xludf.DUMMYFUNCTION("GOOGLETRANSLATE(A143,""tr"",""en"")"),"materiel")</f>
        <v>materiel</v>
      </c>
    </row>
    <row r="144">
      <c r="A144" s="3" t="s">
        <v>144</v>
      </c>
      <c r="B144" s="4" t="str">
        <f>IFERROR(__xludf.DUMMYFUNCTION("GOOGLETRANSLATE(A144,""tr"",""en"")"),"material")</f>
        <v>material</v>
      </c>
    </row>
    <row r="145">
      <c r="A145" s="3" t="s">
        <v>145</v>
      </c>
      <c r="B145" s="4" t="str">
        <f>IFERROR(__xludf.DUMMYFUNCTION("GOOGLETRANSLATE(A145,""tr"",""en"")"),"erhan")</f>
        <v>erhan</v>
      </c>
    </row>
    <row r="146">
      <c r="A146" s="3" t="s">
        <v>146</v>
      </c>
      <c r="B146" s="4" t="str">
        <f>IFERROR(__xludf.DUMMYFUNCTION("GOOGLETRANSLATE(A146,""tr"",""en"")"),"Daghan")</f>
        <v>Daghan</v>
      </c>
    </row>
    <row r="147">
      <c r="A147" s="3" t="s">
        <v>147</v>
      </c>
      <c r="B147" s="4" t="str">
        <f>IFERROR(__xludf.DUMMYFUNCTION("GOOGLETRANSLATE(A147,""tr"",""en"")"),"Begüm")</f>
        <v>Begüm</v>
      </c>
    </row>
    <row r="148">
      <c r="A148" s="3" t="s">
        <v>148</v>
      </c>
      <c r="B148" s="4" t="str">
        <f>IFERROR(__xludf.DUMMYFUNCTION("GOOGLETRANSLATE(A148,""tr"",""en"")"),"syntheet")</f>
        <v>syntheet</v>
      </c>
    </row>
    <row r="149">
      <c r="A149" s="3" t="s">
        <v>149</v>
      </c>
      <c r="B149" s="4" t="str">
        <f>IFERROR(__xludf.DUMMYFUNCTION("GOOGLETRANSLATE(A149,""tr"",""en"")"),"assembly")</f>
        <v>assembly</v>
      </c>
    </row>
    <row r="150">
      <c r="A150" s="3" t="s">
        <v>150</v>
      </c>
      <c r="B150" s="4" t="str">
        <f>IFERROR(__xludf.DUMMYFUNCTION("GOOGLETRANSLATE(A150,""tr"",""en"")"),"baritone")</f>
        <v>baritone</v>
      </c>
    </row>
    <row r="151">
      <c r="A151" s="3" t="s">
        <v>151</v>
      </c>
      <c r="B151" s="4" t="str">
        <f>IFERROR(__xludf.DUMMYFUNCTION("GOOGLETRANSLATE(A151,""tr"",""en"")"),"rhythm")</f>
        <v>rhythm</v>
      </c>
    </row>
    <row r="152">
      <c r="A152" s="3" t="s">
        <v>152</v>
      </c>
      <c r="B152" s="4" t="str">
        <f>IFERROR(__xludf.DUMMYFUNCTION("GOOGLETRANSLATE(A152,""tr"",""en"")"),"rhythm")</f>
        <v>rhythm</v>
      </c>
    </row>
    <row r="153">
      <c r="A153" s="3" t="s">
        <v>153</v>
      </c>
      <c r="B153" s="4" t="str">
        <f>IFERROR(__xludf.DUMMYFUNCTION("GOOGLETRANSLATE(A153,""tr"",""en"")"),"cognac")</f>
        <v>cognac</v>
      </c>
    </row>
    <row r="154">
      <c r="A154" s="3" t="s">
        <v>154</v>
      </c>
      <c r="B154" s="4" t="str">
        <f>IFERROR(__xludf.DUMMYFUNCTION("GOOGLETRANSLATE(A154,""tr"",""en"")"),"alcohol")</f>
        <v>alcohol</v>
      </c>
    </row>
    <row r="155">
      <c r="A155" s="3" t="s">
        <v>155</v>
      </c>
      <c r="B155" s="4" t="str">
        <f>IFERROR(__xludf.DUMMYFUNCTION("GOOGLETRANSLATE(A155,""tr"",""en"")"),"Eurasia")</f>
        <v>Eurasia</v>
      </c>
    </row>
    <row r="156">
      <c r="A156" s="3" t="s">
        <v>156</v>
      </c>
      <c r="B156" s="4" t="str">
        <f>IFERROR(__xludf.DUMMYFUNCTION("GOOGLETRANSLATE(A156,""tr"",""en"")"),"Asian")</f>
        <v>Asian</v>
      </c>
    </row>
    <row r="157">
      <c r="A157" s="3" t="s">
        <v>157</v>
      </c>
      <c r="B157" s="4" t="str">
        <f>IFERROR(__xludf.DUMMYFUNCTION("GOOGLETRANSLATE(A157,""tr"",""en"")"),"stylish")</f>
        <v>stylish</v>
      </c>
    </row>
    <row r="158">
      <c r="A158" s="3" t="s">
        <v>158</v>
      </c>
      <c r="B158" s="4" t="str">
        <f>IFERROR(__xludf.DUMMYFUNCTION("GOOGLETRANSLATE(A158,""tr"",""en"")"),"Castle")</f>
        <v>Castle</v>
      </c>
    </row>
    <row r="159">
      <c r="A159" s="3" t="s">
        <v>159</v>
      </c>
      <c r="B159" s="4" t="str">
        <f>IFERROR(__xludf.DUMMYFUNCTION("GOOGLETRANSLATE(A159,""tr"",""en"")"),"goalkeeper")</f>
        <v>goalkeeper</v>
      </c>
    </row>
    <row r="160">
      <c r="A160" s="3" t="s">
        <v>160</v>
      </c>
      <c r="B160" s="4" t="str">
        <f>IFERROR(__xludf.DUMMYFUNCTION("GOOGLETRANSLATE(A160,""tr"",""en"")"),"tsar")</f>
        <v>tsar</v>
      </c>
    </row>
    <row r="161">
      <c r="A161" s="3" t="s">
        <v>161</v>
      </c>
      <c r="B161" s="4" t="str">
        <f>IFERROR(__xludf.DUMMYFUNCTION("GOOGLETRANSLATE(A161,""tr"",""en"")"),"saddle")</f>
        <v>saddle</v>
      </c>
    </row>
    <row r="162">
      <c r="A162" s="3" t="s">
        <v>162</v>
      </c>
      <c r="B162" s="4" t="str">
        <f>IFERROR(__xludf.DUMMYFUNCTION("GOOGLETRANSLATE(A162,""tr"",""en"")"),"semerci")</f>
        <v>semerci</v>
      </c>
    </row>
    <row r="163">
      <c r="A163" s="3" t="s">
        <v>163</v>
      </c>
      <c r="B163" s="4" t="str">
        <f>IFERROR(__xludf.DUMMYFUNCTION("GOOGLETRANSLATE(A163,""tr"",""en"")"),"style")</f>
        <v>style</v>
      </c>
    </row>
    <row r="164">
      <c r="A164" s="3" t="s">
        <v>164</v>
      </c>
      <c r="B164" s="4" t="str">
        <f>IFERROR(__xludf.DUMMYFUNCTION("GOOGLETRANSLATE(A164,""tr"",""en"")"),"music")</f>
        <v>music</v>
      </c>
    </row>
    <row r="165">
      <c r="A165" s="3" t="s">
        <v>165</v>
      </c>
      <c r="B165" s="4" t="str">
        <f>IFERROR(__xludf.DUMMYFUNCTION("GOOGLETRANSLATE(A165,""tr"",""en"")"),"instrument")</f>
        <v>instrument</v>
      </c>
    </row>
    <row r="166">
      <c r="A166" s="3" t="s">
        <v>166</v>
      </c>
      <c r="B166" s="4" t="str">
        <f>IFERROR(__xludf.DUMMYFUNCTION("GOOGLETRANSLATE(A166,""tr"",""en"")"),"harmonica")</f>
        <v>harmonica</v>
      </c>
    </row>
    <row r="167">
      <c r="A167" s="3" t="s">
        <v>167</v>
      </c>
      <c r="B167" s="4" t="str">
        <f>IFERROR(__xludf.DUMMYFUNCTION("GOOGLETRANSLATE(A167,""tr"",""en"")"),"Esperanto")</f>
        <v>Esperanto</v>
      </c>
    </row>
    <row r="168">
      <c r="A168" s="3" t="s">
        <v>168</v>
      </c>
      <c r="B168" s="4" t="str">
        <f>IFERROR(__xludf.DUMMYFUNCTION("GOOGLETRANSLATE(A168,""tr"",""en"")"),"candy")</f>
        <v>candy</v>
      </c>
    </row>
    <row r="169">
      <c r="A169" s="3" t="s">
        <v>169</v>
      </c>
      <c r="B169" s="4" t="str">
        <f>IFERROR(__xludf.DUMMYFUNCTION("GOOGLETRANSLATE(A169,""tr"",""en"")"),"cotton candy")</f>
        <v>cotton candy</v>
      </c>
    </row>
    <row r="170">
      <c r="A170" s="3" t="s">
        <v>170</v>
      </c>
      <c r="B170" s="4" t="str">
        <f>IFERROR(__xludf.DUMMYFUNCTION("GOOGLETRANSLATE(A170,""tr"",""en"")"),"rooster")</f>
        <v>rooster</v>
      </c>
    </row>
    <row r="171">
      <c r="A171" s="3" t="s">
        <v>171</v>
      </c>
      <c r="B171" s="4" t="str">
        <f>IFERROR(__xludf.DUMMYFUNCTION("GOOGLETRANSLATE(A171,""tr"",""en"")"),"Apple candy")</f>
        <v>Apple candy</v>
      </c>
    </row>
    <row r="172">
      <c r="A172" s="3" t="s">
        <v>172</v>
      </c>
      <c r="B172" s="4" t="str">
        <f>IFERROR(__xludf.DUMMYFUNCTION("GOOGLETRANSLATE(A172,""tr"",""en"")"),"sugars")</f>
        <v>sugars</v>
      </c>
    </row>
    <row r="173">
      <c r="A173" s="3" t="s">
        <v>173</v>
      </c>
      <c r="B173" s="4" t="str">
        <f>IFERROR(__xludf.DUMMYFUNCTION("GOOGLETRANSLATE(A173,""tr"",""en"")"),"confectionery")</f>
        <v>confectionery</v>
      </c>
    </row>
    <row r="174">
      <c r="A174" s="3" t="s">
        <v>174</v>
      </c>
      <c r="B174" s="4" t="str">
        <f>IFERROR(__xludf.DUMMYFUNCTION("GOOGLETRANSLATE(A174,""tr"",""en"")"),"thanks")</f>
        <v>thanks</v>
      </c>
    </row>
    <row r="175">
      <c r="A175" s="3" t="s">
        <v>175</v>
      </c>
      <c r="B175" s="4" t="str">
        <f>IFERROR(__xludf.DUMMYFUNCTION("GOOGLETRANSLATE(A175,""tr"",""en"")"),"Chinese")</f>
        <v>Chinese</v>
      </c>
    </row>
    <row r="176">
      <c r="A176" s="3" t="s">
        <v>176</v>
      </c>
      <c r="B176" s="4" t="str">
        <f>IFERROR(__xludf.DUMMYFUNCTION("GOOGLETRANSLATE(A176,""tr"",""en"")"),"Chinese")</f>
        <v>Chinese</v>
      </c>
    </row>
    <row r="177">
      <c r="A177" s="3" t="s">
        <v>177</v>
      </c>
      <c r="B177" s="4" t="str">
        <f>IFERROR(__xludf.DUMMYFUNCTION("GOOGLETRANSLATE(A177,""tr"",""en"")"),"Chinese")</f>
        <v>Chinese</v>
      </c>
    </row>
    <row r="178">
      <c r="A178" s="3" t="s">
        <v>178</v>
      </c>
      <c r="B178" s="4" t="str">
        <f>IFERROR(__xludf.DUMMYFUNCTION("GOOGLETRANSLATE(A178,""tr"",""en"")"),"tipsy")</f>
        <v>tipsy</v>
      </c>
    </row>
    <row r="179">
      <c r="A179" s="3" t="s">
        <v>179</v>
      </c>
      <c r="B179" s="4" t="str">
        <f>IFERROR(__xludf.DUMMYFUNCTION("GOOGLETRANSLATE(A179,""tr"",""en"")"),"spirit")</f>
        <v>spirit</v>
      </c>
    </row>
    <row r="180">
      <c r="A180" s="3" t="s">
        <v>180</v>
      </c>
      <c r="B180" s="4" t="str">
        <f>IFERROR(__xludf.DUMMYFUNCTION("GOOGLETRANSLATE(A180,""tr"",""en"")"),"spiritual")</f>
        <v>spiritual</v>
      </c>
    </row>
    <row r="181">
      <c r="A181" s="3" t="s">
        <v>181</v>
      </c>
      <c r="B181" s="4" t="str">
        <f>IFERROR(__xludf.DUMMYFUNCTION("GOOGLETRANSLATE(A181,""tr"",""en"")"),"weighbridge")</f>
        <v>weighbridge</v>
      </c>
    </row>
    <row r="182">
      <c r="A182" s="3" t="s">
        <v>182</v>
      </c>
      <c r="B182" s="4" t="str">
        <f>IFERROR(__xludf.DUMMYFUNCTION("GOOGLETRANSLATE(A182,""tr"",""en"")"),"innerity")</f>
        <v>innerity</v>
      </c>
    </row>
    <row r="183">
      <c r="A183" s="3" t="s">
        <v>183</v>
      </c>
      <c r="B183" s="4" t="str">
        <f>IFERROR(__xludf.DUMMYFUNCTION("GOOGLETRANSLATE(A183,""tr"",""en"")"),"chromium")</f>
        <v>chromium</v>
      </c>
    </row>
    <row r="184">
      <c r="A184" s="3" t="s">
        <v>184</v>
      </c>
      <c r="B184" s="4" t="str">
        <f>IFERROR(__xludf.DUMMYFUNCTION("GOOGLETRANSLATE(A184,""tr"",""en"")"),"chromosome")</f>
        <v>chromosome</v>
      </c>
    </row>
    <row r="185">
      <c r="A185" s="3" t="s">
        <v>185</v>
      </c>
      <c r="B185" s="4" t="str">
        <f>IFERROR(__xludf.DUMMYFUNCTION("GOOGLETRANSLATE(A185,""tr"",""en"")"),"diplomatic")</f>
        <v>diplomatic</v>
      </c>
    </row>
    <row r="186">
      <c r="A186" s="3" t="s">
        <v>186</v>
      </c>
      <c r="B186" s="4" t="str">
        <f>IFERROR(__xludf.DUMMYFUNCTION("GOOGLETRANSLATE(A186,""tr"",""en"")"),"elephant")</f>
        <v>elephant</v>
      </c>
    </row>
    <row r="187">
      <c r="A187" s="3" t="s">
        <v>187</v>
      </c>
      <c r="B187" s="4" t="str">
        <f>IFERROR(__xludf.DUMMYFUNCTION("GOOGLETRANSLATE(A187,""tr"",""en"")"),"ivory")</f>
        <v>ivory</v>
      </c>
    </row>
    <row r="188">
      <c r="A188" s="3" t="s">
        <v>188</v>
      </c>
      <c r="B188" s="4" t="str">
        <f>IFERROR(__xludf.DUMMYFUNCTION("GOOGLETRANSLATE(A188,""tr"",""en"")"),"as")</f>
        <v>as</v>
      </c>
    </row>
    <row r="189">
      <c r="A189" s="3" t="s">
        <v>189</v>
      </c>
      <c r="B189" s="4" t="str">
        <f>IFERROR(__xludf.DUMMYFUNCTION("GOOGLETRANSLATE(A189,""tr"",""en"")"),"circular")</f>
        <v>circular</v>
      </c>
    </row>
    <row r="190">
      <c r="A190" s="3" t="s">
        <v>190</v>
      </c>
      <c r="B190" s="4" t="str">
        <f>IFERROR(__xludf.DUMMYFUNCTION("GOOGLETRANSLATE(A190,""tr"",""en"")"),"wiki")</f>
        <v>wiki</v>
      </c>
    </row>
    <row r="191">
      <c r="A191" s="3" t="s">
        <v>191</v>
      </c>
      <c r="B191" s="4" t="str">
        <f>IFERROR(__xludf.DUMMYFUNCTION("GOOGLETRANSLATE(A191,""tr"",""en"")"),"hot")</f>
        <v>hot</v>
      </c>
    </row>
    <row r="192">
      <c r="A192" s="3" t="s">
        <v>192</v>
      </c>
      <c r="B192" s="4" t="str">
        <f>IFERROR(__xludf.DUMMYFUNCTION("GOOGLETRANSLATE(A192,""tr"",""en"")"),"psychology")</f>
        <v>psychology</v>
      </c>
    </row>
    <row r="193">
      <c r="A193" s="3" t="s">
        <v>193</v>
      </c>
      <c r="B193" s="4" t="str">
        <f>IFERROR(__xludf.DUMMYFUNCTION("GOOGLETRANSLATE(A193,""tr"",""en"")"),"redoubt")</f>
        <v>redoubt</v>
      </c>
    </row>
    <row r="194">
      <c r="A194" s="3" t="s">
        <v>194</v>
      </c>
      <c r="B194" s="4" t="str">
        <f>IFERROR(__xludf.DUMMYFUNCTION("GOOGLETRANSLATE(A194,""tr"",""en"")"),"left")</f>
        <v>left</v>
      </c>
    </row>
    <row r="195">
      <c r="A195" s="3" t="s">
        <v>195</v>
      </c>
      <c r="B195" s="4" t="str">
        <f>IFERROR(__xludf.DUMMYFUNCTION("GOOGLETRANSLATE(A195,""tr"",""en"")"),"lotus")</f>
        <v>lotus</v>
      </c>
    </row>
    <row r="196">
      <c r="A196" s="3" t="s">
        <v>196</v>
      </c>
      <c r="B196" s="4" t="str">
        <f>IFERROR(__xludf.DUMMYFUNCTION("GOOGLETRANSLATE(A196,""tr"",""en"")"),"machine")</f>
        <v>machine</v>
      </c>
    </row>
    <row r="197">
      <c r="A197" s="3" t="s">
        <v>197</v>
      </c>
      <c r="B197" s="4" t="str">
        <f>IFERROR(__xludf.DUMMYFUNCTION("GOOGLETRANSLATE(A197,""tr"",""en"")"),"social")</f>
        <v>social</v>
      </c>
    </row>
    <row r="198">
      <c r="A198" s="3" t="s">
        <v>198</v>
      </c>
      <c r="B198" s="4" t="str">
        <f>IFERROR(__xludf.DUMMYFUNCTION("GOOGLETRANSLATE(A198,""tr"",""en"")"),"test")</f>
        <v>test</v>
      </c>
    </row>
    <row r="199">
      <c r="A199" s="3" t="s">
        <v>199</v>
      </c>
      <c r="B199" s="4" t="str">
        <f>IFERROR(__xludf.DUMMYFUNCTION("GOOGLETRANSLATE(A199,""tr"",""en"")"),"cheese")</f>
        <v>cheese</v>
      </c>
    </row>
    <row r="200">
      <c r="A200" s="3" t="s">
        <v>200</v>
      </c>
      <c r="B200" s="4" t="str">
        <f>IFERROR(__xludf.DUMMYFUNCTION("GOOGLETRANSLATE(A200,""tr"",""en"")"),"lamp")</f>
        <v>lamp</v>
      </c>
    </row>
    <row r="201">
      <c r="A201" s="3" t="s">
        <v>201</v>
      </c>
      <c r="B201" s="4" t="str">
        <f>IFERROR(__xludf.DUMMYFUNCTION("GOOGLETRANSLATE(A201,""tr"",""en"")"),"lava lamp")</f>
        <v>lava lamp</v>
      </c>
    </row>
    <row r="202">
      <c r="A202" s="3" t="s">
        <v>202</v>
      </c>
      <c r="B202" s="4" t="str">
        <f>IFERROR(__xludf.DUMMYFUNCTION("GOOGLETRANSLATE(A202,""tr"",""en"")"),"block")</f>
        <v>block</v>
      </c>
    </row>
    <row r="203">
      <c r="A203" s="3" t="s">
        <v>203</v>
      </c>
      <c r="B203" s="4" t="str">
        <f>IFERROR(__xludf.DUMMYFUNCTION("GOOGLETRANSLATE(A203,""tr"",""en"")"),"blockade")</f>
        <v>blockade</v>
      </c>
    </row>
    <row r="204">
      <c r="A204" s="3" t="s">
        <v>204</v>
      </c>
      <c r="B204" s="4" t="str">
        <f>IFERROR(__xludf.DUMMYFUNCTION("GOOGLETRANSLATE(A204,""tr"",""en"")"),"etymology")</f>
        <v>etymology</v>
      </c>
    </row>
    <row r="205">
      <c r="A205" s="3" t="s">
        <v>205</v>
      </c>
      <c r="B205" s="4" t="str">
        <f>IFERROR(__xludf.DUMMYFUNCTION("GOOGLETRANSLATE(A205,""tr"",""en"")"),"catamaran")</f>
        <v>catamaran</v>
      </c>
    </row>
    <row r="206">
      <c r="A206" s="3" t="s">
        <v>206</v>
      </c>
      <c r="B206" s="4" t="str">
        <f>IFERROR(__xludf.DUMMYFUNCTION("GOOGLETRANSLATE(A206,""tr"",""en"")"),"Afirminia")</f>
        <v>Afirminia</v>
      </c>
    </row>
    <row r="207">
      <c r="A207" s="3" t="s">
        <v>207</v>
      </c>
      <c r="B207" s="4" t="str">
        <f>IFERROR(__xludf.DUMMYFUNCTION("GOOGLETRANSLATE(A207,""tr"",""en"")"),"company")</f>
        <v>company</v>
      </c>
    </row>
    <row r="208">
      <c r="A208" s="3" t="s">
        <v>208</v>
      </c>
      <c r="B208" s="4" t="str">
        <f>IFERROR(__xludf.DUMMYFUNCTION("GOOGLETRANSLATE(A208,""tr"",""en"")"),"triangle")</f>
        <v>triangle</v>
      </c>
    </row>
    <row r="209">
      <c r="A209" s="3" t="s">
        <v>209</v>
      </c>
      <c r="B209" s="4" t="str">
        <f>IFERROR(__xludf.DUMMYFUNCTION("GOOGLETRANSLATE(A209,""tr"",""en"")"),"pentagon")</f>
        <v>pentagon</v>
      </c>
    </row>
    <row r="210">
      <c r="A210" s="3" t="s">
        <v>210</v>
      </c>
      <c r="B210" s="4" t="str">
        <f>IFERROR(__xludf.DUMMYFUNCTION("GOOGLETRANSLATE(A210,""tr"",""en"")"),"heptagon")</f>
        <v>heptagon</v>
      </c>
    </row>
    <row r="211">
      <c r="A211" s="3" t="s">
        <v>211</v>
      </c>
      <c r="B211" s="4" t="str">
        <f>IFERROR(__xludf.DUMMYFUNCTION("GOOGLETRANSLATE(A211,""tr"",""en"")"),"basket")</f>
        <v>basket</v>
      </c>
    </row>
    <row r="212">
      <c r="A212" s="3" t="s">
        <v>212</v>
      </c>
      <c r="B212" s="4" t="str">
        <f>IFERROR(__xludf.DUMMYFUNCTION("GOOGLETRANSLATE(A212,""tr"",""en"")"),"text")</f>
        <v>text</v>
      </c>
    </row>
    <row r="213">
      <c r="A213" s="3" t="s">
        <v>213</v>
      </c>
      <c r="B213" s="4" t="str">
        <f>IFERROR(__xludf.DUMMYFUNCTION("GOOGLETRANSLATE(A213,""tr"",""en"")"),"Ukrainian")</f>
        <v>Ukrainian</v>
      </c>
    </row>
    <row r="214">
      <c r="A214" s="3" t="s">
        <v>214</v>
      </c>
      <c r="B214" s="4" t="str">
        <f>IFERROR(__xludf.DUMMYFUNCTION("GOOGLETRANSLATE(A214,""tr"",""en"")"),"Ukrainian")</f>
        <v>Ukrainian</v>
      </c>
    </row>
    <row r="215">
      <c r="A215" s="3" t="s">
        <v>215</v>
      </c>
      <c r="B215" s="4" t="str">
        <f>IFERROR(__xludf.DUMMYFUNCTION("GOOGLETRANSLATE(A215,""tr"",""en"")"),"system")</f>
        <v>system</v>
      </c>
    </row>
    <row r="216">
      <c r="A216" s="3" t="s">
        <v>216</v>
      </c>
      <c r="B216" s="4" t="str">
        <f>IFERROR(__xludf.DUMMYFUNCTION("GOOGLETRANSLATE(A216,""tr"",""en"")"),"hyperbola")</f>
        <v>hyperbola</v>
      </c>
    </row>
    <row r="217">
      <c r="A217" s="3" t="s">
        <v>217</v>
      </c>
      <c r="B217" s="4" t="str">
        <f>IFERROR(__xludf.DUMMYFUNCTION("GOOGLETRANSLATE(A217,""tr"",""en"")"),"expert")</f>
        <v>expert</v>
      </c>
    </row>
    <row r="218">
      <c r="A218" s="3" t="s">
        <v>218</v>
      </c>
      <c r="B218" s="4" t="str">
        <f>IFERROR(__xludf.DUMMYFUNCTION("GOOGLETRANSLATE(A218,""tr"",""en"")"),"Gulf")</f>
        <v>Gulf</v>
      </c>
    </row>
    <row r="219">
      <c r="A219" s="3" t="s">
        <v>219</v>
      </c>
      <c r="B219" s="4" t="str">
        <f>IFERROR(__xludf.DUMMYFUNCTION("GOOGLETRANSLATE(A219,""tr"",""en"")"),"bath")</f>
        <v>bath</v>
      </c>
    </row>
    <row r="220">
      <c r="A220" s="3" t="s">
        <v>220</v>
      </c>
      <c r="B220" s="4" t="str">
        <f>IFERROR(__xludf.DUMMYFUNCTION("GOOGLETRANSLATE(A220,""tr"",""en"")"),"water heater")</f>
        <v>water heater</v>
      </c>
    </row>
    <row r="221">
      <c r="A221" s="3" t="s">
        <v>221</v>
      </c>
      <c r="B221" s="4" t="str">
        <f>IFERROR(__xludf.DUMMYFUNCTION("GOOGLETRANSLATE(A221,""tr"",""en"")"),"Naples")</f>
        <v>Naples</v>
      </c>
    </row>
    <row r="222">
      <c r="A222" s="3" t="s">
        <v>222</v>
      </c>
      <c r="B222" s="4" t="str">
        <f>IFERROR(__xludf.DUMMYFUNCTION("GOOGLETRANSLATE(A222,""tr"",""en"")"),"express")</f>
        <v>express</v>
      </c>
    </row>
    <row r="223">
      <c r="A223" s="3" t="s">
        <v>223</v>
      </c>
      <c r="B223" s="4" t="str">
        <f>IFERROR(__xludf.DUMMYFUNCTION("GOOGLETRANSLATE(A223,""tr"",""en"")"),"director")</f>
        <v>director</v>
      </c>
    </row>
    <row r="224">
      <c r="A224" s="3" t="s">
        <v>224</v>
      </c>
      <c r="B224" s="4" t="str">
        <f>IFERROR(__xludf.DUMMYFUNCTION("GOOGLETRANSLATE(A224,""tr"",""en"")"),"billions")</f>
        <v>billions</v>
      </c>
    </row>
    <row r="225">
      <c r="A225" s="3" t="s">
        <v>225</v>
      </c>
      <c r="B225" s="4" t="str">
        <f>IFERROR(__xludf.DUMMYFUNCTION("GOOGLETRANSLATE(A225,""tr"",""en"")"),"Lengüist")</f>
        <v>Lengüist</v>
      </c>
    </row>
    <row r="226">
      <c r="A226" s="3" t="s">
        <v>226</v>
      </c>
      <c r="B226" s="4" t="str">
        <f>IFERROR(__xludf.DUMMYFUNCTION("GOOGLETRANSLATE(A226,""tr"",""en"")"),"typhoon")</f>
        <v>typhoon</v>
      </c>
    </row>
    <row r="227">
      <c r="A227" s="3" t="s">
        <v>227</v>
      </c>
      <c r="B227" s="4" t="str">
        <f>IFERROR(__xludf.DUMMYFUNCTION("GOOGLETRANSLATE(A227,""tr"",""en"")"),"rose")</f>
        <v>rose</v>
      </c>
    </row>
    <row r="228">
      <c r="A228" s="3" t="s">
        <v>228</v>
      </c>
      <c r="B228" s="4" t="str">
        <f>IFERROR(__xludf.DUMMYFUNCTION("GOOGLETRANSLATE(A228,""tr"",""en"")"),"hair")</f>
        <v>hair</v>
      </c>
    </row>
    <row r="229">
      <c r="A229" s="3" t="s">
        <v>229</v>
      </c>
      <c r="B229" s="4" t="str">
        <f>IFERROR(__xludf.DUMMYFUNCTION("GOOGLETRANSLATE(A229,""tr"",""en"")"),"August")</f>
        <v>August</v>
      </c>
    </row>
    <row r="230">
      <c r="A230" s="3" t="s">
        <v>230</v>
      </c>
      <c r="B230" s="4" t="str">
        <f>IFERROR(__xludf.DUMMYFUNCTION("GOOGLETRANSLATE(A230,""tr"",""en"")"),"August beetle")</f>
        <v>August beetle</v>
      </c>
    </row>
    <row r="231">
      <c r="A231" s="3" t="s">
        <v>231</v>
      </c>
      <c r="B231" s="4" t="str">
        <f>IFERROR(__xludf.DUMMYFUNCTION("GOOGLETRANSLATE(A231,""tr"",""en"")"),"indication")</f>
        <v>indication</v>
      </c>
    </row>
    <row r="232">
      <c r="A232" s="3" t="s">
        <v>232</v>
      </c>
      <c r="B232" s="4" t="str">
        <f>IFERROR(__xludf.DUMMYFUNCTION("GOOGLETRANSLATE(A232,""tr"",""en"")"),"nostalgia")</f>
        <v>nostalgia</v>
      </c>
    </row>
    <row r="233">
      <c r="A233" s="3" t="s">
        <v>233</v>
      </c>
      <c r="B233" s="4" t="str">
        <f>IFERROR(__xludf.DUMMYFUNCTION("GOOGLETRANSLATE(A233,""tr"",""en"")"),"generation")</f>
        <v>generation</v>
      </c>
    </row>
    <row r="234">
      <c r="A234" s="3" t="s">
        <v>234</v>
      </c>
      <c r="B234" s="4" t="str">
        <f>IFERROR(__xludf.DUMMYFUNCTION("GOOGLETRANSLATE(A234,""tr"",""en"")"),"order")</f>
        <v>order</v>
      </c>
    </row>
    <row r="235">
      <c r="A235" s="3" t="s">
        <v>235</v>
      </c>
      <c r="B235" s="4" t="str">
        <f>IFERROR(__xludf.DUMMYFUNCTION("GOOGLETRANSLATE(A235,""tr"",""en"")"),"atom")</f>
        <v>atom</v>
      </c>
    </row>
    <row r="236">
      <c r="A236" s="3" t="s">
        <v>236</v>
      </c>
      <c r="B236" s="4" t="str">
        <f>IFERROR(__xludf.DUMMYFUNCTION("GOOGLETRANSLATE(A236,""tr"",""en"")"),"market")</f>
        <v>market</v>
      </c>
    </row>
    <row r="237">
      <c r="A237" s="3" t="s">
        <v>237</v>
      </c>
      <c r="B237" s="4" t="str">
        <f>IFERROR(__xludf.DUMMYFUNCTION("GOOGLETRANSLATE(A237,""tr"",""en"")"),"tilde")</f>
        <v>tilde</v>
      </c>
    </row>
    <row r="238">
      <c r="A238" s="3" t="s">
        <v>238</v>
      </c>
      <c r="B238" s="4" t="str">
        <f>IFERROR(__xludf.DUMMYFUNCTION("GOOGLETRANSLATE(A238,""tr"",""en"")"),"match")</f>
        <v>match</v>
      </c>
    </row>
    <row r="239">
      <c r="A239" s="3" t="s">
        <v>239</v>
      </c>
      <c r="B239" s="4" t="str">
        <f>IFERROR(__xludf.DUMMYFUNCTION("GOOGLETRANSLATE(A239,""tr"",""en"")"),"philosopher")</f>
        <v>philosopher</v>
      </c>
    </row>
    <row r="240">
      <c r="A240" s="3" t="s">
        <v>240</v>
      </c>
      <c r="B240" s="4" t="str">
        <f>IFERROR(__xludf.DUMMYFUNCTION("GOOGLETRANSLATE(A240,""tr"",""en"")"),"Sofian")</f>
        <v>Sofian</v>
      </c>
    </row>
    <row r="241">
      <c r="A241" s="3" t="s">
        <v>241</v>
      </c>
      <c r="B241" s="4" t="str">
        <f>IFERROR(__xludf.DUMMYFUNCTION("GOOGLETRANSLATE(A241,""tr"",""en"")"),"toast")</f>
        <v>toast</v>
      </c>
    </row>
    <row r="242">
      <c r="A242" s="3" t="s">
        <v>242</v>
      </c>
      <c r="B242" s="4" t="str">
        <f>IFERROR(__xludf.DUMMYFUNCTION("GOOGLETRANSLATE(A242,""tr"",""en"")"),"chair")</f>
        <v>chair</v>
      </c>
    </row>
    <row r="243">
      <c r="A243" s="3" t="s">
        <v>243</v>
      </c>
      <c r="B243" s="4" t="str">
        <f>IFERROR(__xludf.DUMMYFUNCTION("GOOGLETRANSLATE(A243,""tr"",""en"")"),"boss")</f>
        <v>boss</v>
      </c>
    </row>
    <row r="244">
      <c r="A244" s="3" t="s">
        <v>244</v>
      </c>
      <c r="B244" s="4" t="str">
        <f>IFERROR(__xludf.DUMMYFUNCTION("GOOGLETRANSLATE(A244,""tr"",""en"")"),"cocaine")</f>
        <v>cocaine</v>
      </c>
    </row>
    <row r="245">
      <c r="A245" s="3" t="s">
        <v>245</v>
      </c>
      <c r="B245" s="4" t="str">
        <f>IFERROR(__xludf.DUMMYFUNCTION("GOOGLETRANSLATE(A245,""tr"",""en"")"),"sonnet")</f>
        <v>sonnet</v>
      </c>
    </row>
    <row r="246">
      <c r="A246" s="3" t="s">
        <v>246</v>
      </c>
      <c r="B246" s="4" t="str">
        <f>IFERROR(__xludf.DUMMYFUNCTION("GOOGLETRANSLATE(A246,""tr"",""en"")"),"arm")</f>
        <v>arm</v>
      </c>
    </row>
    <row r="247">
      <c r="A247" s="3" t="s">
        <v>247</v>
      </c>
      <c r="B247" s="4" t="str">
        <f>IFERROR(__xludf.DUMMYFUNCTION("GOOGLETRANSLATE(A247,""tr"",""en"")"),"ash")</f>
        <v>ash</v>
      </c>
    </row>
    <row r="248">
      <c r="A248" s="3" t="s">
        <v>248</v>
      </c>
      <c r="B248" s="4" t="str">
        <f>IFERROR(__xludf.DUMMYFUNCTION("GOOGLETRANSLATE(A248,""tr"",""en"")"),"groom")</f>
        <v>groom</v>
      </c>
    </row>
    <row r="249">
      <c r="A249" s="3" t="s">
        <v>249</v>
      </c>
      <c r="B249" s="4" t="str">
        <f>IFERROR(__xludf.DUMMYFUNCTION("GOOGLETRANSLATE(A249,""tr"",""en"")"),"Iskender")</f>
        <v>Iskender</v>
      </c>
    </row>
    <row r="250">
      <c r="A250" s="3" t="s">
        <v>250</v>
      </c>
      <c r="B250" s="4" t="str">
        <f>IFERROR(__xludf.DUMMYFUNCTION("GOOGLETRANSLATE(A250,""tr"",""en"")"),"cake")</f>
        <v>cake</v>
      </c>
    </row>
    <row r="251">
      <c r="A251" s="3" t="s">
        <v>251</v>
      </c>
      <c r="B251" s="4" t="str">
        <f>IFERROR(__xludf.DUMMYFUNCTION("GOOGLETRANSLATE(A251,""tr"",""en"")"),"animation")</f>
        <v>animation</v>
      </c>
    </row>
    <row r="252">
      <c r="A252" s="3" t="s">
        <v>252</v>
      </c>
      <c r="B252" s="4" t="str">
        <f>IFERROR(__xludf.DUMMYFUNCTION("GOOGLETRANSLATE(A252,""tr"",""en"")"),"coalition")</f>
        <v>coalition</v>
      </c>
    </row>
    <row r="253">
      <c r="A253" s="3" t="s">
        <v>253</v>
      </c>
      <c r="B253" s="4" t="str">
        <f>IFERROR(__xludf.DUMMYFUNCTION("GOOGLETRANSLATE(A253,""tr"",""en"")"),"marathon")</f>
        <v>marathon</v>
      </c>
    </row>
    <row r="254">
      <c r="A254" s="3" t="s">
        <v>254</v>
      </c>
      <c r="B254" s="4" t="str">
        <f>IFERROR(__xludf.DUMMYFUNCTION("GOOGLETRANSLATE(A254,""tr"",""en"")"),"police")</f>
        <v>police</v>
      </c>
    </row>
    <row r="255">
      <c r="A255" s="3" t="s">
        <v>255</v>
      </c>
      <c r="B255" s="4" t="str">
        <f>IFERROR(__xludf.DUMMYFUNCTION("GOOGLETRANSLATE(A255,""tr"",""en"")"),"controller")</f>
        <v>controller</v>
      </c>
    </row>
    <row r="256">
      <c r="A256" s="3" t="s">
        <v>256</v>
      </c>
      <c r="B256" s="4" t="str">
        <f>IFERROR(__xludf.DUMMYFUNCTION("GOOGLETRANSLATE(A256,""tr"",""en"")"),"conservator")</f>
        <v>conservator</v>
      </c>
    </row>
    <row r="257">
      <c r="A257" s="3" t="s">
        <v>257</v>
      </c>
      <c r="B257" s="4" t="str">
        <f>IFERROR(__xludf.DUMMYFUNCTION("GOOGLETRANSLATE(A257,""tr"",""en"")"),"Bravo")</f>
        <v>Bravo</v>
      </c>
    </row>
    <row r="258">
      <c r="A258" s="3" t="s">
        <v>258</v>
      </c>
      <c r="B258" s="4" t="str">
        <f>IFERROR(__xludf.DUMMYFUNCTION("GOOGLETRANSLATE(A258,""tr"",""en"")"),"universal")</f>
        <v>universal</v>
      </c>
    </row>
    <row r="259">
      <c r="A259" s="3" t="s">
        <v>259</v>
      </c>
      <c r="B259" s="4" t="str">
        <f>IFERROR(__xludf.DUMMYFUNCTION("GOOGLETRANSLATE(A259,""tr"",""en"")"),"dock")</f>
        <v>dock</v>
      </c>
    </row>
    <row r="260">
      <c r="A260" s="3" t="s">
        <v>260</v>
      </c>
      <c r="B260" s="4" t="str">
        <f>IFERROR(__xludf.DUMMYFUNCTION("GOOGLETRANSLATE(A260,""tr"",""en"")"),"literature")</f>
        <v>literature</v>
      </c>
    </row>
    <row r="261">
      <c r="A261" s="3" t="s">
        <v>261</v>
      </c>
      <c r="B261" s="4" t="str">
        <f>IFERROR(__xludf.DUMMYFUNCTION("GOOGLETRANSLATE(A261,""tr"",""en"")"),"canoe")</f>
        <v>canoe</v>
      </c>
    </row>
    <row r="262">
      <c r="A262" s="3" t="s">
        <v>262</v>
      </c>
      <c r="B262" s="4" t="str">
        <f>IFERROR(__xludf.DUMMYFUNCTION("GOOGLETRANSLATE(A262,""tr"",""en"")"),"tunnel")</f>
        <v>tunnel</v>
      </c>
    </row>
    <row r="263">
      <c r="A263" s="3" t="s">
        <v>263</v>
      </c>
      <c r="B263" s="4" t="str">
        <f>IFERROR(__xludf.DUMMYFUNCTION("GOOGLETRANSLATE(A263,""tr"",""en"")"),"swimsuit")</f>
        <v>swimsuit</v>
      </c>
    </row>
    <row r="264">
      <c r="A264" s="3" t="s">
        <v>264</v>
      </c>
      <c r="B264" s="4" t="str">
        <f>IFERROR(__xludf.DUMMYFUNCTION("GOOGLETRANSLATE(A264,""tr"",""en"")"),"molecule")</f>
        <v>molecule</v>
      </c>
    </row>
    <row r="265">
      <c r="A265" s="3" t="s">
        <v>265</v>
      </c>
      <c r="B265" s="4" t="str">
        <f>IFERROR(__xludf.DUMMYFUNCTION("GOOGLETRANSLATE(A265,""tr"",""en"")"),"husband")</f>
        <v>husband</v>
      </c>
    </row>
    <row r="266">
      <c r="A266" s="3" t="s">
        <v>266</v>
      </c>
      <c r="B266" s="4" t="str">
        <f>IFERROR(__xludf.DUMMYFUNCTION("GOOGLETRANSLATE(A266,""tr"",""en"")"),"teacher")</f>
        <v>teacher</v>
      </c>
    </row>
    <row r="267">
      <c r="A267" s="3" t="s">
        <v>267</v>
      </c>
      <c r="B267" s="4" t="str">
        <f>IFERROR(__xludf.DUMMYFUNCTION("GOOGLETRANSLATE(A267,""tr"",""en"")"),"start")</f>
        <v>start</v>
      </c>
    </row>
    <row r="268">
      <c r="A268" s="3" t="s">
        <v>268</v>
      </c>
      <c r="B268" s="4" t="str">
        <f>IFERROR(__xludf.DUMMYFUNCTION("GOOGLETRANSLATE(A268,""tr"",""en"")"),"ebony")</f>
        <v>ebony</v>
      </c>
    </row>
    <row r="269">
      <c r="A269" s="3" t="s">
        <v>269</v>
      </c>
      <c r="B269" s="4" t="str">
        <f>IFERROR(__xludf.DUMMYFUNCTION("GOOGLETRANSLATE(A269,""tr"",""en"")"),"corset")</f>
        <v>corset</v>
      </c>
    </row>
    <row r="270">
      <c r="A270" s="3" t="s">
        <v>270</v>
      </c>
      <c r="B270" s="4" t="str">
        <f>IFERROR(__xludf.DUMMYFUNCTION("GOOGLETRANSLATE(A270,""tr"",""en"")"),"channel")</f>
        <v>channel</v>
      </c>
    </row>
    <row r="271">
      <c r="A271" s="3" t="s">
        <v>271</v>
      </c>
      <c r="B271" s="4" t="str">
        <f>IFERROR(__xludf.DUMMYFUNCTION("GOOGLETRANSLATE(A271,""tr"",""en"")"),"since")</f>
        <v>since</v>
      </c>
    </row>
    <row r="272">
      <c r="A272" s="3" t="s">
        <v>272</v>
      </c>
      <c r="B272" s="4" t="str">
        <f>IFERROR(__xludf.DUMMYFUNCTION("GOOGLETRANSLATE(A272,""tr"",""en"")"),"Berri")</f>
        <v>Berri</v>
      </c>
    </row>
    <row r="273">
      <c r="A273" s="3" t="s">
        <v>273</v>
      </c>
      <c r="B273" s="4" t="str">
        <f>IFERROR(__xludf.DUMMYFUNCTION("GOOGLETRANSLATE(A273,""tr"",""en"")"),"pope")</f>
        <v>pope</v>
      </c>
    </row>
    <row r="274">
      <c r="A274" s="3" t="s">
        <v>274</v>
      </c>
      <c r="B274" s="4" t="str">
        <f>IFERROR(__xludf.DUMMYFUNCTION("GOOGLETRANSLATE(A274,""tr"",""en"")"),"dialect")</f>
        <v>dialect</v>
      </c>
    </row>
    <row r="275">
      <c r="A275" s="3" t="s">
        <v>275</v>
      </c>
      <c r="B275" s="4" t="str">
        <f>IFERROR(__xludf.DUMMYFUNCTION("GOOGLETRANSLATE(A275,""tr"",""en"")"),"barbarian")</f>
        <v>barbarian</v>
      </c>
    </row>
    <row r="276">
      <c r="A276" s="3" t="s">
        <v>276</v>
      </c>
      <c r="B276" s="4" t="str">
        <f>IFERROR(__xludf.DUMMYFUNCTION("GOOGLETRANSLATE(A276,""tr"",""en"")"),"baldness")</f>
        <v>baldness</v>
      </c>
    </row>
    <row r="277">
      <c r="A277" s="3" t="s">
        <v>277</v>
      </c>
      <c r="B277" s="4" t="str">
        <f>IFERROR(__xludf.DUMMYFUNCTION("GOOGLETRANSLATE(A277,""tr"",""en"")"),"boxing")</f>
        <v>boxing</v>
      </c>
    </row>
    <row r="278">
      <c r="A278" s="3" t="s">
        <v>278</v>
      </c>
      <c r="B278" s="4" t="str">
        <f>IFERROR(__xludf.DUMMYFUNCTION("GOOGLETRANSLATE(A278,""tr"",""en"")"),"compass")</f>
        <v>compass</v>
      </c>
    </row>
    <row r="279">
      <c r="A279" s="3" t="s">
        <v>279</v>
      </c>
      <c r="B279" s="4" t="str">
        <f>IFERROR(__xludf.DUMMYFUNCTION("GOOGLETRANSLATE(A279,""tr"",""en"")"),"signal")</f>
        <v>signal</v>
      </c>
    </row>
    <row r="280">
      <c r="A280" s="3" t="s">
        <v>280</v>
      </c>
      <c r="B280" s="4" t="str">
        <f>IFERROR(__xludf.DUMMYFUNCTION("GOOGLETRANSLATE(A280,""tr"",""en"")"),"sleep")</f>
        <v>sleep</v>
      </c>
    </row>
    <row r="281">
      <c r="A281" s="3" t="s">
        <v>281</v>
      </c>
      <c r="B281" s="4" t="str">
        <f>IFERROR(__xludf.DUMMYFUNCTION("GOOGLETRANSLATE(A281,""tr"",""en"")"),"effect")</f>
        <v>effect</v>
      </c>
    </row>
    <row r="282">
      <c r="A282" s="3" t="s">
        <v>282</v>
      </c>
      <c r="B282" s="4" t="str">
        <f>IFERROR(__xludf.DUMMYFUNCTION("GOOGLETRANSLATE(A282,""tr"",""en"")"),"locomotive")</f>
        <v>locomotive</v>
      </c>
    </row>
    <row r="283">
      <c r="A283" s="3" t="s">
        <v>283</v>
      </c>
      <c r="B283" s="4" t="str">
        <f>IFERROR(__xludf.DUMMYFUNCTION("GOOGLETRANSLATE(A283,""tr"",""en"")"),"commando")</f>
        <v>commando</v>
      </c>
    </row>
    <row r="284">
      <c r="A284" s="3" t="s">
        <v>284</v>
      </c>
      <c r="B284" s="4" t="str">
        <f>IFERROR(__xludf.DUMMYFUNCTION("GOOGLETRANSLATE(A284,""tr"",""en"")"),"agency")</f>
        <v>agency</v>
      </c>
    </row>
    <row r="285">
      <c r="A285" s="3" t="s">
        <v>285</v>
      </c>
      <c r="B285" s="4" t="str">
        <f>IFERROR(__xludf.DUMMYFUNCTION("GOOGLETRANSLATE(A285,""tr"",""en"")"),"market")</f>
        <v>market</v>
      </c>
    </row>
    <row r="286">
      <c r="A286" s="3" t="s">
        <v>286</v>
      </c>
      <c r="B286" s="4" t="str">
        <f>IFERROR(__xludf.DUMMYFUNCTION("GOOGLETRANSLATE(A286,""tr"",""en"")"),"Monday")</f>
        <v>Monday</v>
      </c>
    </row>
    <row r="287">
      <c r="A287" s="3" t="s">
        <v>287</v>
      </c>
      <c r="B287" s="4" t="str">
        <f>IFERROR(__xludf.DUMMYFUNCTION("GOOGLETRANSLATE(A287,""tr"",""en"")"),"bargain")</f>
        <v>bargain</v>
      </c>
    </row>
    <row r="288">
      <c r="A288" s="3" t="s">
        <v>288</v>
      </c>
      <c r="B288" s="4" t="str">
        <f>IFERROR(__xludf.DUMMYFUNCTION("GOOGLETRANSLATE(A288,""tr"",""en"")"),"record")</f>
        <v>record</v>
      </c>
    </row>
    <row r="289">
      <c r="A289" s="3" t="s">
        <v>289</v>
      </c>
      <c r="B289" s="4" t="str">
        <f>IFERROR(__xludf.DUMMYFUNCTION("GOOGLETRANSLATE(A289,""tr"",""en"")"),"penny")</f>
        <v>penny</v>
      </c>
    </row>
    <row r="290">
      <c r="A290" s="3" t="s">
        <v>290</v>
      </c>
      <c r="B290" s="4" t="str">
        <f>IFERROR(__xludf.DUMMYFUNCTION("GOOGLETRANSLATE(A290,""tr"",""en"")"),"economy")</f>
        <v>economy</v>
      </c>
    </row>
    <row r="291">
      <c r="A291" s="3" t="s">
        <v>291</v>
      </c>
      <c r="B291" s="4" t="str">
        <f>IFERROR(__xludf.DUMMYFUNCTION("GOOGLETRANSLATE(A291,""tr"",""en"")"),"jackal")</f>
        <v>jackal</v>
      </c>
    </row>
    <row r="292">
      <c r="A292" s="3" t="s">
        <v>292</v>
      </c>
      <c r="B292" s="4" t="str">
        <f>IFERROR(__xludf.DUMMYFUNCTION("GOOGLETRANSLATE(A292,""tr"",""en"")"),"agoraphobia")</f>
        <v>agoraphobia</v>
      </c>
    </row>
    <row r="293">
      <c r="A293" s="3" t="s">
        <v>293</v>
      </c>
      <c r="B293" s="4" t="str">
        <f>IFERROR(__xludf.DUMMYFUNCTION("GOOGLETRANSLATE(A293,""tr"",""en"")"),"RAUNT")</f>
        <v>RAUNT</v>
      </c>
    </row>
    <row r="294">
      <c r="A294" s="3" t="s">
        <v>294</v>
      </c>
      <c r="B294" s="4" t="str">
        <f>IFERROR(__xludf.DUMMYFUNCTION("GOOGLETRANSLATE(A294,""tr"",""en"")"),"do not chop")</f>
        <v>do not chop</v>
      </c>
    </row>
    <row r="295">
      <c r="A295" s="3" t="s">
        <v>295</v>
      </c>
      <c r="B295" s="4" t="str">
        <f>IFERROR(__xludf.DUMMYFUNCTION("GOOGLETRANSLATE(A295,""tr"",""en"")"),"mine")</f>
        <v>mine</v>
      </c>
    </row>
    <row r="296">
      <c r="A296" s="3" t="s">
        <v>296</v>
      </c>
      <c r="B296" s="4" t="str">
        <f>IFERROR(__xludf.DUMMYFUNCTION("GOOGLETRANSLATE(A296,""tr"",""en"")"),"minelayer")</f>
        <v>minelayer</v>
      </c>
    </row>
    <row r="297">
      <c r="A297" s="3" t="s">
        <v>297</v>
      </c>
      <c r="B297" s="4" t="str">
        <f>IFERROR(__xludf.DUMMYFUNCTION("GOOGLETRANSLATE(A297,""tr"",""en"")"),"mine")</f>
        <v>mine</v>
      </c>
    </row>
    <row r="298">
      <c r="A298" s="3" t="s">
        <v>298</v>
      </c>
      <c r="B298" s="4" t="str">
        <f>IFERROR(__xludf.DUMMYFUNCTION("GOOGLETRANSLATE(A298,""tr"",""en"")"),"volcano")</f>
        <v>volcano</v>
      </c>
    </row>
    <row r="299">
      <c r="A299" s="3" t="s">
        <v>299</v>
      </c>
      <c r="B299" s="4" t="str">
        <f>IFERROR(__xludf.DUMMYFUNCTION("GOOGLETRANSLATE(A299,""tr"",""en"")"),"cologne")</f>
        <v>cologne</v>
      </c>
    </row>
    <row r="300">
      <c r="A300" s="3" t="s">
        <v>300</v>
      </c>
      <c r="B300" s="4" t="str">
        <f>IFERROR(__xludf.DUMMYFUNCTION("GOOGLETRANSLATE(A300,""tr"",""en"")"),"warehouse")</f>
        <v>warehouse</v>
      </c>
    </row>
    <row r="301">
      <c r="A301" s="3" t="s">
        <v>301</v>
      </c>
      <c r="B301" s="4" t="str">
        <f>IFERROR(__xludf.DUMMYFUNCTION("GOOGLETRANSLATE(A301,""tr"",""en"")"),"romantic")</f>
        <v>romantic</v>
      </c>
    </row>
    <row r="302">
      <c r="A302" s="3" t="s">
        <v>302</v>
      </c>
      <c r="B302" s="4" t="str">
        <f>IFERROR(__xludf.DUMMYFUNCTION("GOOGLETRANSLATE(A302,""tr"",""en"")"),"oxygen")</f>
        <v>oxygen</v>
      </c>
    </row>
    <row r="303">
      <c r="A303" s="3" t="s">
        <v>303</v>
      </c>
      <c r="B303" s="4" t="str">
        <f>IFERROR(__xludf.DUMMYFUNCTION("GOOGLETRANSLATE(A303,""tr"",""en"")"),"turban")</f>
        <v>turban</v>
      </c>
    </row>
    <row r="304">
      <c r="A304" s="3" t="s">
        <v>304</v>
      </c>
      <c r="B304" s="4" t="str">
        <f>IFERROR(__xludf.DUMMYFUNCTION("GOOGLETRANSLATE(A304,""tr"",""en"")"),"cheesecloth")</f>
        <v>cheesecloth</v>
      </c>
    </row>
    <row r="305">
      <c r="A305" s="3" t="s">
        <v>305</v>
      </c>
      <c r="B305" s="4" t="str">
        <f>IFERROR(__xludf.DUMMYFUNCTION("GOOGLETRANSLATE(A305,""tr"",""en"")"),"giveaway")</f>
        <v>giveaway</v>
      </c>
    </row>
    <row r="306">
      <c r="A306" s="3" t="s">
        <v>306</v>
      </c>
      <c r="B306" s="4" t="str">
        <f>IFERROR(__xludf.DUMMYFUNCTION("GOOGLETRANSLATE(A306,""tr"",""en"")"),"index")</f>
        <v>index</v>
      </c>
    </row>
    <row r="307">
      <c r="A307" s="3" t="s">
        <v>307</v>
      </c>
      <c r="B307" s="4" t="str">
        <f>IFERROR(__xludf.DUMMYFUNCTION("GOOGLETRANSLATE(A307,""tr"",""en"")"),"index")</f>
        <v>index</v>
      </c>
    </row>
    <row r="308">
      <c r="A308" s="3" t="s">
        <v>308</v>
      </c>
      <c r="B308" s="4" t="str">
        <f>IFERROR(__xludf.DUMMYFUNCTION("GOOGLETRANSLATE(A308,""tr"",""en"")"),"indexed")</f>
        <v>indexed</v>
      </c>
    </row>
    <row r="309">
      <c r="A309" s="3" t="s">
        <v>309</v>
      </c>
      <c r="B309" s="4" t="str">
        <f>IFERROR(__xludf.DUMMYFUNCTION("GOOGLETRANSLATE(A309,""tr"",""en"")"),"spaghetti")</f>
        <v>spaghetti</v>
      </c>
    </row>
    <row r="310">
      <c r="A310" s="3" t="s">
        <v>310</v>
      </c>
      <c r="B310" s="4" t="str">
        <f>IFERROR(__xludf.DUMMYFUNCTION("GOOGLETRANSLATE(A310,""tr"",""en"")"),"insurance")</f>
        <v>insurance</v>
      </c>
    </row>
    <row r="311">
      <c r="A311" s="3" t="s">
        <v>311</v>
      </c>
      <c r="B311" s="4" t="str">
        <f>IFERROR(__xludf.DUMMYFUNCTION("GOOGLETRANSLATE(A311,""tr"",""en"")"),"maneuver")</f>
        <v>maneuver</v>
      </c>
    </row>
    <row r="312">
      <c r="A312" s="3" t="s">
        <v>312</v>
      </c>
      <c r="B312" s="4" t="str">
        <f>IFERROR(__xludf.DUMMYFUNCTION("GOOGLETRANSLATE(A312,""tr"",""en"")"),"dollar")</f>
        <v>dollar</v>
      </c>
    </row>
    <row r="313">
      <c r="A313" s="3" t="s">
        <v>313</v>
      </c>
      <c r="B313" s="4" t="str">
        <f>IFERROR(__xludf.DUMMYFUNCTION("GOOGLETRANSLATE(A313,""tr"",""en"")"),"rocket")</f>
        <v>rocket</v>
      </c>
    </row>
    <row r="314">
      <c r="A314" s="3" t="s">
        <v>314</v>
      </c>
      <c r="B314" s="4" t="str">
        <f>IFERROR(__xludf.DUMMYFUNCTION("GOOGLETRANSLATE(A314,""tr"",""en"")"),"theory")</f>
        <v>theory</v>
      </c>
    </row>
    <row r="315">
      <c r="A315" s="3" t="s">
        <v>315</v>
      </c>
      <c r="B315" s="4" t="str">
        <f>IFERROR(__xludf.DUMMYFUNCTION("GOOGLETRANSLATE(A315,""tr"",""en"")"),"site")</f>
        <v>site</v>
      </c>
    </row>
    <row r="316">
      <c r="A316" s="3" t="s">
        <v>316</v>
      </c>
      <c r="B316" s="4" t="str">
        <f>IFERROR(__xludf.DUMMYFUNCTION("GOOGLETRANSLATE(A316,""tr"",""en"")"),"selenium")</f>
        <v>selenium</v>
      </c>
    </row>
    <row r="317">
      <c r="A317" s="3" t="s">
        <v>317</v>
      </c>
      <c r="B317" s="4" t="str">
        <f>IFERROR(__xludf.DUMMYFUNCTION("GOOGLETRANSLATE(A317,""tr"",""en"")"),"court")</f>
        <v>court</v>
      </c>
    </row>
    <row r="318">
      <c r="A318" s="3" t="s">
        <v>318</v>
      </c>
      <c r="B318" s="4" t="str">
        <f>IFERROR(__xludf.DUMMYFUNCTION("GOOGLETRANSLATE(A318,""tr"",""en"")"),"lozenge")</f>
        <v>lozenge</v>
      </c>
    </row>
    <row r="319">
      <c r="A319" s="3" t="s">
        <v>319</v>
      </c>
      <c r="B319" s="4" t="str">
        <f>IFERROR(__xludf.DUMMYFUNCTION("GOOGLETRANSLATE(A319,""tr"",""en"")"),"master")</f>
        <v>master</v>
      </c>
    </row>
    <row r="320">
      <c r="A320" s="3" t="s">
        <v>320</v>
      </c>
      <c r="B320" s="4" t="str">
        <f>IFERROR(__xludf.DUMMYFUNCTION("GOOGLETRANSLATE(A320,""tr"",""en"")"),"authentic")</f>
        <v>authentic</v>
      </c>
    </row>
    <row r="321">
      <c r="A321" s="3" t="s">
        <v>321</v>
      </c>
      <c r="B321" s="4" t="str">
        <f>IFERROR(__xludf.DUMMYFUNCTION("GOOGLETRANSLATE(A321,""tr"",""en"")"),"lady")</f>
        <v>lady</v>
      </c>
    </row>
    <row r="322">
      <c r="A322" s="3" t="s">
        <v>322</v>
      </c>
      <c r="B322" s="4" t="str">
        <f>IFERROR(__xludf.DUMMYFUNCTION("GOOGLETRANSLATE(A322,""tr"",""en"")"),"gentleman")</f>
        <v>gentleman</v>
      </c>
    </row>
    <row r="323">
      <c r="A323" s="3" t="s">
        <v>323</v>
      </c>
      <c r="B323" s="4" t="str">
        <f>IFERROR(__xludf.DUMMYFUNCTION("GOOGLETRANSLATE(A323,""tr"",""en"")"),"internship")</f>
        <v>internship</v>
      </c>
    </row>
    <row r="324">
      <c r="A324" s="3" t="s">
        <v>324</v>
      </c>
      <c r="B324" s="4" t="str">
        <f>IFERROR(__xludf.DUMMYFUNCTION("GOOGLETRANSLATE(A324,""tr"",""en"")"),"terminator")</f>
        <v>terminator</v>
      </c>
    </row>
    <row r="325">
      <c r="A325" s="3" t="s">
        <v>325</v>
      </c>
      <c r="B325" s="4" t="str">
        <f>IFERROR(__xludf.DUMMYFUNCTION("GOOGLETRANSLATE(A325,""tr"",""en"")"),"blouse")</f>
        <v>blouse</v>
      </c>
    </row>
    <row r="326">
      <c r="A326" s="3" t="s">
        <v>326</v>
      </c>
      <c r="B326" s="4" t="str">
        <f>IFERROR(__xludf.DUMMYFUNCTION("GOOGLETRANSLATE(A326,""tr"",""en"")"),"galaxy")</f>
        <v>galaxy</v>
      </c>
    </row>
    <row r="327">
      <c r="A327" s="3" t="s">
        <v>327</v>
      </c>
      <c r="B327" s="4" t="str">
        <f>IFERROR(__xludf.DUMMYFUNCTION("GOOGLETRANSLATE(A327,""tr"",""en"")"),"Macho")</f>
        <v>Macho</v>
      </c>
    </row>
    <row r="328">
      <c r="A328" s="3" t="s">
        <v>328</v>
      </c>
      <c r="B328" s="4" t="str">
        <f>IFERROR(__xludf.DUMMYFUNCTION("GOOGLETRANSLATE(A328,""tr"",""en"")"),"problem")</f>
        <v>problem</v>
      </c>
    </row>
    <row r="329">
      <c r="A329" s="3" t="s">
        <v>329</v>
      </c>
      <c r="B329" s="4" t="str">
        <f>IFERROR(__xludf.DUMMYFUNCTION("GOOGLETRANSLATE(A329,""tr"",""en"")"),"scenario")</f>
        <v>scenario</v>
      </c>
    </row>
    <row r="330">
      <c r="A330" s="3" t="s">
        <v>330</v>
      </c>
      <c r="B330" s="4" t="str">
        <f>IFERROR(__xludf.DUMMYFUNCTION("GOOGLETRANSLATE(A330,""tr"",""en"")"),"computer program")</f>
        <v>computer program</v>
      </c>
    </row>
    <row r="331">
      <c r="A331" s="3" t="s">
        <v>331</v>
      </c>
      <c r="B331" s="4" t="str">
        <f>IFERROR(__xludf.DUMMYFUNCTION("GOOGLETRANSLATE(A331,""tr"",""en"")"),"If the program")</f>
        <v>If the program</v>
      </c>
    </row>
    <row r="332">
      <c r="A332" s="3" t="s">
        <v>332</v>
      </c>
      <c r="B332" s="4" t="str">
        <f>IFERROR(__xludf.DUMMYFUNCTION("GOOGLETRANSLATE(A332,""tr"",""en"")"),"programmer")</f>
        <v>programmer</v>
      </c>
    </row>
    <row r="333">
      <c r="A333" s="3" t="s">
        <v>333</v>
      </c>
      <c r="B333" s="4" t="str">
        <f>IFERROR(__xludf.DUMMYFUNCTION("GOOGLETRANSLATE(A333,""tr"",""en"")"),"cinematography")</f>
        <v>cinematography</v>
      </c>
    </row>
    <row r="334">
      <c r="A334" s="3" t="s">
        <v>334</v>
      </c>
      <c r="B334" s="4" t="str">
        <f>IFERROR(__xludf.DUMMYFUNCTION("GOOGLETRANSLATE(A334,""tr"",""en"")"),"factor")</f>
        <v>factor</v>
      </c>
    </row>
    <row r="335">
      <c r="A335" s="3" t="s">
        <v>335</v>
      </c>
      <c r="B335" s="4" t="str">
        <f>IFERROR(__xludf.DUMMYFUNCTION("GOOGLETRANSLATE(A335,""tr"",""en"")"),"gross")</f>
        <v>gross</v>
      </c>
    </row>
    <row r="336">
      <c r="A336" s="3" t="s">
        <v>336</v>
      </c>
      <c r="B336" s="4" t="str">
        <f>IFERROR(__xludf.DUMMYFUNCTION("GOOGLETRANSLATE(A336,""tr"",""en"")"),"Indian")</f>
        <v>Indian</v>
      </c>
    </row>
    <row r="337">
      <c r="A337" s="3" t="s">
        <v>337</v>
      </c>
      <c r="B337" s="4" t="str">
        <f>IFERROR(__xludf.DUMMYFUNCTION("GOOGLETRANSLATE(A337,""tr"",""en"")"),"carrier bag")</f>
        <v>carrier bag</v>
      </c>
    </row>
    <row r="338">
      <c r="A338" s="3" t="s">
        <v>338</v>
      </c>
      <c r="B338" s="4" t="str">
        <f>IFERROR(__xludf.DUMMYFUNCTION("GOOGLETRANSLATE(A338,""tr"",""en"")"),"brother")</f>
        <v>brother</v>
      </c>
    </row>
    <row r="339">
      <c r="A339" s="3" t="s">
        <v>339</v>
      </c>
      <c r="B339" s="4" t="str">
        <f>IFERROR(__xludf.DUMMYFUNCTION("GOOGLETRANSLATE(A339,""tr"",""en"")"),"Mr")</f>
        <v>Mr</v>
      </c>
    </row>
    <row r="340">
      <c r="A340" s="3" t="s">
        <v>340</v>
      </c>
      <c r="B340" s="4" t="str">
        <f>IFERROR(__xludf.DUMMYFUNCTION("GOOGLETRANSLATE(A340,""tr"",""en"")"),"prize")</f>
        <v>prize</v>
      </c>
    </row>
    <row r="341">
      <c r="A341" s="3" t="s">
        <v>341</v>
      </c>
      <c r="B341" s="4" t="str">
        <f>IFERROR(__xludf.DUMMYFUNCTION("GOOGLETRANSLATE(A341,""tr"",""en"")"),"gypsy")</f>
        <v>gypsy</v>
      </c>
    </row>
    <row r="342">
      <c r="A342" s="3" t="s">
        <v>342</v>
      </c>
      <c r="B342" s="4" t="str">
        <f>IFERROR(__xludf.DUMMYFUNCTION("GOOGLETRANSLATE(A342,""tr"",""en"")"),"professor")</f>
        <v>professor</v>
      </c>
    </row>
    <row r="343">
      <c r="A343" s="3" t="s">
        <v>343</v>
      </c>
      <c r="B343" s="4" t="str">
        <f>IFERROR(__xludf.DUMMYFUNCTION("GOOGLETRANSLATE(A343,""tr"",""en"")"),"whiskey")</f>
        <v>whiskey</v>
      </c>
    </row>
    <row r="344">
      <c r="A344" s="3" t="s">
        <v>344</v>
      </c>
      <c r="B344" s="4" t="str">
        <f>IFERROR(__xludf.DUMMYFUNCTION("GOOGLETRANSLATE(A344,""tr"",""en"")"),"syringe")</f>
        <v>syringe</v>
      </c>
    </row>
    <row r="345">
      <c r="A345" s="3" t="s">
        <v>345</v>
      </c>
      <c r="B345" s="4" t="str">
        <f>IFERROR(__xludf.DUMMYFUNCTION("GOOGLETRANSLATE(A345,""tr"",""en"")"),"version")</f>
        <v>version</v>
      </c>
    </row>
    <row r="346">
      <c r="A346" s="3" t="s">
        <v>346</v>
      </c>
      <c r="B346" s="4" t="str">
        <f>IFERROR(__xludf.DUMMYFUNCTION("GOOGLETRANSLATE(A346,""tr"",""en"")"),"taxi")</f>
        <v>taxi</v>
      </c>
    </row>
    <row r="347">
      <c r="A347" s="3" t="s">
        <v>347</v>
      </c>
      <c r="B347" s="4" t="str">
        <f>IFERROR(__xludf.DUMMYFUNCTION("GOOGLETRANSLATE(A347,""tr"",""en"")"),"villa")</f>
        <v>villa</v>
      </c>
    </row>
    <row r="348">
      <c r="A348" s="3" t="s">
        <v>348</v>
      </c>
      <c r="B348" s="4" t="str">
        <f>IFERROR(__xludf.DUMMYFUNCTION("GOOGLETRANSLATE(A348,""tr"",""en"")"),"screen")</f>
        <v>screen</v>
      </c>
    </row>
    <row r="349">
      <c r="A349" s="3" t="s">
        <v>349</v>
      </c>
      <c r="B349" s="4" t="str">
        <f>IFERROR(__xludf.DUMMYFUNCTION("GOOGLETRANSLATE(A349,""tr"",""en"")"),"medlar")</f>
        <v>medlar</v>
      </c>
    </row>
    <row r="350">
      <c r="A350" s="3" t="s">
        <v>350</v>
      </c>
      <c r="B350" s="4" t="str">
        <f>IFERROR(__xludf.DUMMYFUNCTION("GOOGLETRANSLATE(A350,""tr"",""en"")"),"pink")</f>
        <v>pink</v>
      </c>
    </row>
    <row r="351">
      <c r="A351" s="3" t="s">
        <v>351</v>
      </c>
      <c r="B351" s="4" t="str">
        <f>IFERROR(__xludf.DUMMYFUNCTION("GOOGLETRANSLATE(A351,""tr"",""en"")"),"dock")</f>
        <v>dock</v>
      </c>
    </row>
    <row r="352">
      <c r="A352" s="3" t="s">
        <v>352</v>
      </c>
      <c r="B352" s="4" t="str">
        <f>IFERROR(__xludf.DUMMYFUNCTION("GOOGLETRANSLATE(A352,""tr"",""en"")"),"living room")</f>
        <v>living room</v>
      </c>
    </row>
    <row r="353">
      <c r="A353" s="3" t="s">
        <v>353</v>
      </c>
      <c r="B353" s="4" t="str">
        <f>IFERROR(__xludf.DUMMYFUNCTION("GOOGLETRANSLATE(A353,""tr"",""en"")"),"energy")</f>
        <v>energy</v>
      </c>
    </row>
    <row r="354">
      <c r="A354" s="3" t="s">
        <v>354</v>
      </c>
      <c r="B354" s="4" t="str">
        <f>IFERROR(__xludf.DUMMYFUNCTION("GOOGLETRANSLATE(A354,""tr"",""en"")"),"solid")</f>
        <v>solid</v>
      </c>
    </row>
    <row r="355">
      <c r="A355" s="3" t="s">
        <v>355</v>
      </c>
      <c r="B355" s="4" t="str">
        <f>IFERROR(__xludf.DUMMYFUNCTION("GOOGLETRANSLATE(A355,""tr"",""en"")"),"salmon")</f>
        <v>salmon</v>
      </c>
    </row>
    <row r="356">
      <c r="A356" s="3" t="s">
        <v>356</v>
      </c>
      <c r="B356" s="4" t="str">
        <f>IFERROR(__xludf.DUMMYFUNCTION("GOOGLETRANSLATE(A356,""tr"",""en"")"),"anise")</f>
        <v>anise</v>
      </c>
    </row>
    <row r="357">
      <c r="A357" s="3" t="s">
        <v>357</v>
      </c>
      <c r="B357" s="4" t="str">
        <f>IFERROR(__xludf.DUMMYFUNCTION("GOOGLETRANSLATE(A357,""tr"",""en"")"),"dowel")</f>
        <v>dowel</v>
      </c>
    </row>
    <row r="358">
      <c r="A358" s="3" t="s">
        <v>358</v>
      </c>
      <c r="B358" s="4" t="str">
        <f>IFERROR(__xludf.DUMMYFUNCTION("GOOGLETRANSLATE(A358,""tr"",""en"")"),"margarine")</f>
        <v>margarine</v>
      </c>
    </row>
    <row r="359">
      <c r="A359" s="3" t="s">
        <v>359</v>
      </c>
      <c r="B359" s="4" t="str">
        <f>IFERROR(__xludf.DUMMYFUNCTION("GOOGLETRANSLATE(A359,""tr"",""en"")"),"milling")</f>
        <v>milling</v>
      </c>
    </row>
    <row r="360">
      <c r="A360" s="3" t="s">
        <v>360</v>
      </c>
      <c r="B360" s="4" t="str">
        <f>IFERROR(__xludf.DUMMYFUNCTION("GOOGLETRANSLATE(A360,""tr"",""en"")"),"hairpiece")</f>
        <v>hairpiece</v>
      </c>
    </row>
    <row r="361">
      <c r="A361" s="3" t="s">
        <v>361</v>
      </c>
      <c r="B361" s="4" t="str">
        <f>IFERROR(__xludf.DUMMYFUNCTION("GOOGLETRANSLATE(A361,""tr"",""en"")"),"muslim")</f>
        <v>muslim</v>
      </c>
    </row>
    <row r="362">
      <c r="A362" s="3" t="s">
        <v>362</v>
      </c>
      <c r="B362" s="4" t="str">
        <f>IFERROR(__xludf.DUMMYFUNCTION("GOOGLETRANSLATE(A362,""tr"",""en"")"),"theme")</f>
        <v>theme</v>
      </c>
    </row>
    <row r="363">
      <c r="A363" s="3" t="s">
        <v>363</v>
      </c>
      <c r="B363" s="4" t="str">
        <f>IFERROR(__xludf.DUMMYFUNCTION("GOOGLETRANSLATE(A363,""tr"",""en"")"),"pencil case")</f>
        <v>pencil case</v>
      </c>
    </row>
    <row r="364">
      <c r="A364" s="3" t="s">
        <v>364</v>
      </c>
      <c r="B364" s="4" t="str">
        <f>IFERROR(__xludf.DUMMYFUNCTION("GOOGLETRANSLATE(A364,""tr"",""en"")"),"rock")</f>
        <v>rock</v>
      </c>
    </row>
    <row r="365">
      <c r="A365" s="3" t="s">
        <v>365</v>
      </c>
      <c r="B365" s="4" t="str">
        <f>IFERROR(__xludf.DUMMYFUNCTION("GOOGLETRANSLATE(A365,""tr"",""en"")"),"cotra")</f>
        <v>cotra</v>
      </c>
    </row>
    <row r="366">
      <c r="A366" s="3" t="s">
        <v>366</v>
      </c>
      <c r="B366" s="4" t="str">
        <f>IFERROR(__xludf.DUMMYFUNCTION("GOOGLETRANSLATE(A366,""tr"",""en"")"),"Lawyer")</f>
        <v>Lawyer</v>
      </c>
    </row>
    <row r="367">
      <c r="A367" s="3" t="s">
        <v>367</v>
      </c>
      <c r="B367" s="4" t="str">
        <f>IFERROR(__xludf.DUMMYFUNCTION("GOOGLETRANSLATE(A367,""tr"",""en"")"),"gallon")</f>
        <v>gallon</v>
      </c>
    </row>
    <row r="368">
      <c r="A368" s="3" t="s">
        <v>368</v>
      </c>
      <c r="B368" s="4" t="str">
        <f>IFERROR(__xludf.DUMMYFUNCTION("GOOGLETRANSLATE(A368,""tr"",""en"")"),"ablution")</f>
        <v>ablution</v>
      </c>
    </row>
    <row r="369">
      <c r="A369" s="3" t="s">
        <v>369</v>
      </c>
      <c r="B369" s="4" t="str">
        <f>IFERROR(__xludf.DUMMYFUNCTION("GOOGLETRANSLATE(A369,""tr"",""en"")"),"saw")</f>
        <v>saw</v>
      </c>
    </row>
    <row r="370">
      <c r="A370" s="3" t="s">
        <v>370</v>
      </c>
      <c r="B370" s="4" t="str">
        <f>IFERROR(__xludf.DUMMYFUNCTION("GOOGLETRANSLATE(A370,""tr"",""en"")"),"destere")</f>
        <v>destere</v>
      </c>
    </row>
    <row r="371">
      <c r="A371" s="3" t="s">
        <v>371</v>
      </c>
      <c r="B371" s="4" t="str">
        <f>IFERROR(__xludf.DUMMYFUNCTION("GOOGLETRANSLATE(A371,""tr"",""en"")"),"boiler")</f>
        <v>boiler</v>
      </c>
    </row>
    <row r="372">
      <c r="A372" s="3" t="s">
        <v>372</v>
      </c>
      <c r="B372" s="4" t="str">
        <f>IFERROR(__xludf.DUMMYFUNCTION("GOOGLETRANSLATE(A372,""tr"",""en"")"),"museum")</f>
        <v>museum</v>
      </c>
    </row>
    <row r="373">
      <c r="A373" s="3" t="s">
        <v>373</v>
      </c>
      <c r="B373" s="4" t="str">
        <f>IFERROR(__xludf.DUMMYFUNCTION("GOOGLETRANSLATE(A373,""tr"",""en"")"),"planet")</f>
        <v>planet</v>
      </c>
    </row>
    <row r="374">
      <c r="A374" s="3" t="s">
        <v>374</v>
      </c>
      <c r="B374" s="4" t="str">
        <f>IFERROR(__xludf.DUMMYFUNCTION("GOOGLETRANSLATE(A374,""tr"",""en"")"),"electricity")</f>
        <v>electricity</v>
      </c>
    </row>
    <row r="375">
      <c r="A375" s="3" t="s">
        <v>375</v>
      </c>
      <c r="B375" s="4" t="str">
        <f>IFERROR(__xludf.DUMMYFUNCTION("GOOGLETRANSLATE(A375,""tr"",""en"")"),"air conditioning")</f>
        <v>air conditioning</v>
      </c>
    </row>
    <row r="376">
      <c r="A376" s="3" t="s">
        <v>376</v>
      </c>
      <c r="B376" s="4" t="str">
        <f>IFERROR(__xludf.DUMMYFUNCTION("GOOGLETRANSLATE(A376,""tr"",""en"")"),"potatoes")</f>
        <v>potatoes</v>
      </c>
    </row>
    <row r="377">
      <c r="A377" s="3" t="s">
        <v>377</v>
      </c>
      <c r="B377" s="4" t="str">
        <f>IFERROR(__xludf.DUMMYFUNCTION("GOOGLETRANSLATE(A377,""tr"",""en"")"),"fried potatoes")</f>
        <v>fried potatoes</v>
      </c>
    </row>
    <row r="378">
      <c r="A378" s="3" t="s">
        <v>378</v>
      </c>
      <c r="B378" s="4" t="str">
        <f>IFERROR(__xludf.DUMMYFUNCTION("GOOGLETRANSLATE(A378,""tr"",""en"")"),"trend")</f>
        <v>trend</v>
      </c>
    </row>
    <row r="379">
      <c r="A379" s="3" t="s">
        <v>379</v>
      </c>
      <c r="B379" s="4" t="str">
        <f>IFERROR(__xludf.DUMMYFUNCTION("GOOGLETRANSLATE(A379,""tr"",""en"")"),"phone")</f>
        <v>phone</v>
      </c>
    </row>
    <row r="380">
      <c r="A380" s="3" t="s">
        <v>380</v>
      </c>
      <c r="B380" s="4" t="str">
        <f>IFERROR(__xludf.DUMMYFUNCTION("GOOGLETRANSLATE(A380,""tr"",""en"")"),"shock")</f>
        <v>shock</v>
      </c>
    </row>
    <row r="381">
      <c r="A381" s="3" t="s">
        <v>381</v>
      </c>
      <c r="B381" s="4" t="str">
        <f>IFERROR(__xludf.DUMMYFUNCTION("GOOGLETRANSLATE(A381,""tr"",""en"")"),"ethic")</f>
        <v>ethic</v>
      </c>
    </row>
    <row r="382">
      <c r="A382" s="3" t="s">
        <v>382</v>
      </c>
      <c r="B382" s="4" t="str">
        <f>IFERROR(__xludf.DUMMYFUNCTION("GOOGLETRANSLATE(A382,""tr"",""en"")"),"Hamburg")</f>
        <v>Hamburg</v>
      </c>
    </row>
    <row r="383">
      <c r="A383" s="3" t="s">
        <v>383</v>
      </c>
      <c r="B383" s="4" t="str">
        <f>IFERROR(__xludf.DUMMYFUNCTION("GOOGLETRANSLATE(A383,""tr"",""en"")"),"sherry")</f>
        <v>sherry</v>
      </c>
    </row>
    <row r="384">
      <c r="A384" s="3" t="s">
        <v>384</v>
      </c>
      <c r="B384" s="4" t="str">
        <f>IFERROR(__xludf.DUMMYFUNCTION("GOOGLETRANSLATE(A384,""tr"",""en"")"),"novel")</f>
        <v>novel</v>
      </c>
    </row>
    <row r="385">
      <c r="A385" s="3" t="s">
        <v>385</v>
      </c>
      <c r="B385" s="4" t="str">
        <f>IFERROR(__xludf.DUMMYFUNCTION("GOOGLETRANSLATE(A385,""tr"",""en"")"),"score")</f>
        <v>score</v>
      </c>
    </row>
    <row r="386">
      <c r="A386" s="3" t="s">
        <v>386</v>
      </c>
      <c r="B386" s="4" t="str">
        <f>IFERROR(__xludf.DUMMYFUNCTION("GOOGLETRANSLATE(A386,""tr"",""en"")"),"Cedar")</f>
        <v>Cedar</v>
      </c>
    </row>
    <row r="387">
      <c r="A387" s="3" t="s">
        <v>387</v>
      </c>
      <c r="B387" s="4" t="str">
        <f>IFERROR(__xludf.DUMMYFUNCTION("GOOGLETRANSLATE(A387,""tr"",""en"")"),"rocket")</f>
        <v>rocket</v>
      </c>
    </row>
    <row r="388">
      <c r="A388" s="3" t="s">
        <v>388</v>
      </c>
      <c r="B388" s="4" t="str">
        <f>IFERROR(__xludf.DUMMYFUNCTION("GOOGLETRANSLATE(A388,""tr"",""en"")"),"ideal")</f>
        <v>ideal</v>
      </c>
    </row>
    <row r="389">
      <c r="A389" s="3" t="s">
        <v>389</v>
      </c>
      <c r="B389" s="4" t="str">
        <f>IFERROR(__xludf.DUMMYFUNCTION("GOOGLETRANSLATE(A389,""tr"",""en"")"),"ticket")</f>
        <v>ticket</v>
      </c>
    </row>
    <row r="390">
      <c r="A390" s="3" t="s">
        <v>390</v>
      </c>
      <c r="B390" s="4" t="str">
        <f>IFERROR(__xludf.DUMMYFUNCTION("GOOGLETRANSLATE(A390,""tr"",""en"")"),"guitar")</f>
        <v>guitar</v>
      </c>
    </row>
    <row r="391">
      <c r="A391" s="3" t="s">
        <v>391</v>
      </c>
      <c r="B391" s="4" t="str">
        <f>IFERROR(__xludf.DUMMYFUNCTION("GOOGLETRANSLATE(A391,""tr"",""en"")"),"budget")</f>
        <v>budget</v>
      </c>
    </row>
    <row r="392">
      <c r="A392" s="3" t="s">
        <v>392</v>
      </c>
      <c r="B392" s="4" t="str">
        <f>IFERROR(__xludf.DUMMYFUNCTION("GOOGLETRANSLATE(A392,""tr"",""en"")"),"guard")</f>
        <v>guard</v>
      </c>
    </row>
    <row r="393">
      <c r="A393" s="3" t="s">
        <v>393</v>
      </c>
      <c r="B393" s="4" t="str">
        <f>IFERROR(__xludf.DUMMYFUNCTION("GOOGLETRANSLATE(A393,""tr"",""en"")"),"Turkish")</f>
        <v>Turkish</v>
      </c>
    </row>
    <row r="394">
      <c r="A394" s="3" t="s">
        <v>394</v>
      </c>
      <c r="B394" s="4" t="str">
        <f>IFERROR(__xludf.DUMMYFUNCTION("GOOGLETRANSLATE(A394,""tr"",""en"")"),"abandonment")</f>
        <v>abandonment</v>
      </c>
    </row>
    <row r="395">
      <c r="A395" s="3" t="s">
        <v>395</v>
      </c>
      <c r="B395" s="4" t="str">
        <f>IFERROR(__xludf.DUMMYFUNCTION("GOOGLETRANSLATE(A395,""tr"",""en"")"),"slat")</f>
        <v>slat</v>
      </c>
    </row>
    <row r="396">
      <c r="A396" s="3" t="s">
        <v>396</v>
      </c>
      <c r="B396" s="4" t="str">
        <f>IFERROR(__xludf.DUMMYFUNCTION("GOOGLETRANSLATE(A396,""tr"",""en"")"),"trousers")</f>
        <v>trousers</v>
      </c>
    </row>
    <row r="397">
      <c r="A397" s="3" t="s">
        <v>397</v>
      </c>
      <c r="B397" s="4" t="str">
        <f>IFERROR(__xludf.DUMMYFUNCTION("GOOGLETRANSLATE(A397,""tr"",""en"")"),"chair")</f>
        <v>chair</v>
      </c>
    </row>
    <row r="398">
      <c r="A398" s="3" t="s">
        <v>398</v>
      </c>
      <c r="B398" s="4" t="str">
        <f>IFERROR(__xludf.DUMMYFUNCTION("GOOGLETRANSLATE(A398,""tr"",""en"")"),"sandal")</f>
        <v>sandal</v>
      </c>
    </row>
    <row r="399">
      <c r="A399" s="3" t="s">
        <v>399</v>
      </c>
      <c r="B399" s="4" t="str">
        <f>IFERROR(__xludf.DUMMYFUNCTION("GOOGLETRANSLATE(A399,""tr"",""en"")"),"red")</f>
        <v>red</v>
      </c>
    </row>
    <row r="400">
      <c r="A400" s="3" t="s">
        <v>400</v>
      </c>
      <c r="B400" s="4" t="str">
        <f>IFERROR(__xludf.DUMMYFUNCTION("GOOGLETRANSLATE(A400,""tr"",""en"")"),"initiative")</f>
        <v>initiative</v>
      </c>
    </row>
    <row r="401">
      <c r="A401" s="3" t="s">
        <v>401</v>
      </c>
      <c r="B401" s="4" t="str">
        <f>IFERROR(__xludf.DUMMYFUNCTION("GOOGLETRANSLATE(A401,""tr"",""en"")"),"antidote")</f>
        <v>antidote</v>
      </c>
    </row>
    <row r="402">
      <c r="A402" s="3" t="s">
        <v>402</v>
      </c>
      <c r="B402" s="4" t="str">
        <f>IFERROR(__xludf.DUMMYFUNCTION("GOOGLETRANSLATE(A402,""tr"",""en"")"),"stadium")</f>
        <v>stadium</v>
      </c>
    </row>
    <row r="403">
      <c r="A403" s="3" t="s">
        <v>403</v>
      </c>
      <c r="B403" s="4" t="str">
        <f>IFERROR(__xludf.DUMMYFUNCTION("GOOGLETRANSLATE(A403,""tr"",""en"")"),"stadium")</f>
        <v>stadium</v>
      </c>
    </row>
    <row r="404">
      <c r="A404" s="3" t="s">
        <v>404</v>
      </c>
      <c r="B404" s="4" t="str">
        <f>IFERROR(__xludf.DUMMYFUNCTION("GOOGLETRANSLATE(A404,""tr"",""en"")"),"industry")</f>
        <v>industry</v>
      </c>
    </row>
    <row r="405">
      <c r="A405" s="3" t="s">
        <v>405</v>
      </c>
      <c r="B405" s="4" t="str">
        <f>IFERROR(__xludf.DUMMYFUNCTION("GOOGLETRANSLATE(A405,""tr"",""en"")"),"clown")</f>
        <v>clown</v>
      </c>
    </row>
    <row r="406">
      <c r="A406" s="3" t="s">
        <v>406</v>
      </c>
      <c r="B406" s="4" t="str">
        <f>IFERROR(__xludf.DUMMYFUNCTION("GOOGLETRANSLATE(A406,""tr"",""en"")"),"shawl")</f>
        <v>shawl</v>
      </c>
    </row>
    <row r="407">
      <c r="A407" s="3" t="s">
        <v>407</v>
      </c>
      <c r="B407" s="4" t="str">
        <f>IFERROR(__xludf.DUMMYFUNCTION("GOOGLETRANSLATE(A407,""tr"",""en"")"),"announcer")</f>
        <v>announcer</v>
      </c>
    </row>
    <row r="408">
      <c r="A408" s="3" t="s">
        <v>408</v>
      </c>
      <c r="B408" s="4" t="str">
        <f>IFERROR(__xludf.DUMMYFUNCTION("GOOGLETRANSLATE(A408,""tr"",""en"")"),"couch")</f>
        <v>couch</v>
      </c>
    </row>
    <row r="409">
      <c r="A409" s="3" t="s">
        <v>409</v>
      </c>
      <c r="B409" s="4" t="str">
        <f>IFERROR(__xludf.DUMMYFUNCTION("GOOGLETRANSLATE(A409,""tr"",""en"")"),"standard")</f>
        <v>standard</v>
      </c>
    </row>
    <row r="410">
      <c r="A410" s="3" t="s">
        <v>410</v>
      </c>
      <c r="B410" s="4" t="str">
        <f>IFERROR(__xludf.DUMMYFUNCTION("GOOGLETRANSLATE(A410,""tr"",""en"")"),"bale")</f>
        <v>bale</v>
      </c>
    </row>
    <row r="411">
      <c r="A411" s="3" t="s">
        <v>411</v>
      </c>
      <c r="B411" s="4" t="str">
        <f>IFERROR(__xludf.DUMMYFUNCTION("GOOGLETRANSLATE(A411,""tr"",""en"")"),"manifest")</f>
        <v>manifest</v>
      </c>
    </row>
    <row r="412">
      <c r="A412" s="3" t="s">
        <v>412</v>
      </c>
      <c r="B412" s="4" t="str">
        <f>IFERROR(__xludf.DUMMYFUNCTION("GOOGLETRANSLATE(A412,""tr"",""en"")"),"wineglass")</f>
        <v>wineglass</v>
      </c>
    </row>
    <row r="413">
      <c r="A413" s="3" t="s">
        <v>413</v>
      </c>
      <c r="B413" s="4" t="str">
        <f>IFERROR(__xludf.DUMMYFUNCTION("GOOGLETRANSLATE(A413,""tr"",""en"")"),"wine merchant")</f>
        <v>wine merchant</v>
      </c>
    </row>
    <row r="414">
      <c r="A414" s="3" t="s">
        <v>414</v>
      </c>
      <c r="B414" s="4" t="str">
        <f>IFERROR(__xludf.DUMMYFUNCTION("GOOGLETRANSLATE(A414,""tr"",""en"")"),"reality")</f>
        <v>reality</v>
      </c>
    </row>
    <row r="415">
      <c r="A415" s="3" t="s">
        <v>415</v>
      </c>
      <c r="B415" s="4" t="str">
        <f>IFERROR(__xludf.DUMMYFUNCTION("GOOGLETRANSLATE(A415,""tr"",""en"")"),"Bulgarian")</f>
        <v>Bulgarian</v>
      </c>
    </row>
    <row r="416">
      <c r="A416" s="3" t="s">
        <v>416</v>
      </c>
      <c r="B416" s="4" t="str">
        <f>IFERROR(__xludf.DUMMYFUNCTION("GOOGLETRANSLATE(A416,""tr"",""en"")"),"Bulgarian")</f>
        <v>Bulgarian</v>
      </c>
    </row>
    <row r="417">
      <c r="A417" s="3" t="s">
        <v>417</v>
      </c>
      <c r="B417" s="4" t="str">
        <f>IFERROR(__xludf.DUMMYFUNCTION("GOOGLETRANSLATE(A417,""tr"",""en"")"),"active")</f>
        <v>active</v>
      </c>
    </row>
    <row r="418">
      <c r="A418" s="3" t="s">
        <v>418</v>
      </c>
      <c r="B418" s="4" t="str">
        <f>IFERROR(__xludf.DUMMYFUNCTION("GOOGLETRANSLATE(A418,""tr"",""en"")"),"category")</f>
        <v>category</v>
      </c>
    </row>
    <row r="419">
      <c r="A419" s="3" t="s">
        <v>419</v>
      </c>
      <c r="B419" s="4" t="str">
        <f>IFERROR(__xludf.DUMMYFUNCTION("GOOGLETRANSLATE(A419,""tr"",""en"")"),"bust")</f>
        <v>bust</v>
      </c>
    </row>
    <row r="420">
      <c r="A420" s="3" t="s">
        <v>420</v>
      </c>
      <c r="B420" s="4" t="str">
        <f>IFERROR(__xludf.DUMMYFUNCTION("GOOGLETRANSLATE(A420,""tr"",""en"")"),"button")</f>
        <v>button</v>
      </c>
    </row>
    <row r="421">
      <c r="A421" s="3" t="s">
        <v>421</v>
      </c>
      <c r="B421" s="4" t="str">
        <f>IFERROR(__xludf.DUMMYFUNCTION("GOOGLETRANSLATE(A421,""tr"",""en"")"),"Arabic")</f>
        <v>Arabic</v>
      </c>
    </row>
    <row r="422">
      <c r="A422" s="3" t="s">
        <v>422</v>
      </c>
      <c r="B422" s="4" t="str">
        <f>IFERROR(__xludf.DUMMYFUNCTION("GOOGLETRANSLATE(A422,""tr"",""en"")"),"hell")</f>
        <v>hell</v>
      </c>
    </row>
    <row r="423">
      <c r="A423" s="3" t="s">
        <v>423</v>
      </c>
      <c r="B423" s="4" t="str">
        <f>IFERROR(__xludf.DUMMYFUNCTION("GOOGLETRANSLATE(A423,""tr"",""en"")"),"newspaper")</f>
        <v>newspaper</v>
      </c>
    </row>
    <row r="424">
      <c r="A424" s="3" t="s">
        <v>424</v>
      </c>
      <c r="B424" s="4" t="str">
        <f>IFERROR(__xludf.DUMMYFUNCTION("GOOGLETRANSLATE(A424,""tr"",""en"")"),"table")</f>
        <v>table</v>
      </c>
    </row>
    <row r="425">
      <c r="A425" s="3" t="s">
        <v>425</v>
      </c>
      <c r="B425" s="4" t="str">
        <f>IFERROR(__xludf.DUMMYFUNCTION("GOOGLETRANSLATE(A425,""tr"",""en"")"),"daffodil")</f>
        <v>daffodil</v>
      </c>
    </row>
    <row r="426">
      <c r="A426" s="3" t="s">
        <v>426</v>
      </c>
      <c r="B426" s="4" t="str">
        <f>IFERROR(__xludf.DUMMYFUNCTION("GOOGLETRANSLATE(A426,""tr"",""en"")"),"avanture")</f>
        <v>avanture</v>
      </c>
    </row>
    <row r="427">
      <c r="A427" s="3" t="s">
        <v>427</v>
      </c>
      <c r="B427" s="4" t="str">
        <f>IFERROR(__xludf.DUMMYFUNCTION("GOOGLETRANSLATE(A427,""tr"",""en"")"),"aberration")</f>
        <v>aberration</v>
      </c>
    </row>
    <row r="428">
      <c r="A428" s="3" t="s">
        <v>428</v>
      </c>
      <c r="B428" s="4" t="str">
        <f>IFERROR(__xludf.DUMMYFUNCTION("GOOGLETRANSLATE(A428,""tr"",""en"")"),"journalist")</f>
        <v>journalist</v>
      </c>
    </row>
    <row r="429">
      <c r="A429" s="3" t="s">
        <v>429</v>
      </c>
      <c r="B429" s="4" t="str">
        <f>IFERROR(__xludf.DUMMYFUNCTION("GOOGLETRANSLATE(A429,""tr"",""en"")"),"jury")</f>
        <v>jury</v>
      </c>
    </row>
    <row r="430">
      <c r="A430" s="3" t="s">
        <v>430</v>
      </c>
      <c r="B430" s="4" t="str">
        <f>IFERROR(__xludf.DUMMYFUNCTION("GOOGLETRANSLATE(A430,""tr"",""en"")"),"final")</f>
        <v>final</v>
      </c>
    </row>
    <row r="431">
      <c r="A431" s="3" t="s">
        <v>431</v>
      </c>
      <c r="B431" s="4" t="str">
        <f>IFERROR(__xludf.DUMMYFUNCTION("GOOGLETRANSLATE(A431,""tr"",""en"")"),"festival")</f>
        <v>festival</v>
      </c>
    </row>
    <row r="432">
      <c r="A432" s="3" t="s">
        <v>432</v>
      </c>
      <c r="B432" s="4" t="str">
        <f>IFERROR(__xludf.DUMMYFUNCTION("GOOGLETRANSLATE(A432,""tr"",""en"")"),"theology")</f>
        <v>theology</v>
      </c>
    </row>
    <row r="433">
      <c r="A433" s="3" t="s">
        <v>433</v>
      </c>
      <c r="B433" s="4" t="str">
        <f>IFERROR(__xludf.DUMMYFUNCTION("GOOGLETRANSLATE(A433,""tr"",""en"")"),"hamster")</f>
        <v>hamster</v>
      </c>
    </row>
    <row r="434">
      <c r="A434" s="3" t="s">
        <v>434</v>
      </c>
      <c r="B434" s="4" t="str">
        <f>IFERROR(__xludf.DUMMYFUNCTION("GOOGLETRANSLATE(A434,""tr"",""en"")"),"tragic")</f>
        <v>tragic</v>
      </c>
    </row>
    <row r="435">
      <c r="A435" s="3" t="s">
        <v>435</v>
      </c>
      <c r="B435" s="4" t="str">
        <f>IFERROR(__xludf.DUMMYFUNCTION("GOOGLETRANSLATE(A435,""tr"",""en"")"),"dynamic")</f>
        <v>dynamic</v>
      </c>
    </row>
    <row r="436">
      <c r="A436" s="3" t="s">
        <v>436</v>
      </c>
      <c r="B436" s="4" t="str">
        <f>IFERROR(__xludf.DUMMYFUNCTION("GOOGLETRANSLATE(A436,""tr"",""en"")"),"hazelnut")</f>
        <v>hazelnut</v>
      </c>
    </row>
    <row r="437">
      <c r="A437" s="3" t="s">
        <v>437</v>
      </c>
      <c r="B437" s="4" t="str">
        <f>IFERROR(__xludf.DUMMYFUNCTION("GOOGLETRANSLATE(A437,""tr"",""en"")"),"finishing")</f>
        <v>finishing</v>
      </c>
    </row>
    <row r="438">
      <c r="A438" s="3" t="s">
        <v>438</v>
      </c>
      <c r="B438" s="4" t="str">
        <f>IFERROR(__xludf.DUMMYFUNCTION("GOOGLETRANSLATE(A438,""tr"",""en"")"),"blunder")</f>
        <v>blunder</v>
      </c>
    </row>
    <row r="439">
      <c r="A439" s="3" t="s">
        <v>439</v>
      </c>
      <c r="B439" s="4" t="str">
        <f>IFERROR(__xludf.DUMMYFUNCTION("GOOGLETRANSLATE(A439,""tr"",""en"")"),"monument")</f>
        <v>monument</v>
      </c>
    </row>
    <row r="440">
      <c r="A440" s="3" t="s">
        <v>440</v>
      </c>
      <c r="B440" s="4" t="str">
        <f>IFERROR(__xludf.DUMMYFUNCTION("GOOGLETRANSLATE(A440,""tr"",""en"")"),"theatre")</f>
        <v>theatre</v>
      </c>
    </row>
    <row r="441">
      <c r="A441" s="3" t="s">
        <v>441</v>
      </c>
      <c r="B441" s="4" t="str">
        <f>IFERROR(__xludf.DUMMYFUNCTION("GOOGLETRANSLATE(A441,""tr"",""en"")"),"Albania")</f>
        <v>Albania</v>
      </c>
    </row>
    <row r="442">
      <c r="A442" s="3" t="s">
        <v>442</v>
      </c>
      <c r="B442" s="4" t="str">
        <f>IFERROR(__xludf.DUMMYFUNCTION("GOOGLETRANSLATE(A442,""tr"",""en"")"),"Albanian")</f>
        <v>Albanian</v>
      </c>
    </row>
    <row r="443">
      <c r="A443" s="3" t="s">
        <v>443</v>
      </c>
      <c r="B443" s="4" t="str">
        <f>IFERROR(__xludf.DUMMYFUNCTION("GOOGLETRANSLATE(A443,""tr"",""en"")"),"Algerian")</f>
        <v>Algerian</v>
      </c>
    </row>
    <row r="444">
      <c r="A444" s="3" t="s">
        <v>444</v>
      </c>
      <c r="B444" s="4" t="str">
        <f>IFERROR(__xludf.DUMMYFUNCTION("GOOGLETRANSLATE(A444,""tr"",""en"")"),"stress")</f>
        <v>stress</v>
      </c>
    </row>
    <row r="445">
      <c r="A445" s="3" t="s">
        <v>445</v>
      </c>
      <c r="B445" s="4" t="str">
        <f>IFERROR(__xludf.DUMMYFUNCTION("GOOGLETRANSLATE(A445,""tr"",""en"")"),"jacket")</f>
        <v>jacket</v>
      </c>
    </row>
    <row r="446">
      <c r="A446" s="3" t="s">
        <v>446</v>
      </c>
      <c r="B446" s="4" t="str">
        <f>IFERROR(__xludf.DUMMYFUNCTION("GOOGLETRANSLATE(A446,""tr"",""en"")"),"million")</f>
        <v>million</v>
      </c>
    </row>
    <row r="447">
      <c r="A447" s="3" t="s">
        <v>447</v>
      </c>
      <c r="B447" s="4" t="str">
        <f>IFERROR(__xludf.DUMMYFUNCTION("GOOGLETRANSLATE(A447,""tr"",""en"")"),"candle holder")</f>
        <v>candle holder</v>
      </c>
    </row>
    <row r="448">
      <c r="A448" s="3" t="s">
        <v>448</v>
      </c>
      <c r="B448" s="4" t="str">
        <f>IFERROR(__xludf.DUMMYFUNCTION("GOOGLETRANSLATE(A448,""tr"",""en"")"),"democracy")</f>
        <v>democracy</v>
      </c>
    </row>
    <row r="449">
      <c r="A449" s="3" t="s">
        <v>449</v>
      </c>
      <c r="B449" s="4" t="str">
        <f>IFERROR(__xludf.DUMMYFUNCTION("GOOGLETRANSLATE(A449,""tr"",""en"")"),"calorie")</f>
        <v>calorie</v>
      </c>
    </row>
    <row r="450">
      <c r="A450" s="3" t="s">
        <v>450</v>
      </c>
      <c r="B450" s="4" t="str">
        <f>IFERROR(__xludf.DUMMYFUNCTION("GOOGLETRANSLATE(A450,""tr"",""en"")"),"empire")</f>
        <v>empire</v>
      </c>
    </row>
    <row r="451">
      <c r="A451" s="3" t="s">
        <v>451</v>
      </c>
      <c r="B451" s="4" t="str">
        <f>IFERROR(__xludf.DUMMYFUNCTION("GOOGLETRANSLATE(A451,""tr"",""en"")"),"volume")</f>
        <v>volume</v>
      </c>
    </row>
    <row r="452">
      <c r="A452" s="3" t="s">
        <v>452</v>
      </c>
      <c r="B452" s="4" t="str">
        <f>IFERROR(__xludf.DUMMYFUNCTION("GOOGLETRANSLATE(A452,""tr"",""en"")"),"caramel")</f>
        <v>caramel</v>
      </c>
    </row>
    <row r="453">
      <c r="A453" s="3" t="s">
        <v>453</v>
      </c>
      <c r="B453" s="4" t="str">
        <f>IFERROR(__xludf.DUMMYFUNCTION("GOOGLETRANSLATE(A453,""tr"",""en"")"),"caramel")</f>
        <v>caramel</v>
      </c>
    </row>
    <row r="454">
      <c r="A454" s="3" t="s">
        <v>454</v>
      </c>
      <c r="B454" s="4" t="str">
        <f>IFERROR(__xludf.DUMMYFUNCTION("GOOGLETRANSLATE(A454,""tr"",""en"")"),"lira")</f>
        <v>lira</v>
      </c>
    </row>
    <row r="455">
      <c r="A455" s="3" t="s">
        <v>455</v>
      </c>
      <c r="B455" s="4" t="str">
        <f>IFERROR(__xludf.DUMMYFUNCTION("GOOGLETRANSLATE(A455,""tr"",""en"")"),"instrument")</f>
        <v>instrument</v>
      </c>
    </row>
    <row r="456">
      <c r="A456" s="3" t="s">
        <v>456</v>
      </c>
      <c r="B456" s="4" t="str">
        <f>IFERROR(__xludf.DUMMYFUNCTION("GOOGLETRANSLATE(A456,""tr"",""en"")"),"phosphorus")</f>
        <v>phosphorus</v>
      </c>
    </row>
    <row r="457">
      <c r="A457" s="3" t="s">
        <v>457</v>
      </c>
      <c r="B457" s="4" t="str">
        <f>IFERROR(__xludf.DUMMYFUNCTION("GOOGLETRANSLATE(A457,""tr"",""en"")"),"analogy")</f>
        <v>analogy</v>
      </c>
    </row>
    <row r="458">
      <c r="A458" s="3" t="s">
        <v>458</v>
      </c>
      <c r="B458" s="4" t="str">
        <f>IFERROR(__xludf.DUMMYFUNCTION("GOOGLETRANSLATE(A458,""tr"",""en"")"),"trust")</f>
        <v>trust</v>
      </c>
    </row>
    <row r="459">
      <c r="A459" s="3" t="s">
        <v>459</v>
      </c>
      <c r="B459" s="4" t="str">
        <f>IFERROR(__xludf.DUMMYFUNCTION("GOOGLETRANSLATE(A459,""tr"",""en"")"),"ceramic")</f>
        <v>ceramic</v>
      </c>
    </row>
    <row r="460">
      <c r="A460" s="3" t="s">
        <v>460</v>
      </c>
      <c r="B460" s="4" t="str">
        <f>IFERROR(__xludf.DUMMYFUNCTION("GOOGLETRANSLATE(A460,""tr"",""en"")"),"archive")</f>
        <v>archive</v>
      </c>
    </row>
    <row r="461">
      <c r="A461" s="3" t="s">
        <v>461</v>
      </c>
      <c r="B461" s="4" t="str">
        <f>IFERROR(__xludf.DUMMYFUNCTION("GOOGLETRANSLATE(A461,""tr"",""en"")"),"tennis")</f>
        <v>tennis</v>
      </c>
    </row>
    <row r="462">
      <c r="A462" s="3" t="s">
        <v>462</v>
      </c>
      <c r="B462" s="4" t="str">
        <f>IFERROR(__xludf.DUMMYFUNCTION("GOOGLETRANSLATE(A462,""tr"",""en"")"),"meander")</f>
        <v>meander</v>
      </c>
    </row>
    <row r="463">
      <c r="A463" s="3" t="s">
        <v>463</v>
      </c>
      <c r="B463" s="4" t="str">
        <f>IFERROR(__xludf.DUMMYFUNCTION("GOOGLETRANSLATE(A463,""tr"",""en"")"),"barrel organ")</f>
        <v>barrel organ</v>
      </c>
    </row>
    <row r="464">
      <c r="A464" s="3" t="s">
        <v>464</v>
      </c>
      <c r="B464" s="4" t="str">
        <f>IFERROR(__xludf.DUMMYFUNCTION("GOOGLETRANSLATE(A464,""tr"",""en"")"),"tent")</f>
        <v>tent</v>
      </c>
    </row>
    <row r="465">
      <c r="A465" s="3" t="s">
        <v>465</v>
      </c>
      <c r="B465" s="4" t="str">
        <f>IFERROR(__xludf.DUMMYFUNCTION("GOOGLETRANSLATE(A465,""tr"",""en"")"),"chador")</f>
        <v>chador</v>
      </c>
    </row>
    <row r="466">
      <c r="A466" s="3" t="s">
        <v>466</v>
      </c>
      <c r="B466" s="4" t="str">
        <f>IFERROR(__xludf.DUMMYFUNCTION("GOOGLETRANSLATE(A466,""tr"",""en"")"),"infirmary")</f>
        <v>infirmary</v>
      </c>
    </row>
    <row r="467">
      <c r="A467" s="3" t="s">
        <v>467</v>
      </c>
      <c r="B467" s="4" t="str">
        <f>IFERROR(__xludf.DUMMYFUNCTION("GOOGLETRANSLATE(A467,""tr"",""en"")"),"shopping centre")</f>
        <v>shopping centre</v>
      </c>
    </row>
    <row r="468">
      <c r="A468" s="3" t="s">
        <v>468</v>
      </c>
      <c r="B468" s="4" t="str">
        <f>IFERROR(__xludf.DUMMYFUNCTION("GOOGLETRANSLATE(A468,""tr"",""en"")"),"dialogue")</f>
        <v>dialogue</v>
      </c>
    </row>
    <row r="469">
      <c r="A469" s="3" t="s">
        <v>469</v>
      </c>
      <c r="B469" s="4" t="str">
        <f>IFERROR(__xludf.DUMMYFUNCTION("GOOGLETRANSLATE(A469,""tr"",""en"")"),"valve")</f>
        <v>valve</v>
      </c>
    </row>
    <row r="470">
      <c r="A470" s="3" t="s">
        <v>470</v>
      </c>
      <c r="B470" s="4" t="str">
        <f>IFERROR(__xludf.DUMMYFUNCTION("GOOGLETRANSLATE(A470,""tr"",""en"")"),"Sevilla")</f>
        <v>Sevilla</v>
      </c>
    </row>
    <row r="471">
      <c r="A471" s="3" t="s">
        <v>471</v>
      </c>
      <c r="B471" s="4" t="str">
        <f>IFERROR(__xludf.DUMMYFUNCTION("GOOGLETRANSLATE(A471,""tr"",""en"")"),"tram")</f>
        <v>tram</v>
      </c>
    </row>
    <row r="472">
      <c r="A472" s="3" t="s">
        <v>472</v>
      </c>
      <c r="B472" s="4" t="str">
        <f>IFERROR(__xludf.DUMMYFUNCTION("GOOGLETRANSLATE(A472,""tr"",""en"")"),"clinic")</f>
        <v>clinic</v>
      </c>
    </row>
    <row r="473">
      <c r="A473" s="3" t="s">
        <v>473</v>
      </c>
      <c r="B473" s="4" t="str">
        <f>IFERROR(__xludf.DUMMYFUNCTION("GOOGLETRANSLATE(A473,""tr"",""en"")"),"kismet")</f>
        <v>kismet</v>
      </c>
    </row>
    <row r="474">
      <c r="A474" s="3" t="s">
        <v>474</v>
      </c>
      <c r="B474" s="4" t="str">
        <f>IFERROR(__xludf.DUMMYFUNCTION("GOOGLETRANSLATE(A474,""tr"",""en"")"),"corvette")</f>
        <v>corvette</v>
      </c>
    </row>
    <row r="475">
      <c r="A475" s="3" t="s">
        <v>475</v>
      </c>
      <c r="B475" s="4" t="str">
        <f>IFERROR(__xludf.DUMMYFUNCTION("GOOGLETRANSLATE(A475,""tr"",""en"")"),"tower")</f>
        <v>tower</v>
      </c>
    </row>
    <row r="476">
      <c r="A476" s="3" t="s">
        <v>476</v>
      </c>
      <c r="B476" s="4" t="str">
        <f>IFERROR(__xludf.DUMMYFUNCTION("GOOGLETRANSLATE(A476,""tr"",""en"")"),"kitty")</f>
        <v>kitty</v>
      </c>
    </row>
    <row r="477">
      <c r="A477" s="3" t="s">
        <v>477</v>
      </c>
      <c r="B477" s="4" t="str">
        <f>IFERROR(__xludf.DUMMYFUNCTION("GOOGLETRANSLATE(A477,""tr"",""en"")"),"adapted")</f>
        <v>adapted</v>
      </c>
    </row>
    <row r="478">
      <c r="A478" s="3" t="s">
        <v>478</v>
      </c>
      <c r="B478" s="4" t="str">
        <f>IFERROR(__xludf.DUMMYFUNCTION("GOOGLETRANSLATE(A478,""tr"",""en"")"),"adaptation")</f>
        <v>adaptation</v>
      </c>
    </row>
    <row r="479">
      <c r="A479" s="3" t="s">
        <v>479</v>
      </c>
      <c r="B479" s="4" t="str">
        <f>IFERROR(__xludf.DUMMYFUNCTION("GOOGLETRANSLATE(A479,""tr"",""en"")"),"liquid")</f>
        <v>liquid</v>
      </c>
    </row>
    <row r="480">
      <c r="A480" s="3" t="s">
        <v>480</v>
      </c>
      <c r="B480" s="4" t="str">
        <f>IFERROR(__xludf.DUMMYFUNCTION("GOOGLETRANSLATE(A480,""tr"",""en"")"),"institute")</f>
        <v>institute</v>
      </c>
    </row>
    <row r="481">
      <c r="A481" s="3" t="s">
        <v>481</v>
      </c>
      <c r="B481" s="4" t="str">
        <f>IFERROR(__xludf.DUMMYFUNCTION("GOOGLETRANSLATE(A481,""tr"",""en"")"),"idol")</f>
        <v>idol</v>
      </c>
    </row>
    <row r="482">
      <c r="A482" s="3" t="s">
        <v>482</v>
      </c>
      <c r="B482" s="4" t="str">
        <f>IFERROR(__xludf.DUMMYFUNCTION("GOOGLETRANSLATE(A482,""tr"",""en"")"),"traffic")</f>
        <v>traffic</v>
      </c>
    </row>
    <row r="483">
      <c r="A483" s="3" t="s">
        <v>483</v>
      </c>
      <c r="B483" s="4" t="str">
        <f>IFERROR(__xludf.DUMMYFUNCTION("GOOGLETRANSLATE(A483,""tr"",""en"")"),"embryo")</f>
        <v>embryo</v>
      </c>
    </row>
    <row r="484">
      <c r="A484" s="3" t="s">
        <v>484</v>
      </c>
      <c r="B484" s="4" t="str">
        <f>IFERROR(__xludf.DUMMYFUNCTION("GOOGLETRANSLATE(A484,""tr"",""en"")"),"headlight")</f>
        <v>headlight</v>
      </c>
    </row>
    <row r="485">
      <c r="A485" s="3" t="s">
        <v>485</v>
      </c>
      <c r="B485" s="4" t="str">
        <f>IFERROR(__xludf.DUMMYFUNCTION("GOOGLETRANSLATE(A485,""tr"",""en"")"),"innovation")</f>
        <v>innovation</v>
      </c>
    </row>
    <row r="486">
      <c r="A486" s="3" t="s">
        <v>486</v>
      </c>
      <c r="B486" s="4" t="str">
        <f>IFERROR(__xludf.DUMMYFUNCTION("GOOGLETRANSLATE(A486,""tr"",""en"")"),"exhaust")</f>
        <v>exhaust</v>
      </c>
    </row>
    <row r="487">
      <c r="A487" s="3" t="s">
        <v>487</v>
      </c>
      <c r="B487" s="4" t="str">
        <f>IFERROR(__xludf.DUMMYFUNCTION("GOOGLETRANSLATE(A487,""tr"",""en"")"),"prayer")</f>
        <v>prayer</v>
      </c>
    </row>
    <row r="488">
      <c r="A488" s="3" t="s">
        <v>488</v>
      </c>
      <c r="B488" s="4" t="str">
        <f>IFERROR(__xludf.DUMMYFUNCTION("GOOGLETRANSLATE(A488,""tr"",""en"")"),"luxury")</f>
        <v>luxury</v>
      </c>
    </row>
    <row r="489">
      <c r="A489" s="3" t="s">
        <v>489</v>
      </c>
      <c r="B489" s="4" t="str">
        <f>IFERROR(__xludf.DUMMYFUNCTION("GOOGLETRANSLATE(A489,""tr"",""en"")"),"Merci")</f>
        <v>Merci</v>
      </c>
    </row>
    <row r="490">
      <c r="A490" s="3" t="s">
        <v>490</v>
      </c>
      <c r="B490" s="4" t="str">
        <f>IFERROR(__xludf.DUMMYFUNCTION("GOOGLETRANSLATE(A490,""tr"",""en"")"),"fireplace")</f>
        <v>fireplace</v>
      </c>
    </row>
    <row r="491">
      <c r="A491" s="3" t="s">
        <v>491</v>
      </c>
      <c r="B491" s="4" t="str">
        <f>IFERROR(__xludf.DUMMYFUNCTION("GOOGLETRANSLATE(A491,""tr"",""en"")"),"principle")</f>
        <v>principle</v>
      </c>
    </row>
    <row r="492">
      <c r="A492" s="3" t="s">
        <v>492</v>
      </c>
      <c r="B492" s="4" t="str">
        <f>IFERROR(__xludf.DUMMYFUNCTION("GOOGLETRANSLATE(A492,""tr"",""en"")"),"dozen")</f>
        <v>dozen</v>
      </c>
    </row>
    <row r="493">
      <c r="A493" s="3" t="s">
        <v>493</v>
      </c>
      <c r="B493" s="4" t="str">
        <f>IFERROR(__xludf.DUMMYFUNCTION("GOOGLETRANSLATE(A493,""tr"",""en"")"),"jelly")</f>
        <v>jelly</v>
      </c>
    </row>
    <row r="494">
      <c r="A494" s="3" t="s">
        <v>494</v>
      </c>
      <c r="B494" s="4" t="str">
        <f>IFERROR(__xludf.DUMMYFUNCTION("GOOGLETRANSLATE(A494,""tr"",""en"")"),"farce")</f>
        <v>farce</v>
      </c>
    </row>
    <row r="495">
      <c r="A495" s="3" t="s">
        <v>495</v>
      </c>
      <c r="B495" s="4" t="str">
        <f>IFERROR(__xludf.DUMMYFUNCTION("GOOGLETRANSLATE(A495,""tr"",""en"")"),"admiral")</f>
        <v>admiral</v>
      </c>
    </row>
    <row r="496">
      <c r="A496" s="3" t="s">
        <v>496</v>
      </c>
      <c r="B496" s="4" t="str">
        <f>IFERROR(__xludf.DUMMYFUNCTION("GOOGLETRANSLATE(A496,""tr"",""en"")"),"bulgur wheat")</f>
        <v>bulgur wheat</v>
      </c>
    </row>
    <row r="497">
      <c r="A497" s="3" t="s">
        <v>497</v>
      </c>
      <c r="B497" s="4" t="str">
        <f>IFERROR(__xludf.DUMMYFUNCTION("GOOGLETRANSLATE(A497,""tr"",""en"")"),"admiralty")</f>
        <v>admiralty</v>
      </c>
    </row>
    <row r="498">
      <c r="A498" s="3" t="s">
        <v>498</v>
      </c>
      <c r="B498" s="4" t="str">
        <f>IFERROR(__xludf.DUMMYFUNCTION("GOOGLETRANSLATE(A498,""tr"",""en"")"),"erythean")</f>
        <v>erythean</v>
      </c>
    </row>
    <row r="499">
      <c r="A499" s="3" t="s">
        <v>499</v>
      </c>
      <c r="B499" s="4" t="str">
        <f>IFERROR(__xludf.DUMMYFUNCTION("GOOGLETRANSLATE(A499,""tr"",""en"")"),"religious")</f>
        <v>religious</v>
      </c>
    </row>
    <row r="500">
      <c r="A500" s="3" t="s">
        <v>500</v>
      </c>
      <c r="B500" s="4" t="str">
        <f>IFERROR(__xludf.DUMMYFUNCTION("GOOGLETRANSLATE(A500,""tr"",""en"")"),"deyn")</f>
        <v>deyn</v>
      </c>
    </row>
    <row r="501">
      <c r="A501" s="3" t="s">
        <v>501</v>
      </c>
      <c r="B501" s="4" t="str">
        <f>IFERROR(__xludf.DUMMYFUNCTION("GOOGLETRANSLATE(A501,""tr"",""en"")"),"capacity")</f>
        <v>capacity</v>
      </c>
    </row>
    <row r="502">
      <c r="A502" s="3" t="s">
        <v>502</v>
      </c>
      <c r="B502" s="4" t="str">
        <f>IFERROR(__xludf.DUMMYFUNCTION("GOOGLETRANSLATE(A502,""tr"",""en"")"),"ram")</f>
        <v>ram</v>
      </c>
    </row>
    <row r="503">
      <c r="A503" s="3" t="s">
        <v>503</v>
      </c>
      <c r="B503" s="4" t="str">
        <f>IFERROR(__xludf.DUMMYFUNCTION("GOOGLETRANSLATE(A503,""tr"",""en"")"),"average")</f>
        <v>average</v>
      </c>
    </row>
    <row r="504">
      <c r="A504" s="3" t="s">
        <v>504</v>
      </c>
      <c r="B504" s="4" t="str">
        <f>IFERROR(__xludf.DUMMYFUNCTION("GOOGLETRANSLATE(A504,""tr"",""en"")"),"boulevard")</f>
        <v>boulevard</v>
      </c>
    </row>
    <row r="505">
      <c r="A505" s="3" t="s">
        <v>505</v>
      </c>
      <c r="B505" s="4" t="str">
        <f>IFERROR(__xludf.DUMMYFUNCTION("GOOGLETRANSLATE(A505,""tr"",""en"")"),"apartment")</f>
        <v>apartment</v>
      </c>
    </row>
    <row r="506">
      <c r="A506" s="3" t="s">
        <v>506</v>
      </c>
      <c r="B506" s="4" t="str">
        <f>IFERROR(__xludf.DUMMYFUNCTION("GOOGLETRANSLATE(A506,""tr"",""en"")"),"orchestra")</f>
        <v>orchestra</v>
      </c>
    </row>
    <row r="507">
      <c r="A507" s="3" t="s">
        <v>507</v>
      </c>
      <c r="B507" s="4" t="str">
        <f>IFERROR(__xludf.DUMMYFUNCTION("GOOGLETRANSLATE(A507,""tr"",""en"")"),"spray")</f>
        <v>spray</v>
      </c>
    </row>
    <row r="508">
      <c r="A508" s="3" t="s">
        <v>508</v>
      </c>
      <c r="B508" s="4" t="str">
        <f>IFERROR(__xludf.DUMMYFUNCTION("GOOGLETRANSLATE(A508,""tr"",""en"")"),"bismuth")</f>
        <v>bismuth</v>
      </c>
    </row>
    <row r="509">
      <c r="A509" s="3" t="s">
        <v>509</v>
      </c>
      <c r="B509" s="4" t="str">
        <f>IFERROR(__xludf.DUMMYFUNCTION("GOOGLETRANSLATE(A509,""tr"",""en"")"),"catalog")</f>
        <v>catalog</v>
      </c>
    </row>
    <row r="510">
      <c r="A510" s="3" t="s">
        <v>510</v>
      </c>
      <c r="B510" s="4" t="str">
        <f>IFERROR(__xludf.DUMMYFUNCTION("GOOGLETRANSLATE(A510,""tr"",""en"")"),"Spanish")</f>
        <v>Spanish</v>
      </c>
    </row>
    <row r="511">
      <c r="A511" s="3" t="s">
        <v>511</v>
      </c>
      <c r="B511" s="4" t="str">
        <f>IFERROR(__xludf.DUMMYFUNCTION("GOOGLETRANSLATE(A511,""tr"",""en"")"),"Ansambl")</f>
        <v>Ansambl</v>
      </c>
    </row>
    <row r="512">
      <c r="A512" s="3" t="s">
        <v>512</v>
      </c>
      <c r="B512" s="4" t="str">
        <f>IFERROR(__xludf.DUMMYFUNCTION("GOOGLETRANSLATE(A512,""tr"",""en"")"),"method")</f>
        <v>method</v>
      </c>
    </row>
    <row r="513">
      <c r="A513" s="3" t="s">
        <v>513</v>
      </c>
      <c r="B513" s="4" t="str">
        <f>IFERROR(__xludf.DUMMYFUNCTION("GOOGLETRANSLATE(A513,""tr"",""en"")"),"criminal")</f>
        <v>criminal</v>
      </c>
    </row>
    <row r="514">
      <c r="A514" s="3" t="s">
        <v>514</v>
      </c>
      <c r="B514" s="4" t="str">
        <f>IFERROR(__xludf.DUMMYFUNCTION("GOOGLETRANSLATE(A514,""tr"",""en"")"),"speculative")</f>
        <v>speculative</v>
      </c>
    </row>
    <row r="515">
      <c r="A515" s="3" t="s">
        <v>515</v>
      </c>
      <c r="B515" s="4" t="str">
        <f>IFERROR(__xludf.DUMMYFUNCTION("GOOGLETRANSLATE(A515,""tr"",""en"")"),"speculation")</f>
        <v>speculation</v>
      </c>
    </row>
    <row r="516">
      <c r="A516" s="3" t="s">
        <v>516</v>
      </c>
      <c r="B516" s="4" t="str">
        <f>IFERROR(__xludf.DUMMYFUNCTION("GOOGLETRANSLATE(A516,""tr"",""en"")"),"notion")</f>
        <v>notion</v>
      </c>
    </row>
    <row r="517">
      <c r="A517" s="3" t="s">
        <v>517</v>
      </c>
      <c r="B517" s="4" t="str">
        <f>IFERROR(__xludf.DUMMYFUNCTION("GOOGLETRANSLATE(A517,""tr"",""en"")"),"guarantee")</f>
        <v>guarantee</v>
      </c>
    </row>
    <row r="518">
      <c r="A518" s="3" t="s">
        <v>518</v>
      </c>
      <c r="B518" s="4" t="str">
        <f>IFERROR(__xludf.DUMMYFUNCTION("GOOGLETRANSLATE(A518,""tr"",""en"")"),"Peru")</f>
        <v>Peru</v>
      </c>
    </row>
    <row r="519">
      <c r="A519" s="3" t="s">
        <v>519</v>
      </c>
      <c r="B519" s="4" t="str">
        <f>IFERROR(__xludf.DUMMYFUNCTION("GOOGLETRANSLATE(A519,""tr"",""en"")"),"democratic")</f>
        <v>democratic</v>
      </c>
    </row>
    <row r="520">
      <c r="A520" s="3" t="s">
        <v>520</v>
      </c>
      <c r="B520" s="4" t="str">
        <f>IFERROR(__xludf.DUMMYFUNCTION("GOOGLETRANSLATE(A520,""tr"",""en"")"),"sherbetist")</f>
        <v>sherbetist</v>
      </c>
    </row>
    <row r="521">
      <c r="A521" s="3" t="s">
        <v>521</v>
      </c>
      <c r="B521" s="4" t="str">
        <f>IFERROR(__xludf.DUMMYFUNCTION("GOOGLETRANSLATE(A521,""tr"",""en"")"),"sherbet")</f>
        <v>sherbet</v>
      </c>
    </row>
    <row r="522">
      <c r="A522" s="3" t="s">
        <v>522</v>
      </c>
      <c r="B522" s="4" t="str">
        <f>IFERROR(__xludf.DUMMYFUNCTION("GOOGLETRANSLATE(A522,""tr"",""en"")"),"sherbet -free")</f>
        <v>sherbet -free</v>
      </c>
    </row>
    <row r="523">
      <c r="A523" s="3" t="s">
        <v>523</v>
      </c>
      <c r="B523" s="4" t="str">
        <f>IFERROR(__xludf.DUMMYFUNCTION("GOOGLETRANSLATE(A523,""tr"",""en"")"),"sherbet")</f>
        <v>sherbet</v>
      </c>
    </row>
    <row r="524">
      <c r="A524" s="3" t="s">
        <v>524</v>
      </c>
      <c r="B524" s="4" t="str">
        <f>IFERROR(__xludf.DUMMYFUNCTION("GOOGLETRANSLATE(A524,""tr"",""en"")"),"actress")</f>
        <v>actress</v>
      </c>
    </row>
    <row r="525">
      <c r="A525" s="3" t="s">
        <v>525</v>
      </c>
      <c r="B525" s="4" t="str">
        <f>IFERROR(__xludf.DUMMYFUNCTION("GOOGLETRANSLATE(A525,""tr"",""en"")"),"rice")</f>
        <v>rice</v>
      </c>
    </row>
    <row r="526">
      <c r="A526" s="3" t="s">
        <v>526</v>
      </c>
      <c r="B526" s="4" t="str">
        <f>IFERROR(__xludf.DUMMYFUNCTION("GOOGLETRANSLATE(A526,""tr"",""en"")"),"punez")</f>
        <v>punez</v>
      </c>
    </row>
    <row r="527">
      <c r="A527" s="3" t="s">
        <v>527</v>
      </c>
      <c r="B527" s="4" t="str">
        <f>IFERROR(__xludf.DUMMYFUNCTION("GOOGLETRANSLATE(A527,""tr"",""en"")"),"integration")</f>
        <v>integration</v>
      </c>
    </row>
    <row r="528">
      <c r="A528" s="3" t="s">
        <v>528</v>
      </c>
      <c r="B528" s="4" t="str">
        <f>IFERROR(__xludf.DUMMYFUNCTION("GOOGLETRANSLATE(A528,""tr"",""en"")"),"inor")</f>
        <v>inor</v>
      </c>
    </row>
    <row r="529">
      <c r="A529" s="3" t="s">
        <v>529</v>
      </c>
      <c r="B529" s="4" t="str">
        <f>IFERROR(__xludf.DUMMYFUNCTION("GOOGLETRANSLATE(A529,""tr"",""en"")"),"arithmetic")</f>
        <v>arithmetic</v>
      </c>
    </row>
    <row r="530">
      <c r="A530" s="3" t="s">
        <v>530</v>
      </c>
      <c r="B530" s="4" t="str">
        <f>IFERROR(__xludf.DUMMYFUNCTION("GOOGLETRANSLATE(A530,""tr"",""en"")"),"whale")</f>
        <v>whale</v>
      </c>
    </row>
    <row r="531">
      <c r="A531" s="3" t="s">
        <v>531</v>
      </c>
      <c r="B531" s="4" t="str">
        <f>IFERROR(__xludf.DUMMYFUNCTION("GOOGLETRANSLATE(A531,""tr"",""en"")"),"conference")</f>
        <v>conference</v>
      </c>
    </row>
    <row r="532">
      <c r="A532" s="3" t="s">
        <v>532</v>
      </c>
      <c r="B532" s="4" t="str">
        <f>IFERROR(__xludf.DUMMYFUNCTION("GOOGLETRANSLATE(A532,""tr"",""en"")"),"abnormal")</f>
        <v>abnormal</v>
      </c>
    </row>
    <row r="533">
      <c r="A533" s="3" t="s">
        <v>533</v>
      </c>
      <c r="B533" s="4" t="str">
        <f>IFERROR(__xludf.DUMMYFUNCTION("GOOGLETRANSLATE(A533,""tr"",""en"")"),"oasis")</f>
        <v>oasis</v>
      </c>
    </row>
    <row r="534">
      <c r="A534" s="3" t="s">
        <v>534</v>
      </c>
      <c r="B534" s="4" t="str">
        <f>IFERROR(__xludf.DUMMYFUNCTION("GOOGLETRANSLATE(A534,""tr"",""en"")"),"bit")</f>
        <v>bit</v>
      </c>
    </row>
    <row r="535">
      <c r="A535" s="3" t="s">
        <v>535</v>
      </c>
      <c r="B535" s="4" t="str">
        <f>IFERROR(__xludf.DUMMYFUNCTION("GOOGLETRANSLATE(A535,""tr"",""en"")"),"design")</f>
        <v>design</v>
      </c>
    </row>
    <row r="536">
      <c r="A536" s="3" t="s">
        <v>536</v>
      </c>
      <c r="B536" s="4" t="str">
        <f>IFERROR(__xludf.DUMMYFUNCTION("GOOGLETRANSLATE(A536,""tr"",""en"")"),"bald")</f>
        <v>bald</v>
      </c>
    </row>
    <row r="537">
      <c r="A537" s="3" t="s">
        <v>537</v>
      </c>
      <c r="B537" s="4" t="str">
        <f>IFERROR(__xludf.DUMMYFUNCTION("GOOGLETRANSLATE(A537,""tr"",""en"")"),"macaroni")</f>
        <v>macaroni</v>
      </c>
    </row>
    <row r="538">
      <c r="A538" s="3" t="s">
        <v>538</v>
      </c>
      <c r="B538" s="4" t="str">
        <f>IFERROR(__xludf.DUMMYFUNCTION("GOOGLETRANSLATE(A538,""tr"",""en"")"),"ethnic")</f>
        <v>ethnic</v>
      </c>
    </row>
    <row r="539">
      <c r="A539" s="3" t="s">
        <v>539</v>
      </c>
      <c r="B539" s="4" t="str">
        <f>IFERROR(__xludf.DUMMYFUNCTION("GOOGLETRANSLATE(A539,""tr"",""en"")"),"Afghan")</f>
        <v>Afghan</v>
      </c>
    </row>
    <row r="540">
      <c r="A540" s="3" t="s">
        <v>540</v>
      </c>
      <c r="B540" s="4" t="str">
        <f>IFERROR(__xludf.DUMMYFUNCTION("GOOGLETRANSLATE(A540,""tr"",""en"")"),"masturbation")</f>
        <v>masturbation</v>
      </c>
    </row>
    <row r="541">
      <c r="A541" s="3" t="s">
        <v>541</v>
      </c>
      <c r="B541" s="4" t="str">
        <f>IFERROR(__xludf.DUMMYFUNCTION("GOOGLETRANSLATE(A541,""tr"",""en"")"),"beret")</f>
        <v>beret</v>
      </c>
    </row>
    <row r="542">
      <c r="A542" s="3" t="s">
        <v>542</v>
      </c>
      <c r="B542" s="4" t="str">
        <f>IFERROR(__xludf.DUMMYFUNCTION("GOOGLETRANSLATE(A542,""tr"",""en"")"),"score")</f>
        <v>score</v>
      </c>
    </row>
    <row r="543">
      <c r="A543" s="3" t="s">
        <v>543</v>
      </c>
      <c r="B543" s="4" t="str">
        <f>IFERROR(__xludf.DUMMYFUNCTION("GOOGLETRANSLATE(A543,""tr"",""en"")"),"aubergine")</f>
        <v>aubergine</v>
      </c>
    </row>
    <row r="544">
      <c r="A544" s="3" t="s">
        <v>544</v>
      </c>
      <c r="B544" s="4" t="str">
        <f>IFERROR(__xludf.DUMMYFUNCTION("GOOGLETRANSLATE(A544,""tr"",""en"")"),"Badincan")</f>
        <v>Badincan</v>
      </c>
    </row>
    <row r="545">
      <c r="A545" s="3" t="s">
        <v>545</v>
      </c>
      <c r="B545" s="4" t="str">
        <f>IFERROR(__xludf.DUMMYFUNCTION("GOOGLETRANSLATE(A545,""tr"",""en"")"),"Shack")</f>
        <v>Shack</v>
      </c>
    </row>
    <row r="546">
      <c r="A546" s="3" t="s">
        <v>546</v>
      </c>
      <c r="B546" s="4" t="str">
        <f>IFERROR(__xludf.DUMMYFUNCTION("GOOGLETRANSLATE(A546,""tr"",""en"")"),"rug")</f>
        <v>rug</v>
      </c>
    </row>
    <row r="547">
      <c r="A547" s="3" t="s">
        <v>547</v>
      </c>
      <c r="B547" s="4" t="str">
        <f>IFERROR(__xludf.DUMMYFUNCTION("GOOGLETRANSLATE(A547,""tr"",""en"")"),"parrot")</f>
        <v>parrot</v>
      </c>
    </row>
    <row r="548">
      <c r="A548" s="3" t="s">
        <v>548</v>
      </c>
      <c r="B548" s="4" t="str">
        <f>IFERROR(__xludf.DUMMYFUNCTION("GOOGLETRANSLATE(A548,""tr"",""en"")"),"yen")</f>
        <v>yen</v>
      </c>
    </row>
    <row r="549">
      <c r="A549" s="3" t="s">
        <v>549</v>
      </c>
      <c r="B549" s="4" t="str">
        <f>IFERROR(__xludf.DUMMYFUNCTION("GOOGLETRANSLATE(A549,""tr"",""en"")"),"caravan")</f>
        <v>caravan</v>
      </c>
    </row>
    <row r="550">
      <c r="A550" s="3" t="s">
        <v>550</v>
      </c>
      <c r="B550" s="4" t="str">
        <f>IFERROR(__xludf.DUMMYFUNCTION("GOOGLETRANSLATE(A550,""tr"",""en"")"),"caravan")</f>
        <v>caravan</v>
      </c>
    </row>
    <row r="551">
      <c r="A551" s="3" t="s">
        <v>551</v>
      </c>
      <c r="B551" s="4" t="str">
        <f>IFERROR(__xludf.DUMMYFUNCTION("GOOGLETRANSLATE(A551,""tr"",""en"")"),"raki")</f>
        <v>raki</v>
      </c>
    </row>
    <row r="552">
      <c r="A552" s="3" t="s">
        <v>552</v>
      </c>
      <c r="B552" s="4" t="str">
        <f>IFERROR(__xludf.DUMMYFUNCTION("GOOGLETRANSLATE(A552,""tr"",""en"")"),"Catholic")</f>
        <v>Catholic</v>
      </c>
    </row>
    <row r="553">
      <c r="A553" s="3" t="s">
        <v>553</v>
      </c>
      <c r="B553" s="4" t="str">
        <f>IFERROR(__xludf.DUMMYFUNCTION("GOOGLETRANSLATE(A553,""tr"",""en"")"),"ellipse")</f>
        <v>ellipse</v>
      </c>
    </row>
    <row r="554">
      <c r="A554" s="3" t="s">
        <v>554</v>
      </c>
      <c r="B554" s="4" t="str">
        <f>IFERROR(__xludf.DUMMYFUNCTION("GOOGLETRANSLATE(A554,""tr"",""en"")"),"ambulance")</f>
        <v>ambulance</v>
      </c>
    </row>
    <row r="555">
      <c r="A555" s="3" t="s">
        <v>555</v>
      </c>
      <c r="B555" s="4" t="str">
        <f>IFERROR(__xludf.DUMMYFUNCTION("GOOGLETRANSLATE(A555,""tr"",""en"")"),"bibliotek")</f>
        <v>bibliotek</v>
      </c>
    </row>
    <row r="556">
      <c r="A556" s="3" t="s">
        <v>556</v>
      </c>
      <c r="B556" s="4" t="str">
        <f>IFERROR(__xludf.DUMMYFUNCTION("GOOGLETRANSLATE(A556,""tr"",""en"")"),"Ugandali")</f>
        <v>Ugandali</v>
      </c>
    </row>
    <row r="557">
      <c r="A557" s="3" t="s">
        <v>557</v>
      </c>
      <c r="B557" s="4" t="str">
        <f>IFERROR(__xludf.DUMMYFUNCTION("GOOGLETRANSLATE(A557,""tr"",""en"")"),"uganda")</f>
        <v>uganda</v>
      </c>
    </row>
    <row r="558">
      <c r="A558" s="3" t="s">
        <v>558</v>
      </c>
      <c r="B558" s="4" t="str">
        <f>IFERROR(__xludf.DUMMYFUNCTION("GOOGLETRANSLATE(A558,""tr"",""en"")"),"algorithm")</f>
        <v>algorithm</v>
      </c>
    </row>
    <row r="559">
      <c r="A559" s="3" t="s">
        <v>559</v>
      </c>
      <c r="B559" s="4" t="str">
        <f>IFERROR(__xludf.DUMMYFUNCTION("GOOGLETRANSLATE(A559,""tr"",""en"")"),"glyph")</f>
        <v>glyph</v>
      </c>
    </row>
    <row r="560">
      <c r="A560" s="3" t="s">
        <v>560</v>
      </c>
      <c r="B560" s="4" t="str">
        <f>IFERROR(__xludf.DUMMYFUNCTION("GOOGLETRANSLATE(A560,""tr"",""en"")"),"tumor")</f>
        <v>tumor</v>
      </c>
    </row>
    <row r="561">
      <c r="A561" s="3" t="s">
        <v>561</v>
      </c>
      <c r="B561" s="4" t="str">
        <f>IFERROR(__xludf.DUMMYFUNCTION("GOOGLETRANSLATE(A561,""tr"",""en"")"),"melancholia")</f>
        <v>melancholia</v>
      </c>
    </row>
    <row r="562">
      <c r="A562" s="3" t="s">
        <v>562</v>
      </c>
      <c r="B562" s="4" t="str">
        <f>IFERROR(__xludf.DUMMYFUNCTION("GOOGLETRANSLATE(A562,""tr"",""en"")"),"rubber")</f>
        <v>rubber</v>
      </c>
    </row>
    <row r="563">
      <c r="A563" s="3" t="s">
        <v>563</v>
      </c>
      <c r="B563" s="4" t="str">
        <f>IFERROR(__xludf.DUMMYFUNCTION("GOOGLETRANSLATE(A563,""tr"",""en"")"),"apostrophe")</f>
        <v>apostrophe</v>
      </c>
    </row>
    <row r="564">
      <c r="A564" s="3" t="s">
        <v>564</v>
      </c>
      <c r="B564" s="4" t="str">
        <f>IFERROR(__xludf.DUMMYFUNCTION("GOOGLETRANSLATE(A564,""tr"",""en"")"),"virtuoso")</f>
        <v>virtuoso</v>
      </c>
    </row>
    <row r="565">
      <c r="A565" s="3" t="s">
        <v>565</v>
      </c>
      <c r="B565" s="4" t="str">
        <f>IFERROR(__xludf.DUMMYFUNCTION("GOOGLETRANSLATE(A565,""tr"",""en"")"),"ore")</f>
        <v>ore</v>
      </c>
    </row>
    <row r="566">
      <c r="A566" s="3" t="s">
        <v>566</v>
      </c>
      <c r="B566" s="4" t="str">
        <f>IFERROR(__xludf.DUMMYFUNCTION("GOOGLETRANSLATE(A566,""tr"",""en"")"),"Sultan")</f>
        <v>Sultan</v>
      </c>
    </row>
    <row r="567">
      <c r="A567" s="3" t="s">
        <v>567</v>
      </c>
      <c r="B567" s="4" t="str">
        <f>IFERROR(__xludf.DUMMYFUNCTION("GOOGLETRANSLATE(A567,""tr"",""en"")"),"squeal")</f>
        <v>squeal</v>
      </c>
    </row>
    <row r="568">
      <c r="A568" s="3" t="s">
        <v>568</v>
      </c>
      <c r="B568" s="4" t="str">
        <f>IFERROR(__xludf.DUMMYFUNCTION("GOOGLETRANSLATE(A568,""tr"",""en"")"),"materialism")</f>
        <v>materialism</v>
      </c>
    </row>
    <row r="569">
      <c r="A569" s="3" t="s">
        <v>569</v>
      </c>
      <c r="B569" s="4" t="str">
        <f>IFERROR(__xludf.DUMMYFUNCTION("GOOGLETRANSLATE(A569,""tr"",""en"")"),"tile")</f>
        <v>tile</v>
      </c>
    </row>
    <row r="570">
      <c r="A570" s="3" t="s">
        <v>570</v>
      </c>
      <c r="B570" s="4" t="str">
        <f>IFERROR(__xludf.DUMMYFUNCTION("GOOGLETRANSLATE(A570,""tr"",""en"")"),"Slovak")</f>
        <v>Slovak</v>
      </c>
    </row>
    <row r="571">
      <c r="A571" s="3" t="s">
        <v>571</v>
      </c>
      <c r="B571" s="4" t="str">
        <f>IFERROR(__xludf.DUMMYFUNCTION("GOOGLETRANSLATE(A571,""tr"",""en"")"),"collective")</f>
        <v>collective</v>
      </c>
    </row>
    <row r="572">
      <c r="A572" s="3" t="s">
        <v>572</v>
      </c>
      <c r="B572" s="4" t="str">
        <f>IFERROR(__xludf.DUMMYFUNCTION("GOOGLETRANSLATE(A572,""tr"",""en"")"),"rudder")</f>
        <v>rudder</v>
      </c>
    </row>
    <row r="573">
      <c r="A573" s="3" t="s">
        <v>573</v>
      </c>
      <c r="B573" s="4" t="str">
        <f>IFERROR(__xludf.DUMMYFUNCTION("GOOGLETRANSLATE(A573,""tr"",""en"")"),"mortgage")</f>
        <v>mortgage</v>
      </c>
    </row>
    <row r="574">
      <c r="A574" s="3" t="s">
        <v>574</v>
      </c>
      <c r="B574" s="4" t="str">
        <f>IFERROR(__xludf.DUMMYFUNCTION("GOOGLETRANSLATE(A574,""tr"",""en"")"),"hamburger")</f>
        <v>hamburger</v>
      </c>
    </row>
    <row r="575">
      <c r="A575" s="3" t="s">
        <v>575</v>
      </c>
      <c r="B575" s="4" t="str">
        <f>IFERROR(__xludf.DUMMYFUNCTION("GOOGLETRANSLATE(A575,""tr"",""en"")"),"option")</f>
        <v>option</v>
      </c>
    </row>
    <row r="576">
      <c r="A576" s="3" t="s">
        <v>576</v>
      </c>
      <c r="B576" s="4" t="str">
        <f>IFERROR(__xludf.DUMMYFUNCTION("GOOGLETRANSLATE(A576,""tr"",""en"")"),"emoji")</f>
        <v>emoji</v>
      </c>
    </row>
    <row r="577">
      <c r="A577" s="3" t="s">
        <v>577</v>
      </c>
      <c r="B577" s="4" t="str">
        <f>IFERROR(__xludf.DUMMYFUNCTION("GOOGLETRANSLATE(A577,""tr"",""en"")"),"statistics")</f>
        <v>statistics</v>
      </c>
    </row>
    <row r="578">
      <c r="A578" s="3" t="s">
        <v>578</v>
      </c>
      <c r="B578" s="4" t="str">
        <f>IFERROR(__xludf.DUMMYFUNCTION("GOOGLETRANSLATE(A578,""tr"",""en"")"),"agility")</f>
        <v>agility</v>
      </c>
    </row>
    <row r="579">
      <c r="A579" s="3" t="s">
        <v>579</v>
      </c>
      <c r="B579" s="4" t="str">
        <f>IFERROR(__xludf.DUMMYFUNCTION("GOOGLETRANSLATE(A579,""tr"",""en"")"),"efe")</f>
        <v>efe</v>
      </c>
    </row>
    <row r="580">
      <c r="A580" s="3" t="s">
        <v>580</v>
      </c>
      <c r="B580" s="4" t="str">
        <f>IFERROR(__xludf.DUMMYFUNCTION("GOOGLETRANSLATE(A580,""tr"",""en"")"),"muge")</f>
        <v>muge</v>
      </c>
    </row>
    <row r="581">
      <c r="A581" s="3" t="s">
        <v>581</v>
      </c>
      <c r="B581" s="4" t="str">
        <f>IFERROR(__xludf.DUMMYFUNCTION("GOOGLETRANSLATE(A581,""tr"",""en"")"),"German")</f>
        <v>German</v>
      </c>
    </row>
    <row r="582">
      <c r="A582" s="3" t="s">
        <v>582</v>
      </c>
      <c r="B582" s="4" t="str">
        <f>IFERROR(__xludf.DUMMYFUNCTION("GOOGLETRANSLATE(A582,""tr"",""en"")"),"Germanist")</f>
        <v>Germanist</v>
      </c>
    </row>
    <row r="583">
      <c r="A583" s="3" t="s">
        <v>583</v>
      </c>
      <c r="B583" s="4" t="str">
        <f>IFERROR(__xludf.DUMMYFUNCTION("GOOGLETRANSLATE(A583,""tr"",""en"")"),"gorilla")</f>
        <v>gorilla</v>
      </c>
    </row>
    <row r="584">
      <c r="A584" s="3" t="s">
        <v>584</v>
      </c>
      <c r="B584" s="4" t="str">
        <f>IFERROR(__xludf.DUMMYFUNCTION("GOOGLETRANSLATE(A584,""tr"",""en"")"),"pineapple")</f>
        <v>pineapple</v>
      </c>
    </row>
    <row r="585">
      <c r="A585" s="3" t="s">
        <v>585</v>
      </c>
      <c r="B585" s="4" t="str">
        <f>IFERROR(__xludf.DUMMYFUNCTION("GOOGLETRANSLATE(A585,""tr"",""en"")"),"mafia")</f>
        <v>mafia</v>
      </c>
    </row>
    <row r="586">
      <c r="A586" s="3" t="s">
        <v>586</v>
      </c>
      <c r="B586" s="4" t="str">
        <f>IFERROR(__xludf.DUMMYFUNCTION("GOOGLETRANSLATE(A586,""tr"",""en"")"),"Godfather")</f>
        <v>Godfather</v>
      </c>
    </row>
    <row r="587">
      <c r="A587" s="3" t="s">
        <v>587</v>
      </c>
      <c r="B587" s="4" t="str">
        <f>IFERROR(__xludf.DUMMYFUNCTION("GOOGLETRANSLATE(A587,""tr"",""en"")"),"curator")</f>
        <v>curator</v>
      </c>
    </row>
    <row r="588">
      <c r="A588" s="3" t="s">
        <v>588</v>
      </c>
      <c r="B588" s="4" t="str">
        <f>IFERROR(__xludf.DUMMYFUNCTION("GOOGLETRANSLATE(A588,""tr"",""en"")"),"Zodiac sign")</f>
        <v>Zodiac sign</v>
      </c>
    </row>
    <row r="589">
      <c r="A589" s="3" t="s">
        <v>589</v>
      </c>
      <c r="B589" s="4" t="str">
        <f>IFERROR(__xludf.DUMMYFUNCTION("GOOGLETRANSLATE(A589,""tr"",""en"")"),"bow")</f>
        <v>bow</v>
      </c>
    </row>
    <row r="590">
      <c r="A590" s="3" t="s">
        <v>590</v>
      </c>
      <c r="B590" s="4" t="str">
        <f>IFERROR(__xludf.DUMMYFUNCTION("GOOGLETRANSLATE(A590,""tr"",""en"")"),"migraine")</f>
        <v>migraine</v>
      </c>
    </row>
    <row r="591">
      <c r="A591" s="3" t="s">
        <v>591</v>
      </c>
      <c r="B591" s="4" t="str">
        <f>IFERROR(__xludf.DUMMYFUNCTION("GOOGLETRANSLATE(A591,""tr"",""en"")"),"policy")</f>
        <v>policy</v>
      </c>
    </row>
    <row r="592">
      <c r="A592" s="3" t="s">
        <v>592</v>
      </c>
      <c r="B592" s="4" t="str">
        <f>IFERROR(__xludf.DUMMYFUNCTION("GOOGLETRANSLATE(A592,""tr"",""en"")"),"studio")</f>
        <v>studio</v>
      </c>
    </row>
    <row r="593">
      <c r="A593" s="3" t="s">
        <v>593</v>
      </c>
      <c r="B593" s="4" t="str">
        <f>IFERROR(__xludf.DUMMYFUNCTION("GOOGLETRANSLATE(A593,""tr"",""en"")"),"with car")</f>
        <v>with car</v>
      </c>
    </row>
    <row r="594">
      <c r="A594" s="3" t="s">
        <v>594</v>
      </c>
      <c r="B594" s="4" t="str">
        <f>IFERROR(__xludf.DUMMYFUNCTION("GOOGLETRANSLATE(A594,""tr"",""en"")"),"without a car")</f>
        <v>without a car</v>
      </c>
    </row>
    <row r="595">
      <c r="A595" s="3" t="s">
        <v>595</v>
      </c>
      <c r="B595" s="4" t="str">
        <f>IFERROR(__xludf.DUMMYFUNCTION("GOOGLETRANSLATE(A595,""tr"",""en"")"),"cars")</f>
        <v>cars</v>
      </c>
    </row>
    <row r="596">
      <c r="A596" s="3" t="s">
        <v>596</v>
      </c>
      <c r="B596" s="4" t="str">
        <f>IFERROR(__xludf.DUMMYFUNCTION("GOOGLETRANSLATE(A596,""tr"",""en"")"),"If the car")</f>
        <v>If the car</v>
      </c>
    </row>
    <row r="597">
      <c r="A597" s="3" t="s">
        <v>597</v>
      </c>
      <c r="B597" s="4" t="str">
        <f>IFERROR(__xludf.DUMMYFUNCTION("GOOGLETRANSLATE(A597,""tr"",""en"")"),"garbage truck")</f>
        <v>garbage truck</v>
      </c>
    </row>
    <row r="598">
      <c r="A598" s="3" t="s">
        <v>598</v>
      </c>
      <c r="B598" s="4" t="str">
        <f>IFERROR(__xludf.DUMMYFUNCTION("GOOGLETRANSLATE(A598,""tr"",""en"")"),"dervish")</f>
        <v>dervish</v>
      </c>
    </row>
    <row r="599">
      <c r="A599" s="3" t="s">
        <v>599</v>
      </c>
      <c r="B599" s="4" t="str">
        <f>IFERROR(__xludf.DUMMYFUNCTION("GOOGLETRANSLATE(A599,""tr"",""en"")"),"clip")</f>
        <v>clip</v>
      </c>
    </row>
    <row r="600">
      <c r="A600" s="3" t="s">
        <v>600</v>
      </c>
      <c r="B600" s="4" t="str">
        <f>IFERROR(__xludf.DUMMYFUNCTION("GOOGLETRANSLATE(A600,""tr"",""en"")"),"edema")</f>
        <v>edema</v>
      </c>
    </row>
    <row r="601">
      <c r="A601" s="3" t="s">
        <v>601</v>
      </c>
      <c r="B601" s="4" t="str">
        <f>IFERROR(__xludf.DUMMYFUNCTION("GOOGLETRANSLATE(A601,""tr"",""en"")"),"cacophony")</f>
        <v>cacophony</v>
      </c>
    </row>
    <row r="602">
      <c r="A602" s="3" t="s">
        <v>602</v>
      </c>
      <c r="B602" s="4" t="str">
        <f>IFERROR(__xludf.DUMMYFUNCTION("GOOGLETRANSLATE(A602,""tr"",""en"")"),"lifeboat")</f>
        <v>lifeboat</v>
      </c>
    </row>
    <row r="603">
      <c r="A603" s="3" t="s">
        <v>603</v>
      </c>
      <c r="B603" s="4" t="str">
        <f>IFERROR(__xludf.DUMMYFUNCTION("GOOGLETRANSLATE(A603,""tr"",""en"")"),"Persian")</f>
        <v>Persian</v>
      </c>
    </row>
    <row r="604">
      <c r="A604" s="3" t="s">
        <v>604</v>
      </c>
      <c r="B604" s="4" t="str">
        <f>IFERROR(__xludf.DUMMYFUNCTION("GOOGLETRANSLATE(A604,""tr"",""en"")"),"racket")</f>
        <v>racket</v>
      </c>
    </row>
    <row r="605">
      <c r="A605" s="3" t="s">
        <v>605</v>
      </c>
      <c r="B605" s="4" t="str">
        <f>IFERROR(__xludf.DUMMYFUNCTION("GOOGLETRANSLATE(A605,""tr"",""en"")"),"presence")</f>
        <v>presence</v>
      </c>
    </row>
    <row r="606">
      <c r="A606" s="3" t="s">
        <v>606</v>
      </c>
      <c r="B606" s="4" t="str">
        <f>IFERROR(__xludf.DUMMYFUNCTION("GOOGLETRANSLATE(A606,""tr"",""en"")"),"fiasco")</f>
        <v>fiasco</v>
      </c>
    </row>
    <row r="607">
      <c r="A607" s="3" t="s">
        <v>607</v>
      </c>
      <c r="B607" s="4" t="str">
        <f>IFERROR(__xludf.DUMMYFUNCTION("GOOGLETRANSLATE(A607,""tr"",""en"")"),"Sarajevo")</f>
        <v>Sarajevo</v>
      </c>
    </row>
    <row r="608">
      <c r="A608" s="3" t="s">
        <v>608</v>
      </c>
      <c r="B608" s="4" t="str">
        <f>IFERROR(__xludf.DUMMYFUNCTION("GOOGLETRANSLATE(A608,""tr"",""en"")"),"Bosnasaray")</f>
        <v>Bosnasaray</v>
      </c>
    </row>
    <row r="609">
      <c r="A609" s="3" t="s">
        <v>609</v>
      </c>
      <c r="B609" s="4" t="str">
        <f>IFERROR(__xludf.DUMMYFUNCTION("GOOGLETRANSLATE(A609,""tr"",""en"")"),"acceleration")</f>
        <v>acceleration</v>
      </c>
    </row>
    <row r="610">
      <c r="A610" s="3" t="s">
        <v>610</v>
      </c>
      <c r="B610" s="4" t="str">
        <f>IFERROR(__xludf.DUMMYFUNCTION("GOOGLETRANSLATE(A610,""tr"",""en"")"),"astronomy")</f>
        <v>astronomy</v>
      </c>
    </row>
    <row r="611">
      <c r="A611" s="3" t="s">
        <v>611</v>
      </c>
      <c r="B611" s="4" t="str">
        <f>IFERROR(__xludf.DUMMYFUNCTION("GOOGLETRANSLATE(A611,""tr"",""en"")"),"mansion")</f>
        <v>mansion</v>
      </c>
    </row>
    <row r="612">
      <c r="A612" s="3" t="s">
        <v>612</v>
      </c>
      <c r="B612" s="4" t="str">
        <f>IFERROR(__xludf.DUMMYFUNCTION("GOOGLETRANSLATE(A612,""tr"",""en"")"),"Giresun")</f>
        <v>Giresun</v>
      </c>
    </row>
    <row r="613">
      <c r="A613" s="3" t="s">
        <v>613</v>
      </c>
      <c r="B613" s="4" t="str">
        <f>IFERROR(__xludf.DUMMYFUNCTION("GOOGLETRANSLATE(A613,""tr"",""en"")"),"Cutter")</f>
        <v>Cutter</v>
      </c>
    </row>
    <row r="614">
      <c r="A614" s="3" t="s">
        <v>614</v>
      </c>
      <c r="B614" s="4" t="str">
        <f>IFERROR(__xludf.DUMMYFUNCTION("GOOGLETRANSLATE(A614,""tr"",""en"")"),"vocabular")</f>
        <v>vocabular</v>
      </c>
    </row>
    <row r="615">
      <c r="A615" s="3" t="s">
        <v>615</v>
      </c>
      <c r="B615" s="4" t="str">
        <f>IFERROR(__xludf.DUMMYFUNCTION("GOOGLETRANSLATE(A615,""tr"",""en"")"),"Sesame")</f>
        <v>Sesame</v>
      </c>
    </row>
    <row r="616">
      <c r="A616" s="3" t="s">
        <v>616</v>
      </c>
      <c r="B616" s="4" t="str">
        <f>IFERROR(__xludf.DUMMYFUNCTION("GOOGLETRANSLATE(A616,""tr"",""en"")"),"comedy")</f>
        <v>comedy</v>
      </c>
    </row>
    <row r="617">
      <c r="A617" s="3" t="s">
        <v>617</v>
      </c>
      <c r="B617" s="4" t="str">
        <f>IFERROR(__xludf.DUMMYFUNCTION("GOOGLETRANSLATE(A617,""tr"",""en"")"),"employee")</f>
        <v>employee</v>
      </c>
    </row>
    <row r="618">
      <c r="A618" s="3" t="s">
        <v>618</v>
      </c>
      <c r="B618" s="4" t="str">
        <f>IFERROR(__xludf.DUMMYFUNCTION("GOOGLETRANSLATE(A618,""tr"",""en"")"),"anemia")</f>
        <v>anemia</v>
      </c>
    </row>
    <row r="619">
      <c r="A619" s="3" t="s">
        <v>619</v>
      </c>
      <c r="B619" s="4" t="str">
        <f>IFERROR(__xludf.DUMMYFUNCTION("GOOGLETRANSLATE(A619,""tr"",""en"")"),"-owned")</f>
        <v>-owned</v>
      </c>
    </row>
    <row r="620">
      <c r="A620" s="3" t="s">
        <v>620</v>
      </c>
      <c r="B620" s="4" t="str">
        <f>IFERROR(__xludf.DUMMYFUNCTION("GOOGLETRANSLATE(A620,""tr"",""en"")"),"derelict")</f>
        <v>derelict</v>
      </c>
    </row>
    <row r="621">
      <c r="A621" s="3" t="s">
        <v>621</v>
      </c>
      <c r="B621" s="4" t="str">
        <f>IFERROR(__xludf.DUMMYFUNCTION("GOOGLETRANSLATE(A621,""tr"",""en"")"),"have")</f>
        <v>have</v>
      </c>
    </row>
    <row r="622">
      <c r="A622" s="3" t="s">
        <v>622</v>
      </c>
      <c r="B622" s="4" t="str">
        <f>IFERROR(__xludf.DUMMYFUNCTION("GOOGLETRANSLATE(A622,""tr"",""en"")"),"prototype")</f>
        <v>prototype</v>
      </c>
    </row>
    <row r="623">
      <c r="A623" s="3" t="s">
        <v>623</v>
      </c>
      <c r="B623" s="4" t="str">
        <f>IFERROR(__xludf.DUMMYFUNCTION("GOOGLETRANSLATE(A623,""tr"",""en"")"),"infection")</f>
        <v>infection</v>
      </c>
    </row>
    <row r="624">
      <c r="A624" s="3" t="s">
        <v>624</v>
      </c>
      <c r="B624" s="4" t="str">
        <f>IFERROR(__xludf.DUMMYFUNCTION("GOOGLETRANSLATE(A624,""tr"",""en"")"),"sophisticated")</f>
        <v>sophisticated</v>
      </c>
    </row>
    <row r="625">
      <c r="A625" s="3" t="s">
        <v>625</v>
      </c>
      <c r="B625" s="4" t="str">
        <f>IFERROR(__xludf.DUMMYFUNCTION("GOOGLETRANSLATE(A625,""tr"",""en"")"),"fetish")</f>
        <v>fetish</v>
      </c>
    </row>
    <row r="626">
      <c r="A626" s="3" t="s">
        <v>626</v>
      </c>
      <c r="B626" s="4" t="str">
        <f>IFERROR(__xludf.DUMMYFUNCTION("GOOGLETRANSLATE(A626,""tr"",""en"")"),"torch")</f>
        <v>torch</v>
      </c>
    </row>
    <row r="627">
      <c r="A627" s="3" t="s">
        <v>627</v>
      </c>
      <c r="B627" s="4" t="str">
        <f>IFERROR(__xludf.DUMMYFUNCTION("GOOGLETRANSLATE(A627,""tr"",""en"")"),"quick")</f>
        <v>quick</v>
      </c>
    </row>
    <row r="628">
      <c r="A628" s="3" t="s">
        <v>628</v>
      </c>
      <c r="B628" s="4" t="str">
        <f>IFERROR(__xludf.DUMMYFUNCTION("GOOGLETRANSLATE(A628,""tr"",""en"")"),"ombudsman")</f>
        <v>ombudsman</v>
      </c>
    </row>
    <row r="629">
      <c r="A629" s="3" t="s">
        <v>629</v>
      </c>
      <c r="B629" s="4" t="str">
        <f>IFERROR(__xludf.DUMMYFUNCTION("GOOGLETRANSLATE(A629,""tr"",""en"")"),"skeleton")</f>
        <v>skeleton</v>
      </c>
    </row>
    <row r="630">
      <c r="A630" s="3" t="s">
        <v>630</v>
      </c>
      <c r="B630" s="4" t="str">
        <f>IFERROR(__xludf.DUMMYFUNCTION("GOOGLETRANSLATE(A630,""tr"",""en"")"),"overshoe")</f>
        <v>overshoe</v>
      </c>
    </row>
    <row r="631">
      <c r="A631" s="3" t="s">
        <v>631</v>
      </c>
      <c r="B631" s="4" t="str">
        <f>IFERROR(__xludf.DUMMYFUNCTION("GOOGLETRANSLATE(A631,""tr"",""en"")"),"practical")</f>
        <v>practical</v>
      </c>
    </row>
    <row r="632">
      <c r="A632" s="3" t="s">
        <v>632</v>
      </c>
      <c r="B632" s="4" t="str">
        <f>IFERROR(__xludf.DUMMYFUNCTION("GOOGLETRANSLATE(A632,""tr"",""en"")"),"psychic")</f>
        <v>psychic</v>
      </c>
    </row>
    <row r="633">
      <c r="A633" s="3" t="s">
        <v>633</v>
      </c>
      <c r="B633" s="4" t="str">
        <f>IFERROR(__xludf.DUMMYFUNCTION("GOOGLETRANSLATE(A633,""tr"",""en"")"),"German")</f>
        <v>German</v>
      </c>
    </row>
    <row r="634">
      <c r="A634" s="3" t="s">
        <v>634</v>
      </c>
      <c r="B634" s="4" t="str">
        <f>IFERROR(__xludf.DUMMYFUNCTION("GOOGLETRANSLATE(A634,""tr"",""en"")"),"How")</f>
        <v>How</v>
      </c>
    </row>
    <row r="635">
      <c r="A635" s="3" t="s">
        <v>635</v>
      </c>
      <c r="B635" s="4" t="str">
        <f>IFERROR(__xludf.DUMMYFUNCTION("GOOGLETRANSLATE(A635,""tr"",""en"")"),"swell")</f>
        <v>swell</v>
      </c>
    </row>
    <row r="636">
      <c r="A636" s="3" t="s">
        <v>636</v>
      </c>
      <c r="B636" s="4" t="str">
        <f>IFERROR(__xludf.DUMMYFUNCTION("GOOGLETRANSLATE(A636,""tr"",""en"")"),"wonder")</f>
        <v>wonder</v>
      </c>
    </row>
    <row r="637">
      <c r="A637" s="3" t="s">
        <v>637</v>
      </c>
      <c r="B637" s="4" t="str">
        <f>IFERROR(__xludf.DUMMYFUNCTION("GOOGLETRANSLATE(A637,""tr"",""en"")"),"swelling")</f>
        <v>swelling</v>
      </c>
    </row>
    <row r="638">
      <c r="A638" s="3" t="s">
        <v>638</v>
      </c>
      <c r="B638" s="4" t="str">
        <f>IFERROR(__xludf.DUMMYFUNCTION("GOOGLETRANSLATE(A638,""tr"",""en"")"),"heroin")</f>
        <v>heroin</v>
      </c>
    </row>
    <row r="639">
      <c r="A639" s="3" t="s">
        <v>639</v>
      </c>
      <c r="B639" s="4" t="str">
        <f>IFERROR(__xludf.DUMMYFUNCTION("GOOGLETRANSLATE(A639,""tr"",""en"")"),"marble")</f>
        <v>marble</v>
      </c>
    </row>
    <row r="640">
      <c r="A640" s="3" t="s">
        <v>640</v>
      </c>
      <c r="B640" s="4" t="str">
        <f>IFERROR(__xludf.DUMMYFUNCTION("GOOGLETRANSLATE(A640,""tr"",""en"")"),"and")</f>
        <v>and</v>
      </c>
    </row>
    <row r="641">
      <c r="A641" s="3" t="s">
        <v>641</v>
      </c>
      <c r="B641" s="4" t="str">
        <f>IFERROR(__xludf.DUMMYFUNCTION("GOOGLETRANSLATE(A641,""tr"",""en"")"),"monk seal")</f>
        <v>monk seal</v>
      </c>
    </row>
    <row r="642">
      <c r="A642" s="3" t="s">
        <v>642</v>
      </c>
      <c r="B642" s="4" t="str">
        <f>IFERROR(__xludf.DUMMYFUNCTION("GOOGLETRANSLATE(A642,""tr"",""en"")"),"stool")</f>
        <v>stool</v>
      </c>
    </row>
    <row r="643">
      <c r="A643" s="3" t="s">
        <v>643</v>
      </c>
      <c r="B643" s="4" t="str">
        <f>IFERROR(__xludf.DUMMYFUNCTION("GOOGLETRANSLATE(A643,""tr"",""en"")"),"matrişka")</f>
        <v>matrişka</v>
      </c>
    </row>
    <row r="644">
      <c r="A644" s="3" t="s">
        <v>644</v>
      </c>
      <c r="B644" s="4" t="str">
        <f>IFERROR(__xludf.DUMMYFUNCTION("GOOGLETRANSLATE(A644,""tr"",""en"")"),"hobby")</f>
        <v>hobby</v>
      </c>
    </row>
    <row r="645">
      <c r="A645" s="3" t="s">
        <v>645</v>
      </c>
      <c r="B645" s="4" t="str">
        <f>IFERROR(__xludf.DUMMYFUNCTION("GOOGLETRANSLATE(A645,""tr"",""en"")"),"stamp")</f>
        <v>stamp</v>
      </c>
    </row>
    <row r="646">
      <c r="A646" s="3" t="s">
        <v>646</v>
      </c>
      <c r="B646" s="4" t="str">
        <f>IFERROR(__xludf.DUMMYFUNCTION("GOOGLETRANSLATE(A646,""tr"",""en"")"),"orangutan")</f>
        <v>orangutan</v>
      </c>
    </row>
    <row r="647">
      <c r="A647" s="3" t="s">
        <v>647</v>
      </c>
      <c r="B647" s="4" t="str">
        <f>IFERROR(__xludf.DUMMYFUNCTION("GOOGLETRANSLATE(A647,""tr"",""en"")"),"amnesia")</f>
        <v>amnesia</v>
      </c>
    </row>
    <row r="648">
      <c r="A648" s="3" t="s">
        <v>648</v>
      </c>
      <c r="B648" s="4" t="str">
        <f>IFERROR(__xludf.DUMMYFUNCTION("GOOGLETRANSLATE(A648,""tr"",""en"")"),"crisis")</f>
        <v>crisis</v>
      </c>
    </row>
    <row r="649">
      <c r="A649" s="3" t="s">
        <v>649</v>
      </c>
      <c r="B649" s="4" t="str">
        <f>IFERROR(__xludf.DUMMYFUNCTION("GOOGLETRANSLATE(A649,""tr"",""en"")"),"macaron")</f>
        <v>macaron</v>
      </c>
    </row>
    <row r="650">
      <c r="A650" s="3" t="s">
        <v>650</v>
      </c>
      <c r="B650" s="4" t="str">
        <f>IFERROR(__xludf.DUMMYFUNCTION("GOOGLETRANSLATE(A650,""tr"",""en"")"),"irony")</f>
        <v>irony</v>
      </c>
    </row>
    <row r="651">
      <c r="A651" s="3" t="s">
        <v>651</v>
      </c>
      <c r="B651" s="4" t="str">
        <f>IFERROR(__xludf.DUMMYFUNCTION("GOOGLETRANSLATE(A651,""tr"",""en"")"),"wedding suit")</f>
        <v>wedding suit</v>
      </c>
    </row>
    <row r="652">
      <c r="A652" s="3" t="s">
        <v>652</v>
      </c>
      <c r="B652" s="4" t="str">
        <f>IFERROR(__xludf.DUMMYFUNCTION("GOOGLETRANSLATE(A652,""tr"",""en"")"),"banker")</f>
        <v>banker</v>
      </c>
    </row>
    <row r="653">
      <c r="A653" s="3" t="s">
        <v>653</v>
      </c>
      <c r="B653" s="4" t="str">
        <f>IFERROR(__xludf.DUMMYFUNCTION("GOOGLETRANSLATE(A653,""tr"",""en"")"),"Athenian")</f>
        <v>Athenian</v>
      </c>
    </row>
    <row r="654">
      <c r="A654" s="3" t="s">
        <v>654</v>
      </c>
      <c r="B654" s="4" t="str">
        <f>IFERROR(__xludf.DUMMYFUNCTION("GOOGLETRANSLATE(A654,""tr"",""en"")"),"antelope")</f>
        <v>antelope</v>
      </c>
    </row>
    <row r="655">
      <c r="A655" s="3" t="s">
        <v>655</v>
      </c>
      <c r="B655" s="4" t="str">
        <f>IFERROR(__xludf.DUMMYFUNCTION("GOOGLETRANSLATE(A655,""tr"",""en"")"),"ondulation")</f>
        <v>ondulation</v>
      </c>
    </row>
    <row r="656">
      <c r="A656" s="3" t="s">
        <v>656</v>
      </c>
      <c r="B656" s="4" t="str">
        <f>IFERROR(__xludf.DUMMYFUNCTION("GOOGLETRANSLATE(A656,""tr"",""en"")"),"amethyst")</f>
        <v>amethyst</v>
      </c>
    </row>
    <row r="657">
      <c r="A657" s="3" t="s">
        <v>657</v>
      </c>
      <c r="B657" s="4" t="str">
        <f>IFERROR(__xludf.DUMMYFUNCTION("GOOGLETRANSLATE(A657,""tr"",""en"")"),"province")</f>
        <v>province</v>
      </c>
    </row>
    <row r="658">
      <c r="A658" s="3" t="s">
        <v>658</v>
      </c>
      <c r="B658" s="4" t="str">
        <f>IFERROR(__xludf.DUMMYFUNCTION("GOOGLETRANSLATE(A658,""tr"",""en"")"),"template")</f>
        <v>template</v>
      </c>
    </row>
    <row r="659">
      <c r="A659" s="3" t="s">
        <v>659</v>
      </c>
      <c r="B659" s="4" t="str">
        <f>IFERROR(__xludf.DUMMYFUNCTION("GOOGLETRANSLATE(A659,""tr"",""en"")"),"suburban")</f>
        <v>suburban</v>
      </c>
    </row>
    <row r="660">
      <c r="A660" s="3" t="s">
        <v>660</v>
      </c>
      <c r="B660" s="4" t="str">
        <f>IFERROR(__xludf.DUMMYFUNCTION("GOOGLETRANSLATE(A660,""tr"",""en"")"),"mandolin")</f>
        <v>mandolin</v>
      </c>
    </row>
    <row r="661">
      <c r="A661" s="3" t="s">
        <v>661</v>
      </c>
      <c r="B661" s="4" t="str">
        <f>IFERROR(__xludf.DUMMYFUNCTION("GOOGLETRANSLATE(A661,""tr"",""en"")"),"black pepper")</f>
        <v>black pepper</v>
      </c>
    </row>
    <row r="662">
      <c r="A662" s="3" t="s">
        <v>662</v>
      </c>
      <c r="B662" s="4" t="str">
        <f>IFERROR(__xludf.DUMMYFUNCTION("GOOGLETRANSLATE(A662,""tr"",""en"")"),"peppery")</f>
        <v>peppery</v>
      </c>
    </row>
    <row r="663">
      <c r="A663" s="3" t="s">
        <v>663</v>
      </c>
      <c r="B663" s="4" t="str">
        <f>IFERROR(__xludf.DUMMYFUNCTION("GOOGLETRANSLATE(A663,""tr"",""en"")"),"shaker")</f>
        <v>shaker</v>
      </c>
    </row>
    <row r="664">
      <c r="A664" s="3" t="s">
        <v>664</v>
      </c>
      <c r="B664" s="4" t="str">
        <f>IFERROR(__xludf.DUMMYFUNCTION("GOOGLETRANSLATE(A664,""tr"",""en"")"),"hygiene")</f>
        <v>hygiene</v>
      </c>
    </row>
    <row r="665">
      <c r="A665" s="3" t="s">
        <v>665</v>
      </c>
      <c r="B665" s="4" t="str">
        <f>IFERROR(__xludf.DUMMYFUNCTION("GOOGLETRANSLATE(A665,""tr"",""en"")"),"tundra")</f>
        <v>tundra</v>
      </c>
    </row>
    <row r="666">
      <c r="A666" s="3" t="s">
        <v>666</v>
      </c>
      <c r="B666" s="4" t="str">
        <f>IFERROR(__xludf.DUMMYFUNCTION("GOOGLETRANSLATE(A666,""tr"",""en"")"),"brackets")</f>
        <v>brackets</v>
      </c>
    </row>
    <row r="667">
      <c r="A667" s="3" t="s">
        <v>667</v>
      </c>
      <c r="B667" s="4" t="str">
        <f>IFERROR(__xludf.DUMMYFUNCTION("GOOGLETRANSLATE(A667,""tr"",""en"")"),"cylinder")</f>
        <v>cylinder</v>
      </c>
    </row>
    <row r="668">
      <c r="A668" s="3" t="s">
        <v>668</v>
      </c>
      <c r="B668" s="4" t="str">
        <f>IFERROR(__xludf.DUMMYFUNCTION("GOOGLETRANSLATE(A668,""tr"",""en"")"),"scene")</f>
        <v>scene</v>
      </c>
    </row>
    <row r="669">
      <c r="A669" s="3" t="s">
        <v>669</v>
      </c>
      <c r="B669" s="4" t="str">
        <f>IFERROR(__xludf.DUMMYFUNCTION("GOOGLETRANSLATE(A669,""tr"",""en"")"),"pyjamas")</f>
        <v>pyjamas</v>
      </c>
    </row>
    <row r="670">
      <c r="A670" s="3" t="s">
        <v>670</v>
      </c>
      <c r="B670" s="4" t="str">
        <f>IFERROR(__xludf.DUMMYFUNCTION("GOOGLETRANSLATE(A670,""tr"",""en"")"),"scratch")</f>
        <v>scratch</v>
      </c>
    </row>
    <row r="671">
      <c r="A671" s="3" t="s">
        <v>671</v>
      </c>
      <c r="B671" s="4" t="str">
        <f>IFERROR(__xludf.DUMMYFUNCTION("GOOGLETRANSLATE(A671,""tr"",""en"")"),"associate professor")</f>
        <v>associate professor</v>
      </c>
    </row>
    <row r="672">
      <c r="A672" s="3" t="s">
        <v>672</v>
      </c>
      <c r="B672" s="4" t="str">
        <f>IFERROR(__xludf.DUMMYFUNCTION("GOOGLETRANSLATE(A672,""tr"",""en"")"),"peanut")</f>
        <v>peanut</v>
      </c>
    </row>
    <row r="673">
      <c r="A673" s="3" t="s">
        <v>673</v>
      </c>
      <c r="B673" s="4" t="str">
        <f>IFERROR(__xludf.DUMMYFUNCTION("GOOGLETRANSLATE(A673,""tr"",""en"")"),"soldier")</f>
        <v>soldier</v>
      </c>
    </row>
    <row r="674">
      <c r="A674" s="3" t="s">
        <v>674</v>
      </c>
      <c r="B674" s="4" t="str">
        <f>IFERROR(__xludf.DUMMYFUNCTION("GOOGLETRANSLATE(A674,""tr"",""en"")"),"carrier")</f>
        <v>carrier</v>
      </c>
    </row>
    <row r="675">
      <c r="A675" s="3" t="s">
        <v>675</v>
      </c>
      <c r="B675" s="4" t="str">
        <f>IFERROR(__xludf.DUMMYFUNCTION("GOOGLETRANSLATE(A675,""tr"",""en"")"),"commissioner")</f>
        <v>commissioner</v>
      </c>
    </row>
    <row r="676">
      <c r="A676" s="3" t="s">
        <v>676</v>
      </c>
      <c r="B676" s="4" t="str">
        <f>IFERROR(__xludf.DUMMYFUNCTION("GOOGLETRANSLATE(A676,""tr"",""en"")"),"monologue")</f>
        <v>monologue</v>
      </c>
    </row>
    <row r="677">
      <c r="A677" s="3" t="s">
        <v>677</v>
      </c>
      <c r="B677" s="4" t="str">
        <f>IFERROR(__xludf.DUMMYFUNCTION("GOOGLETRANSLATE(A677,""tr"",""en"")"),"Nightingale")</f>
        <v>Nightingale</v>
      </c>
    </row>
    <row r="678">
      <c r="A678" s="3" t="s">
        <v>678</v>
      </c>
      <c r="B678" s="4" t="str">
        <f>IFERROR(__xludf.DUMMYFUNCTION("GOOGLETRANSLATE(A678,""tr"",""en"")"),"condition")</f>
        <v>condition</v>
      </c>
    </row>
    <row r="679">
      <c r="A679" s="3" t="s">
        <v>679</v>
      </c>
      <c r="B679" s="4" t="str">
        <f>IFERROR(__xludf.DUMMYFUNCTION("GOOGLETRANSLATE(A679,""tr"",""en"")"),"pantheon")</f>
        <v>pantheon</v>
      </c>
    </row>
    <row r="680">
      <c r="A680" s="3" t="s">
        <v>680</v>
      </c>
      <c r="B680" s="4" t="str">
        <f>IFERROR(__xludf.DUMMYFUNCTION("GOOGLETRANSLATE(A680,""tr"",""en"")"),"bulb")</f>
        <v>bulb</v>
      </c>
    </row>
    <row r="681">
      <c r="A681" s="3" t="s">
        <v>681</v>
      </c>
      <c r="B681" s="4" t="str">
        <f>IFERROR(__xludf.DUMMYFUNCTION("GOOGLETRANSLATE(A681,""tr"",""en"")"),"backing")</f>
        <v>backing</v>
      </c>
    </row>
    <row r="682">
      <c r="A682" s="3" t="s">
        <v>682</v>
      </c>
      <c r="B682" s="4" t="str">
        <f>IFERROR(__xludf.DUMMYFUNCTION("GOOGLETRANSLATE(A682,""tr"",""en"")"),"archaic")</f>
        <v>archaic</v>
      </c>
    </row>
    <row r="683">
      <c r="A683" s="3" t="s">
        <v>683</v>
      </c>
      <c r="B683" s="4" t="str">
        <f>IFERROR(__xludf.DUMMYFUNCTION("GOOGLETRANSLATE(A683,""tr"",""en"")"),"rosin")</f>
        <v>rosin</v>
      </c>
    </row>
    <row r="684">
      <c r="A684" s="3" t="s">
        <v>684</v>
      </c>
      <c r="B684" s="4" t="str">
        <f>IFERROR(__xludf.DUMMYFUNCTION("GOOGLETRANSLATE(A684,""tr"",""en"")"),"Kadikoy")</f>
        <v>Kadikoy</v>
      </c>
    </row>
    <row r="685">
      <c r="A685" s="3" t="s">
        <v>685</v>
      </c>
      <c r="B685" s="4" t="str">
        <f>IFERROR(__xludf.DUMMYFUNCTION("GOOGLETRANSLATE(A685,""tr"",""en"")"),"period")</f>
        <v>period</v>
      </c>
    </row>
    <row r="686">
      <c r="A686" s="3" t="s">
        <v>686</v>
      </c>
      <c r="B686" s="4" t="str">
        <f>IFERROR(__xludf.DUMMYFUNCTION("GOOGLETRANSLATE(A686,""tr"",""en"")"),"Germany")</f>
        <v>Germany</v>
      </c>
    </row>
    <row r="687">
      <c r="A687" s="3" t="s">
        <v>687</v>
      </c>
      <c r="B687" s="4" t="str">
        <f>IFERROR(__xludf.DUMMYFUNCTION("GOOGLETRANSLATE(A687,""tr"",""en"")"),"dildo")</f>
        <v>dildo</v>
      </c>
    </row>
    <row r="688">
      <c r="A688" s="3" t="s">
        <v>688</v>
      </c>
      <c r="B688" s="4" t="str">
        <f>IFERROR(__xludf.DUMMYFUNCTION("GOOGLETRANSLATE(A688,""tr"",""en"")"),"Priapism")</f>
        <v>Priapism</v>
      </c>
    </row>
    <row r="689">
      <c r="A689" s="3" t="s">
        <v>689</v>
      </c>
      <c r="B689" s="4" t="str">
        <f>IFERROR(__xludf.DUMMYFUNCTION("GOOGLETRANSLATE(A689,""tr"",""en"")"),"marmalade")</f>
        <v>marmalade</v>
      </c>
    </row>
    <row r="690">
      <c r="A690" s="3" t="s">
        <v>690</v>
      </c>
      <c r="B690" s="4" t="str">
        <f>IFERROR(__xludf.DUMMYFUNCTION("GOOGLETRANSLATE(A690,""tr"",""en"")"),"typography")</f>
        <v>typography</v>
      </c>
    </row>
    <row r="691">
      <c r="A691" s="3" t="s">
        <v>691</v>
      </c>
      <c r="B691" s="4" t="str">
        <f>IFERROR(__xludf.DUMMYFUNCTION("GOOGLETRANSLATE(A691,""tr"",""en"")"),"insurer")</f>
        <v>insurer</v>
      </c>
    </row>
    <row r="692">
      <c r="A692" s="3" t="s">
        <v>692</v>
      </c>
      <c r="B692" s="4" t="str">
        <f>IFERROR(__xludf.DUMMYFUNCTION("GOOGLETRANSLATE(A692,""tr"",""en"")"),"waistcoat")</f>
        <v>waistcoat</v>
      </c>
    </row>
    <row r="693">
      <c r="A693" s="3" t="s">
        <v>693</v>
      </c>
      <c r="B693" s="4" t="str">
        <f>IFERROR(__xludf.DUMMYFUNCTION("GOOGLETRANSLATE(A693,""tr"",""en"")"),"cheese")</f>
        <v>cheese</v>
      </c>
    </row>
    <row r="694">
      <c r="A694" s="3" t="s">
        <v>694</v>
      </c>
      <c r="B694" s="4" t="str">
        <f>IFERROR(__xludf.DUMMYFUNCTION("GOOGLETRANSLATE(A694,""tr"",""en"")"),"diphthong")</f>
        <v>diphthong</v>
      </c>
    </row>
    <row r="695">
      <c r="A695" s="3" t="s">
        <v>695</v>
      </c>
      <c r="B695" s="4" t="str">
        <f>IFERROR(__xludf.DUMMYFUNCTION("GOOGLETRANSLATE(A695,""tr"",""en"")"),"grammar")</f>
        <v>grammar</v>
      </c>
    </row>
    <row r="696">
      <c r="A696" s="3" t="s">
        <v>696</v>
      </c>
      <c r="B696" s="4" t="str">
        <f>IFERROR(__xludf.DUMMYFUNCTION("GOOGLETRANSLATE(A696,""tr"",""en"")"),"Waterside")</f>
        <v>Waterside</v>
      </c>
    </row>
    <row r="697">
      <c r="A697" s="3" t="s">
        <v>697</v>
      </c>
      <c r="B697" s="4" t="str">
        <f>IFERROR(__xludf.DUMMYFUNCTION("GOOGLETRANSLATE(A697,""tr"",""en"")"),"marshal")</f>
        <v>marshal</v>
      </c>
    </row>
    <row r="698">
      <c r="A698" s="3" t="s">
        <v>698</v>
      </c>
      <c r="B698" s="4" t="str">
        <f>IFERROR(__xludf.DUMMYFUNCTION("GOOGLETRANSLATE(A698,""tr"",""en"")"),"conjuncture")</f>
        <v>conjuncture</v>
      </c>
    </row>
    <row r="699">
      <c r="A699" s="3" t="s">
        <v>699</v>
      </c>
      <c r="B699" s="4" t="str">
        <f>IFERROR(__xludf.DUMMYFUNCTION("GOOGLETRANSLATE(A699,""tr"",""en"")"),"fairy")</f>
        <v>fairy</v>
      </c>
    </row>
    <row r="700">
      <c r="A700" s="3" t="s">
        <v>700</v>
      </c>
      <c r="B700" s="4" t="str">
        <f>IFERROR(__xludf.DUMMYFUNCTION("GOOGLETRANSLATE(A700,""tr"",""en"")"),"with a penny")</f>
        <v>with a penny</v>
      </c>
    </row>
    <row r="701">
      <c r="A701" s="3" t="s">
        <v>701</v>
      </c>
      <c r="B701" s="4" t="str">
        <f>IFERROR(__xludf.DUMMYFUNCTION("GOOGLETRANSLATE(A701,""tr"",""en"")"),"rhetorical")</f>
        <v>rhetorical</v>
      </c>
    </row>
    <row r="702">
      <c r="A702" s="3" t="s">
        <v>702</v>
      </c>
      <c r="B702" s="4" t="str">
        <f>IFERROR(__xludf.DUMMYFUNCTION("GOOGLETRANSLATE(A702,""tr"",""en"")"),"expert")</f>
        <v>expert</v>
      </c>
    </row>
    <row r="703">
      <c r="A703" s="3" t="s">
        <v>703</v>
      </c>
      <c r="B703" s="4" t="str">
        <f>IFERROR(__xludf.DUMMYFUNCTION("GOOGLETRANSLATE(A703,""tr"",""en"")"),"Istanbullu")</f>
        <v>Istanbullu</v>
      </c>
    </row>
    <row r="704">
      <c r="A704" s="3" t="s">
        <v>704</v>
      </c>
      <c r="B704" s="4" t="str">
        <f>IFERROR(__xludf.DUMMYFUNCTION("GOOGLETRANSLATE(A704,""tr"",""en"")"),"saddlebag")</f>
        <v>saddlebag</v>
      </c>
    </row>
    <row r="705">
      <c r="A705" s="3" t="s">
        <v>705</v>
      </c>
      <c r="B705" s="4" t="str">
        <f>IFERROR(__xludf.DUMMYFUNCTION("GOOGLETRANSLATE(A705,""tr"",""en"")"),"hostess")</f>
        <v>hostess</v>
      </c>
    </row>
    <row r="706">
      <c r="A706" s="3" t="s">
        <v>706</v>
      </c>
      <c r="B706" s="4" t="str">
        <f>IFERROR(__xludf.DUMMYFUNCTION("GOOGLETRANSLATE(A706,""tr"",""en"")"),"didactic")</f>
        <v>didactic</v>
      </c>
    </row>
    <row r="707">
      <c r="A707" s="3" t="s">
        <v>707</v>
      </c>
      <c r="B707" s="4" t="str">
        <f>IFERROR(__xludf.DUMMYFUNCTION("GOOGLETRANSLATE(A707,""tr"",""en"")"),"basalt")</f>
        <v>basalt</v>
      </c>
    </row>
    <row r="708">
      <c r="A708" s="3" t="s">
        <v>708</v>
      </c>
      <c r="B708" s="4" t="str">
        <f>IFERROR(__xludf.DUMMYFUNCTION("GOOGLETRANSLATE(A708,""tr"",""en"")"),"chick")</f>
        <v>chick</v>
      </c>
    </row>
    <row r="709">
      <c r="A709" s="3" t="s">
        <v>709</v>
      </c>
      <c r="B709" s="4" t="str">
        <f>IFERROR(__xludf.DUMMYFUNCTION("GOOGLETRANSLATE(A709,""tr"",""en"")"),"behisht")</f>
        <v>behisht</v>
      </c>
    </row>
    <row r="710">
      <c r="A710" s="3" t="s">
        <v>710</v>
      </c>
      <c r="B710" s="4" t="str">
        <f>IFERROR(__xludf.DUMMYFUNCTION("GOOGLETRANSLATE(A710,""tr"",""en"")"),"God")</f>
        <v>God</v>
      </c>
    </row>
    <row r="711">
      <c r="A711" s="3" t="s">
        <v>711</v>
      </c>
      <c r="B711" s="4" t="str">
        <f>IFERROR(__xludf.DUMMYFUNCTION("GOOGLETRANSLATE(A711,""tr"",""en"")"),"deity")</f>
        <v>deity</v>
      </c>
    </row>
    <row r="712">
      <c r="A712" s="3" t="s">
        <v>712</v>
      </c>
      <c r="B712" s="4" t="str">
        <f>IFERROR(__xludf.DUMMYFUNCTION("GOOGLETRANSLATE(A712,""tr"",""en"")"),"teacher")</f>
        <v>teacher</v>
      </c>
    </row>
    <row r="713">
      <c r="A713" s="3" t="s">
        <v>713</v>
      </c>
      <c r="B713" s="4" t="str">
        <f>IFERROR(__xludf.DUMMYFUNCTION("GOOGLETRANSLATE(A713,""tr"",""en"")"),"lavash")</f>
        <v>lavash</v>
      </c>
    </row>
    <row r="714">
      <c r="A714" s="3" t="s">
        <v>714</v>
      </c>
      <c r="B714" s="4" t="str">
        <f>IFERROR(__xludf.DUMMYFUNCTION("GOOGLETRANSLATE(A714,""tr"",""en"")"),"metropolis")</f>
        <v>metropolis</v>
      </c>
    </row>
    <row r="715">
      <c r="A715" s="3" t="s">
        <v>715</v>
      </c>
      <c r="B715" s="4" t="str">
        <f>IFERROR(__xludf.DUMMYFUNCTION("GOOGLETRANSLATE(A715,""tr"",""en"")"),"propeller")</f>
        <v>propeller</v>
      </c>
    </row>
    <row r="716">
      <c r="A716" s="3" t="s">
        <v>716</v>
      </c>
      <c r="B716" s="4" t="str">
        <f>IFERROR(__xludf.DUMMYFUNCTION("GOOGLETRANSLATE(A716,""tr"",""en"")"),"military service")</f>
        <v>military service</v>
      </c>
    </row>
    <row r="717">
      <c r="A717" s="3" t="s">
        <v>717</v>
      </c>
      <c r="B717" s="4" t="str">
        <f>IFERROR(__xludf.DUMMYFUNCTION("GOOGLETRANSLATE(A717,""tr"",""en"")"),"declaration")</f>
        <v>declaration</v>
      </c>
    </row>
    <row r="718">
      <c r="A718" s="3" t="s">
        <v>718</v>
      </c>
      <c r="B718" s="4" t="str">
        <f>IFERROR(__xludf.DUMMYFUNCTION("GOOGLETRANSLATE(A718,""tr"",""en"")"),"Reyiâm")</f>
        <v>Reyiâm</v>
      </c>
    </row>
    <row r="719">
      <c r="A719" s="3" t="s">
        <v>719</v>
      </c>
      <c r="B719" s="4" t="str">
        <f>IFERROR(__xludf.DUMMYFUNCTION("GOOGLETRANSLATE(A719,""tr"",""en"")"),"adenosine")</f>
        <v>adenosine</v>
      </c>
    </row>
    <row r="720">
      <c r="A720" s="3" t="s">
        <v>720</v>
      </c>
      <c r="B720" s="4" t="str">
        <f>IFERROR(__xludf.DUMMYFUNCTION("GOOGLETRANSLATE(A720,""tr"",""en"")"),"applicant")</f>
        <v>applicant</v>
      </c>
    </row>
    <row r="721">
      <c r="A721" s="3" t="s">
        <v>721</v>
      </c>
      <c r="B721" s="4" t="str">
        <f>IFERROR(__xludf.DUMMYFUNCTION("GOOGLETRANSLATE(A721,""tr"",""en"")"),"bikini")</f>
        <v>bikini</v>
      </c>
    </row>
    <row r="722">
      <c r="A722" s="3" t="s">
        <v>722</v>
      </c>
      <c r="B722" s="4" t="str">
        <f>IFERROR(__xludf.DUMMYFUNCTION("GOOGLETRANSLATE(A722,""tr"",""en"")"),"alocation")</f>
        <v>alocation</v>
      </c>
    </row>
    <row r="723">
      <c r="A723" s="3" t="s">
        <v>723</v>
      </c>
      <c r="B723" s="4" t="str">
        <f>IFERROR(__xludf.DUMMYFUNCTION("GOOGLETRANSLATE(A723,""tr"",""en"")"),"feast")</f>
        <v>feast</v>
      </c>
    </row>
    <row r="724">
      <c r="A724" s="3" t="s">
        <v>724</v>
      </c>
      <c r="B724" s="4" t="str">
        <f>IFERROR(__xludf.DUMMYFUNCTION("GOOGLETRANSLATE(A724,""tr"",""en"")"),"Inquisition")</f>
        <v>Inquisition</v>
      </c>
    </row>
    <row r="725">
      <c r="A725" s="3" t="s">
        <v>725</v>
      </c>
      <c r="B725" s="4" t="str">
        <f>IFERROR(__xludf.DUMMYFUNCTION("GOOGLETRANSLATE(A725,""tr"",""en"")"),"exotic")</f>
        <v>exotic</v>
      </c>
    </row>
    <row r="726">
      <c r="A726" s="3" t="s">
        <v>726</v>
      </c>
      <c r="B726" s="4" t="str">
        <f>IFERROR(__xludf.DUMMYFUNCTION("GOOGLETRANSLATE(A726,""tr"",""en"")"),"equinox")</f>
        <v>equinox</v>
      </c>
    </row>
    <row r="727">
      <c r="A727" s="3" t="s">
        <v>727</v>
      </c>
      <c r="B727" s="4" t="str">
        <f>IFERROR(__xludf.DUMMYFUNCTION("GOOGLETRANSLATE(A727,""tr"",""en"")"),"head")</f>
        <v>head</v>
      </c>
    </row>
    <row r="728">
      <c r="A728" s="3" t="s">
        <v>728</v>
      </c>
      <c r="B728" s="4" t="str">
        <f>IFERROR(__xludf.DUMMYFUNCTION("GOOGLETRANSLATE(A728,""tr"",""en"")"),"all")</f>
        <v>all</v>
      </c>
    </row>
    <row r="729">
      <c r="A729" s="3" t="s">
        <v>729</v>
      </c>
      <c r="B729" s="4" t="str">
        <f>IFERROR(__xludf.DUMMYFUNCTION("GOOGLETRANSLATE(A729,""tr"",""en"")"),"sprout")</f>
        <v>sprout</v>
      </c>
    </row>
    <row r="730">
      <c r="A730" s="3" t="s">
        <v>730</v>
      </c>
      <c r="B730" s="4" t="str">
        <f>IFERROR(__xludf.DUMMYFUNCTION("GOOGLETRANSLATE(A730,""tr"",""en"")"),"asbestos")</f>
        <v>asbestos</v>
      </c>
    </row>
    <row r="731">
      <c r="A731" s="3" t="s">
        <v>731</v>
      </c>
      <c r="B731" s="4" t="str">
        <f>IFERROR(__xludf.DUMMYFUNCTION("GOOGLETRANSLATE(A731,""tr"",""en"")"),"cavalry")</f>
        <v>cavalry</v>
      </c>
    </row>
    <row r="732">
      <c r="A732" s="3" t="s">
        <v>732</v>
      </c>
      <c r="B732" s="4" t="str">
        <f>IFERROR(__xludf.DUMMYFUNCTION("GOOGLETRANSLATE(A732,""tr"",""en"")"),"murat")</f>
        <v>murat</v>
      </c>
    </row>
    <row r="733">
      <c r="A733" s="3" t="s">
        <v>733</v>
      </c>
      <c r="B733" s="4" t="str">
        <f>IFERROR(__xludf.DUMMYFUNCTION("GOOGLETRANSLATE(A733,""tr"",""en"")"),"member")</f>
        <v>member</v>
      </c>
    </row>
    <row r="734">
      <c r="A734" s="3" t="s">
        <v>734</v>
      </c>
      <c r="B734" s="4" t="str">
        <f>IFERROR(__xludf.DUMMYFUNCTION("GOOGLETRANSLATE(A734,""tr"",""en"")"),"aphorism")</f>
        <v>aphorism</v>
      </c>
    </row>
    <row r="735">
      <c r="A735" s="3" t="s">
        <v>735</v>
      </c>
      <c r="B735" s="4" t="str">
        <f>IFERROR(__xludf.DUMMYFUNCTION("GOOGLETRANSLATE(A735,""tr"",""en"")"),"Harezm")</f>
        <v>Harezm</v>
      </c>
    </row>
    <row r="736">
      <c r="A736" s="3" t="s">
        <v>736</v>
      </c>
      <c r="B736" s="4" t="str">
        <f>IFERROR(__xludf.DUMMYFUNCTION("GOOGLETRANSLATE(A736,""tr"",""en"")"),"diapason")</f>
        <v>diapason</v>
      </c>
    </row>
    <row r="737">
      <c r="A737" s="3" t="s">
        <v>737</v>
      </c>
      <c r="B737" s="4" t="str">
        <f>IFERROR(__xludf.DUMMYFUNCTION("GOOGLETRANSLATE(A737,""tr"",""en"")"),"levitation")</f>
        <v>levitation</v>
      </c>
    </row>
    <row r="738">
      <c r="A738" s="3" t="s">
        <v>738</v>
      </c>
      <c r="B738" s="4" t="str">
        <f>IFERROR(__xludf.DUMMYFUNCTION("GOOGLETRANSLATE(A738,""tr"",""en"")"),"windlass")</f>
        <v>windlass</v>
      </c>
    </row>
    <row r="739">
      <c r="A739" s="3" t="s">
        <v>739</v>
      </c>
      <c r="B739" s="4" t="str">
        <f>IFERROR(__xludf.DUMMYFUNCTION("GOOGLETRANSLATE(A739,""tr"",""en"")"),"iyzmirli")</f>
        <v>iyzmirli</v>
      </c>
    </row>
    <row r="740">
      <c r="A740" s="3" t="s">
        <v>740</v>
      </c>
      <c r="B740" s="4" t="str">
        <f>IFERROR(__xludf.DUMMYFUNCTION("GOOGLETRANSLATE(A740,""tr"",""en"")"),"sad")</f>
        <v>sad</v>
      </c>
    </row>
    <row r="741">
      <c r="A741" s="3" t="s">
        <v>741</v>
      </c>
      <c r="B741" s="4" t="str">
        <f>IFERROR(__xludf.DUMMYFUNCTION("GOOGLETRANSLATE(A741,""tr"",""en"")"),"myrtle")</f>
        <v>myrtle</v>
      </c>
    </row>
    <row r="742">
      <c r="A742" s="3" t="s">
        <v>742</v>
      </c>
      <c r="B742" s="4" t="str">
        <f>IFERROR(__xludf.DUMMYFUNCTION("GOOGLETRANSLATE(A742,""tr"",""en"")"),"within")</f>
        <v>within</v>
      </c>
    </row>
    <row r="743">
      <c r="A743" s="3" t="s">
        <v>743</v>
      </c>
      <c r="B743" s="4" t="str">
        <f>IFERROR(__xludf.DUMMYFUNCTION("GOOGLETRANSLATE(A743,""tr"",""en"")"),"laparoscopy")</f>
        <v>laparoscopy</v>
      </c>
    </row>
    <row r="744">
      <c r="A744" s="3" t="s">
        <v>744</v>
      </c>
      <c r="B744" s="4" t="str">
        <f>IFERROR(__xludf.DUMMYFUNCTION("GOOGLETRANSLATE(A744,""tr"",""en"")"),"blackmail")</f>
        <v>blackmail</v>
      </c>
    </row>
    <row r="745">
      <c r="A745" s="3" t="s">
        <v>745</v>
      </c>
      <c r="B745" s="4" t="str">
        <f>IFERROR(__xludf.DUMMYFUNCTION("GOOGLETRANSLATE(A745,""tr"",""en"")"),"circus")</f>
        <v>circus</v>
      </c>
    </row>
    <row r="746">
      <c r="A746" s="3" t="s">
        <v>746</v>
      </c>
      <c r="B746" s="4" t="str">
        <f>IFERROR(__xludf.DUMMYFUNCTION("GOOGLETRANSLATE(A746,""tr"",""en"")"),"balloon")</f>
        <v>balloon</v>
      </c>
    </row>
    <row r="747">
      <c r="A747" s="3" t="s">
        <v>747</v>
      </c>
      <c r="B747" s="4" t="str">
        <f>IFERROR(__xludf.DUMMYFUNCTION("GOOGLETRANSLATE(A747,""tr"",""en"")"),"meeting")</f>
        <v>meeting</v>
      </c>
    </row>
    <row r="748">
      <c r="A748" s="3" t="s">
        <v>748</v>
      </c>
      <c r="B748" s="4" t="str">
        <f>IFERROR(__xludf.DUMMYFUNCTION("GOOGLETRANSLATE(A748,""tr"",""en"")"),"file")</f>
        <v>file</v>
      </c>
    </row>
    <row r="749">
      <c r="A749" s="3" t="s">
        <v>749</v>
      </c>
      <c r="B749" s="4" t="str">
        <f>IFERROR(__xludf.DUMMYFUNCTION("GOOGLETRANSLATE(A749,""tr"",""en"")"),"super")</f>
        <v>super</v>
      </c>
    </row>
    <row r="750">
      <c r="A750" s="3" t="s">
        <v>750</v>
      </c>
      <c r="B750" s="4" t="str">
        <f>IFERROR(__xludf.DUMMYFUNCTION("GOOGLETRANSLATE(A750,""tr"",""en"")"),"terrorism")</f>
        <v>terrorism</v>
      </c>
    </row>
    <row r="751">
      <c r="A751" s="3" t="s">
        <v>751</v>
      </c>
      <c r="B751" s="4" t="str">
        <f>IFERROR(__xludf.DUMMYFUNCTION("GOOGLETRANSLATE(A751,""tr"",""en"")"),"analysis")</f>
        <v>analysis</v>
      </c>
    </row>
    <row r="752">
      <c r="A752" s="3" t="s">
        <v>752</v>
      </c>
      <c r="B752" s="4" t="str">
        <f>IFERROR(__xludf.DUMMYFUNCTION("GOOGLETRANSLATE(A752,""tr"",""en"")"),"people")</f>
        <v>people</v>
      </c>
    </row>
    <row r="753">
      <c r="A753" s="3" t="s">
        <v>753</v>
      </c>
      <c r="B753" s="4" t="str">
        <f>IFERROR(__xludf.DUMMYFUNCTION("GOOGLETRANSLATE(A753,""tr"",""en"")"),"physics")</f>
        <v>physics</v>
      </c>
    </row>
    <row r="754">
      <c r="A754" s="3" t="s">
        <v>754</v>
      </c>
      <c r="B754" s="4" t="str">
        <f>IFERROR(__xludf.DUMMYFUNCTION("GOOGLETRANSLATE(A754,""tr"",""en"")"),"cinema")</f>
        <v>cinema</v>
      </c>
    </row>
    <row r="755">
      <c r="A755" s="3" t="s">
        <v>755</v>
      </c>
      <c r="B755" s="4" t="str">
        <f>IFERROR(__xludf.DUMMYFUNCTION("GOOGLETRANSLATE(A755,""tr"",""en"")"),"owner")</f>
        <v>owner</v>
      </c>
    </row>
    <row r="756">
      <c r="A756" s="3" t="s">
        <v>756</v>
      </c>
      <c r="B756" s="4" t="str">
        <f>IFERROR(__xludf.DUMMYFUNCTION("GOOGLETRANSLATE(A756,""tr"",""en"")"),"town")</f>
        <v>town</v>
      </c>
    </row>
    <row r="757">
      <c r="A757" s="3" t="s">
        <v>757</v>
      </c>
      <c r="B757" s="4" t="str">
        <f>IFERROR(__xludf.DUMMYFUNCTION("GOOGLETRANSLATE(A757,""tr"",""en"")"),"protein")</f>
        <v>protein</v>
      </c>
    </row>
    <row r="758">
      <c r="A758" s="3" t="s">
        <v>758</v>
      </c>
      <c r="B758" s="4" t="str">
        <f>IFERROR(__xludf.DUMMYFUNCTION("GOOGLETRANSLATE(A758,""tr"",""en"")"),"amber")</f>
        <v>amber</v>
      </c>
    </row>
    <row r="759">
      <c r="A759" s="3" t="s">
        <v>759</v>
      </c>
      <c r="B759" s="4" t="str">
        <f>IFERROR(__xludf.DUMMYFUNCTION("GOOGLETRANSLATE(A759,""tr"",""en"")"),"stupid")</f>
        <v>stupid</v>
      </c>
    </row>
    <row r="760">
      <c r="A760" s="3" t="s">
        <v>760</v>
      </c>
      <c r="B760" s="4" t="str">
        <f>IFERROR(__xludf.DUMMYFUNCTION("GOOGLETRANSLATE(A760,""tr"",""en"")"),"shower")</f>
        <v>shower</v>
      </c>
    </row>
    <row r="761">
      <c r="A761" s="3" t="s">
        <v>761</v>
      </c>
      <c r="B761" s="4" t="str">
        <f>IFERROR(__xludf.DUMMYFUNCTION("GOOGLETRANSLATE(A761,""tr"",""en"")"),"mime")</f>
        <v>mime</v>
      </c>
    </row>
    <row r="762">
      <c r="A762" s="3" t="s">
        <v>762</v>
      </c>
      <c r="B762" s="4" t="str">
        <f>IFERROR(__xludf.DUMMYFUNCTION("GOOGLETRANSLATE(A762,""tr"",""en"")"),"concert")</f>
        <v>concert</v>
      </c>
    </row>
    <row r="763">
      <c r="A763" s="3" t="s">
        <v>763</v>
      </c>
      <c r="B763" s="4" t="str">
        <f>IFERROR(__xludf.DUMMYFUNCTION("GOOGLETRANSLATE(A763,""tr"",""en"")"),"make-up")</f>
        <v>make-up</v>
      </c>
    </row>
    <row r="764">
      <c r="A764" s="3" t="s">
        <v>764</v>
      </c>
      <c r="B764" s="4" t="str">
        <f>IFERROR(__xludf.DUMMYFUNCTION("GOOGLETRANSLATE(A764,""tr"",""en"")"),"taco")</f>
        <v>taco</v>
      </c>
    </row>
    <row r="765">
      <c r="A765" s="3" t="s">
        <v>765</v>
      </c>
      <c r="B765" s="4" t="str">
        <f>IFERROR(__xludf.DUMMYFUNCTION("GOOGLETRANSLATE(A765,""tr"",""en"")"),"cigar")</f>
        <v>cigar</v>
      </c>
    </row>
    <row r="766">
      <c r="A766" s="3" t="s">
        <v>766</v>
      </c>
      <c r="B766" s="4" t="str">
        <f>IFERROR(__xludf.DUMMYFUNCTION("GOOGLETRANSLATE(A766,""tr"",""en"")"),"billionaire")</f>
        <v>billionaire</v>
      </c>
    </row>
    <row r="767">
      <c r="A767" s="3" t="s">
        <v>767</v>
      </c>
      <c r="B767" s="4" t="str">
        <f>IFERROR(__xludf.DUMMYFUNCTION("GOOGLETRANSLATE(A767,""tr"",""en"")"),"season")</f>
        <v>season</v>
      </c>
    </row>
    <row r="768">
      <c r="A768" s="3" t="s">
        <v>768</v>
      </c>
      <c r="B768" s="4" t="str">
        <f>IFERROR(__xludf.DUMMYFUNCTION("GOOGLETRANSLATE(A768,""tr"",""en"")"),"SOS")</f>
        <v>SOS</v>
      </c>
    </row>
    <row r="769">
      <c r="A769" s="3" t="s">
        <v>769</v>
      </c>
      <c r="B769" s="4" t="str">
        <f>IFERROR(__xludf.DUMMYFUNCTION("GOOGLETRANSLATE(A769,""tr"",""en"")"),"profiterole")</f>
        <v>profiterole</v>
      </c>
    </row>
    <row r="770">
      <c r="A770" s="3" t="s">
        <v>770</v>
      </c>
      <c r="B770" s="4" t="str">
        <f>IFERROR(__xludf.DUMMYFUNCTION("GOOGLETRANSLATE(A770,""tr"",""en"")"),"Andaval")</f>
        <v>Andaval</v>
      </c>
    </row>
    <row r="771">
      <c r="A771" s="3" t="s">
        <v>771</v>
      </c>
      <c r="B771" s="4" t="str">
        <f>IFERROR(__xludf.DUMMYFUNCTION("GOOGLETRANSLATE(A771,""tr"",""en"")"),"Andavalli")</f>
        <v>Andavalli</v>
      </c>
    </row>
    <row r="772">
      <c r="A772" s="3" t="s">
        <v>772</v>
      </c>
      <c r="B772" s="4" t="str">
        <f>IFERROR(__xludf.DUMMYFUNCTION("GOOGLETRANSLATE(A772,""tr"",""en"")"),"poor")</f>
        <v>poor</v>
      </c>
    </row>
    <row r="773">
      <c r="A773" s="3" t="s">
        <v>773</v>
      </c>
      <c r="B773" s="4" t="str">
        <f>IFERROR(__xludf.DUMMYFUNCTION("GOOGLETRANSLATE(A773,""tr"",""en"")"),"the poor")</f>
        <v>the poor</v>
      </c>
    </row>
    <row r="774">
      <c r="A774" s="3" t="s">
        <v>774</v>
      </c>
      <c r="B774" s="4" t="str">
        <f>IFERROR(__xludf.DUMMYFUNCTION("GOOGLETRANSLATE(A774,""tr"",""en"")"),"program")</f>
        <v>program</v>
      </c>
    </row>
    <row r="775">
      <c r="A775" s="3" t="s">
        <v>775</v>
      </c>
      <c r="B775" s="4" t="str">
        <f>IFERROR(__xludf.DUMMYFUNCTION("GOOGLETRANSLATE(A775,""tr"",""en"")"),"sausage")</f>
        <v>sausage</v>
      </c>
    </row>
    <row r="776">
      <c r="A776" s="3" t="s">
        <v>776</v>
      </c>
      <c r="B776" s="4" t="str">
        <f>IFERROR(__xludf.DUMMYFUNCTION("GOOGLETRANSLATE(A776,""tr"",""en"")"),"avocado")</f>
        <v>avocado</v>
      </c>
    </row>
    <row r="777">
      <c r="A777" s="3" t="s">
        <v>777</v>
      </c>
      <c r="B777" s="4" t="str">
        <f>IFERROR(__xludf.DUMMYFUNCTION("GOOGLETRANSLATE(A777,""tr"",""en"")"),"millionaire")</f>
        <v>millionaire</v>
      </c>
    </row>
    <row r="778">
      <c r="A778" s="3" t="s">
        <v>778</v>
      </c>
      <c r="B778" s="4" t="str">
        <f>IFERROR(__xludf.DUMMYFUNCTION("GOOGLETRANSLATE(A778,""tr"",""en"")"),"report")</f>
        <v>report</v>
      </c>
    </row>
    <row r="779">
      <c r="A779" s="3" t="s">
        <v>779</v>
      </c>
      <c r="B779" s="4" t="str">
        <f>IFERROR(__xludf.DUMMYFUNCTION("GOOGLETRANSLATE(A779,""tr"",""en"")"),"hotel")</f>
        <v>hotel</v>
      </c>
    </row>
    <row r="780">
      <c r="A780" s="3" t="s">
        <v>780</v>
      </c>
      <c r="B780" s="4" t="str">
        <f>IFERROR(__xludf.DUMMYFUNCTION("GOOGLETRANSLATE(A780,""tr"",""en"")"),"Safer")</f>
        <v>Safer</v>
      </c>
    </row>
    <row r="781">
      <c r="A781" s="3" t="s">
        <v>781</v>
      </c>
      <c r="B781" s="4" t="str">
        <f>IFERROR(__xludf.DUMMYFUNCTION("GOOGLETRANSLATE(A781,""tr"",""en"")"),"madam")</f>
        <v>madam</v>
      </c>
    </row>
    <row r="782">
      <c r="A782" s="3" t="s">
        <v>782</v>
      </c>
      <c r="B782" s="4" t="str">
        <f>IFERROR(__xludf.DUMMYFUNCTION("GOOGLETRANSLATE(A782,""tr"",""en"")"),"popular")</f>
        <v>popular</v>
      </c>
    </row>
    <row r="783">
      <c r="A783" s="3" t="s">
        <v>783</v>
      </c>
      <c r="B783" s="4" t="str">
        <f>IFERROR(__xludf.DUMMYFUNCTION("GOOGLETRANSLATE(A783,""tr"",""en"")"),"square")</f>
        <v>square</v>
      </c>
    </row>
    <row r="784">
      <c r="A784" s="3" t="s">
        <v>784</v>
      </c>
      <c r="B784" s="4" t="str">
        <f>IFERROR(__xludf.DUMMYFUNCTION("GOOGLETRANSLATE(A784,""tr"",""en"")"),"lahmacun")</f>
        <v>lahmacun</v>
      </c>
    </row>
    <row r="785">
      <c r="A785" s="3" t="s">
        <v>785</v>
      </c>
      <c r="B785" s="4" t="str">
        <f>IFERROR(__xludf.DUMMYFUNCTION("GOOGLETRANSLATE(A785,""tr"",""en"")"),"medal")</f>
        <v>medal</v>
      </c>
    </row>
    <row r="786">
      <c r="A786" s="3" t="s">
        <v>786</v>
      </c>
      <c r="B786" s="4" t="str">
        <f>IFERROR(__xludf.DUMMYFUNCTION("GOOGLETRANSLATE(A786,""tr"",""en"")"),"bow tie")</f>
        <v>bow tie</v>
      </c>
    </row>
    <row r="787">
      <c r="A787" s="3" t="s">
        <v>787</v>
      </c>
      <c r="B787" s="4" t="str">
        <f>IFERROR(__xludf.DUMMYFUNCTION("GOOGLETRANSLATE(A787,""tr"",""en"")"),"chart")</f>
        <v>chart</v>
      </c>
    </row>
    <row r="788">
      <c r="A788" s="3" t="s">
        <v>788</v>
      </c>
      <c r="B788" s="4" t="str">
        <f>IFERROR(__xludf.DUMMYFUNCTION("GOOGLETRANSLATE(A788,""tr"",""en"")"),"head")</f>
        <v>head</v>
      </c>
    </row>
    <row r="789">
      <c r="A789" s="3" t="s">
        <v>789</v>
      </c>
      <c r="B789" s="4" t="str">
        <f>IFERROR(__xludf.DUMMYFUNCTION("GOOGLETRANSLATE(A789,""tr"",""en"")"),"TV")</f>
        <v>TV</v>
      </c>
    </row>
    <row r="790">
      <c r="A790" s="3" t="s">
        <v>790</v>
      </c>
      <c r="B790" s="4" t="str">
        <f>IFERROR(__xludf.DUMMYFUNCTION("GOOGLETRANSLATE(A790,""tr"",""en"")"),"chance")</f>
        <v>chance</v>
      </c>
    </row>
    <row r="791">
      <c r="A791" s="3" t="s">
        <v>791</v>
      </c>
      <c r="B791" s="4" t="str">
        <f>IFERROR(__xludf.DUMMYFUNCTION("GOOGLETRANSLATE(A791,""tr"",""en"")"),"hawse")</f>
        <v>hawse</v>
      </c>
    </row>
    <row r="792">
      <c r="A792" s="3" t="s">
        <v>792</v>
      </c>
      <c r="B792" s="4" t="str">
        <f>IFERROR(__xludf.DUMMYFUNCTION("GOOGLETRANSLATE(A792,""tr"",""en"")"),"Rubai")</f>
        <v>Rubai</v>
      </c>
    </row>
    <row r="793">
      <c r="A793" s="3" t="s">
        <v>793</v>
      </c>
      <c r="B793" s="4" t="str">
        <f>IFERROR(__xludf.DUMMYFUNCTION("GOOGLETRANSLATE(A793,""tr"",""en"")"),"passport")</f>
        <v>passport</v>
      </c>
    </row>
    <row r="794">
      <c r="A794" s="3" t="s">
        <v>794</v>
      </c>
      <c r="B794" s="4" t="str">
        <f>IFERROR(__xludf.DUMMYFUNCTION("GOOGLETRANSLATE(A794,""tr"",""en"")"),"massage")</f>
        <v>massage</v>
      </c>
    </row>
    <row r="795">
      <c r="A795" s="3" t="s">
        <v>795</v>
      </c>
      <c r="B795" s="4" t="str">
        <f>IFERROR(__xludf.DUMMYFUNCTION("GOOGLETRANSLATE(A795,""tr"",""en"")"),"cigarette")</f>
        <v>cigarette</v>
      </c>
    </row>
    <row r="796">
      <c r="A796" s="3" t="s">
        <v>796</v>
      </c>
      <c r="B796" s="4" t="str">
        <f>IFERROR(__xludf.DUMMYFUNCTION("GOOGLETRANSLATE(A796,""tr"",""en"")"),"Francium")</f>
        <v>Francium</v>
      </c>
    </row>
    <row r="797">
      <c r="A797" s="3" t="s">
        <v>797</v>
      </c>
      <c r="B797" s="4" t="str">
        <f>IFERROR(__xludf.DUMMYFUNCTION("GOOGLETRANSLATE(A797,""tr"",""en"")"),"manager")</f>
        <v>manager</v>
      </c>
    </row>
    <row r="798">
      <c r="A798" s="3" t="s">
        <v>798</v>
      </c>
      <c r="B798" s="4" t="str">
        <f>IFERROR(__xludf.DUMMYFUNCTION("GOOGLETRANSLATE(A798,""tr"",""en"")"),"waiter")</f>
        <v>waiter</v>
      </c>
    </row>
    <row r="799">
      <c r="A799" s="3" t="s">
        <v>799</v>
      </c>
      <c r="B799" s="4" t="str">
        <f>IFERROR(__xludf.DUMMYFUNCTION("GOOGLETRANSLATE(A799,""tr"",""en"")"),"bike")</f>
        <v>bike</v>
      </c>
    </row>
    <row r="800">
      <c r="A800" s="3" t="s">
        <v>800</v>
      </c>
      <c r="B800" s="4" t="str">
        <f>IFERROR(__xludf.DUMMYFUNCTION("GOOGLETRANSLATE(A800,""tr"",""en"")"),"metre")</f>
        <v>metre</v>
      </c>
    </row>
    <row r="801">
      <c r="A801" s="3" t="s">
        <v>801</v>
      </c>
      <c r="B801" s="4" t="str">
        <f>IFERROR(__xludf.DUMMYFUNCTION("GOOGLETRANSLATE(A801,""tr"",""en"")"),"tyre")</f>
        <v>tyre</v>
      </c>
    </row>
    <row r="802">
      <c r="A802" s="3" t="s">
        <v>802</v>
      </c>
      <c r="B802" s="4" t="str">
        <f>IFERROR(__xludf.DUMMYFUNCTION("GOOGLETRANSLATE(A802,""tr"",""en"")"),"vampire")</f>
        <v>vampire</v>
      </c>
    </row>
    <row r="803">
      <c r="A803" s="3" t="s">
        <v>803</v>
      </c>
      <c r="B803" s="4" t="str">
        <f>IFERROR(__xludf.DUMMYFUNCTION("GOOGLETRANSLATE(A803,""tr"",""en"")"),"reference")</f>
        <v>reference</v>
      </c>
    </row>
    <row r="804">
      <c r="A804" s="3" t="s">
        <v>804</v>
      </c>
      <c r="B804" s="4" t="str">
        <f>IFERROR(__xludf.DUMMYFUNCTION("GOOGLETRANSLATE(A804,""tr"",""en"")"),"report")</f>
        <v>report</v>
      </c>
    </row>
    <row r="805">
      <c r="A805" s="3" t="s">
        <v>805</v>
      </c>
      <c r="B805" s="4" t="str">
        <f>IFERROR(__xludf.DUMMYFUNCTION("GOOGLETRANSLATE(A805,""tr"",""en"")"),"toilet")</f>
        <v>toilet</v>
      </c>
    </row>
    <row r="806">
      <c r="A806" s="3" t="s">
        <v>806</v>
      </c>
      <c r="B806" s="4" t="str">
        <f>IFERROR(__xludf.DUMMYFUNCTION("GOOGLETRANSLATE(A806,""tr"",""en"")"),"chef")</f>
        <v>chef</v>
      </c>
    </row>
    <row r="807">
      <c r="A807" s="3" t="s">
        <v>807</v>
      </c>
      <c r="B807" s="4" t="str">
        <f>IFERROR(__xludf.DUMMYFUNCTION("GOOGLETRANSLATE(A807,""tr"",""en"")"),"culture")</f>
        <v>culture</v>
      </c>
    </row>
    <row r="808">
      <c r="A808" s="3" t="s">
        <v>808</v>
      </c>
      <c r="B808" s="4" t="str">
        <f>IFERROR(__xludf.DUMMYFUNCTION("GOOGLETRANSLATE(A808,""tr"",""en"")"),"humor")</f>
        <v>humor</v>
      </c>
    </row>
    <row r="809">
      <c r="A809" s="3" t="s">
        <v>809</v>
      </c>
      <c r="B809" s="4" t="str">
        <f>IFERROR(__xludf.DUMMYFUNCTION("GOOGLETRANSLATE(A809,""tr"",""en"")"),"wine")</f>
        <v>wine</v>
      </c>
    </row>
    <row r="810">
      <c r="A810" s="3" t="s">
        <v>810</v>
      </c>
      <c r="B810" s="4" t="str">
        <f>IFERROR(__xludf.DUMMYFUNCTION("GOOGLETRANSLATE(A810,""tr"",""en"")"),"alcoholic")</f>
        <v>alcoholic</v>
      </c>
    </row>
    <row r="811">
      <c r="A811" s="3" t="s">
        <v>811</v>
      </c>
      <c r="B811" s="4" t="str">
        <f>IFERROR(__xludf.DUMMYFUNCTION("GOOGLETRANSLATE(A811,""tr"",""en"")"),"alcoholism")</f>
        <v>alcoholism</v>
      </c>
    </row>
    <row r="812">
      <c r="A812" s="3" t="s">
        <v>812</v>
      </c>
      <c r="B812" s="4" t="str">
        <f>IFERROR(__xludf.DUMMYFUNCTION("GOOGLETRANSLATE(A812,""tr"",""en"")"),"terrorist")</f>
        <v>terrorist</v>
      </c>
    </row>
    <row r="813">
      <c r="A813" s="3" t="s">
        <v>813</v>
      </c>
      <c r="B813" s="4" t="str">
        <f>IFERROR(__xludf.DUMMYFUNCTION("GOOGLETRANSLATE(A813,""tr"",""en"")"),"cancer")</f>
        <v>cancer</v>
      </c>
    </row>
    <row r="814">
      <c r="A814" s="3" t="s">
        <v>814</v>
      </c>
      <c r="B814" s="4" t="str">
        <f>IFERROR(__xludf.DUMMYFUNCTION("GOOGLETRANSLATE(A814,""tr"",""en"")"),"liter")</f>
        <v>liter</v>
      </c>
    </row>
    <row r="815">
      <c r="A815" s="3" t="s">
        <v>815</v>
      </c>
      <c r="B815" s="4" t="str">
        <f>IFERROR(__xludf.DUMMYFUNCTION("GOOGLETRANSLATE(A815,""tr"",""en"")"),"secretary")</f>
        <v>secretary</v>
      </c>
    </row>
    <row r="816">
      <c r="A816" s="3" t="s">
        <v>816</v>
      </c>
      <c r="B816" s="4" t="str">
        <f>IFERROR(__xludf.DUMMYFUNCTION("GOOGLETRANSLATE(A816,""tr"",""en"")"),"amateur")</f>
        <v>amateur</v>
      </c>
    </row>
    <row r="817">
      <c r="A817" s="3" t="s">
        <v>817</v>
      </c>
      <c r="B817" s="4" t="str">
        <f>IFERROR(__xludf.DUMMYFUNCTION("GOOGLETRANSLATE(A817,""tr"",""en"")"),"acid")</f>
        <v>acid</v>
      </c>
    </row>
    <row r="818">
      <c r="A818" s="3" t="s">
        <v>818</v>
      </c>
      <c r="B818" s="4" t="str">
        <f>IFERROR(__xludf.DUMMYFUNCTION("GOOGLETRANSLATE(A818,""tr"",""en"")"),"accident")</f>
        <v>accident</v>
      </c>
    </row>
    <row r="819">
      <c r="A819" s="3" t="s">
        <v>819</v>
      </c>
      <c r="B819" s="4" t="str">
        <f>IFERROR(__xludf.DUMMYFUNCTION("GOOGLETRANSLATE(A819,""tr"",""en"")"),"photograph")</f>
        <v>photograph</v>
      </c>
    </row>
    <row r="820">
      <c r="A820" s="3" t="s">
        <v>820</v>
      </c>
      <c r="B820" s="4" t="str">
        <f>IFERROR(__xludf.DUMMYFUNCTION("GOOGLETRANSLATE(A820,""tr"",""en"")"),"plaza")</f>
        <v>plaza</v>
      </c>
    </row>
    <row r="821">
      <c r="A821" s="3" t="s">
        <v>821</v>
      </c>
      <c r="B821" s="4" t="str">
        <f>IFERROR(__xludf.DUMMYFUNCTION("GOOGLETRANSLATE(A821,""tr"",""en"")"),"missile")</f>
        <v>missile</v>
      </c>
    </row>
    <row r="822">
      <c r="A822" s="3" t="s">
        <v>822</v>
      </c>
      <c r="B822" s="4" t="str">
        <f>IFERROR(__xludf.DUMMYFUNCTION("GOOGLETRANSLATE(A822,""tr"",""en"")"),"bureaucrat")</f>
        <v>bureaucrat</v>
      </c>
    </row>
    <row r="823">
      <c r="A823" s="3" t="s">
        <v>823</v>
      </c>
      <c r="B823" s="4" t="str">
        <f>IFERROR(__xludf.DUMMYFUNCTION("GOOGLETRANSLATE(A823,""tr"",""en"")"),"invoice")</f>
        <v>invoice</v>
      </c>
    </row>
    <row r="824">
      <c r="A824" s="3" t="s">
        <v>824</v>
      </c>
      <c r="B824" s="4" t="str">
        <f>IFERROR(__xludf.DUMMYFUNCTION("GOOGLETRANSLATE(A824,""tr"",""en"")"),"root")</f>
        <v>root</v>
      </c>
    </row>
    <row r="825">
      <c r="A825" s="3" t="s">
        <v>825</v>
      </c>
      <c r="B825" s="4" t="str">
        <f>IFERROR(__xludf.DUMMYFUNCTION("GOOGLETRANSLATE(A825,""tr"",""en"")"),"digital")</f>
        <v>digital</v>
      </c>
    </row>
    <row r="826">
      <c r="A826" s="3" t="s">
        <v>826</v>
      </c>
      <c r="B826" s="4" t="str">
        <f>IFERROR(__xludf.DUMMYFUNCTION("GOOGLETRANSLATE(A826,""tr"",""en"")"),"steak")</f>
        <v>steak</v>
      </c>
    </row>
    <row r="827">
      <c r="A827" s="3" t="s">
        <v>827</v>
      </c>
      <c r="B827" s="4" t="str">
        <f>IFERROR(__xludf.DUMMYFUNCTION("GOOGLETRANSLATE(A827,""tr"",""en"")"),"basketball")</f>
        <v>basketball</v>
      </c>
    </row>
    <row r="828">
      <c r="A828" s="3" t="s">
        <v>828</v>
      </c>
      <c r="B828" s="4" t="str">
        <f>IFERROR(__xludf.DUMMYFUNCTION("GOOGLETRANSLATE(A828,""tr"",""en"")"),"steak")</f>
        <v>steak</v>
      </c>
    </row>
    <row r="829">
      <c r="A829" s="3" t="s">
        <v>829</v>
      </c>
      <c r="B829" s="4" t="str">
        <f>IFERROR(__xludf.DUMMYFUNCTION("GOOGLETRANSLATE(A829,""tr"",""en"")"),"strip")</f>
        <v>strip</v>
      </c>
    </row>
    <row r="830">
      <c r="A830" s="3" t="s">
        <v>830</v>
      </c>
      <c r="B830" s="4" t="str">
        <f>IFERROR(__xludf.DUMMYFUNCTION("GOOGLETRANSLATE(A830,""tr"",""en"")"),"leader")</f>
        <v>leader</v>
      </c>
    </row>
    <row r="831">
      <c r="A831" s="3" t="s">
        <v>831</v>
      </c>
      <c r="B831" s="4" t="str">
        <f>IFERROR(__xludf.DUMMYFUNCTION("GOOGLETRANSLATE(A831,""tr"",""en"")"),"destroyer")</f>
        <v>destroyer</v>
      </c>
    </row>
    <row r="832">
      <c r="A832" s="3" t="s">
        <v>832</v>
      </c>
      <c r="B832" s="4" t="str">
        <f>IFERROR(__xludf.DUMMYFUNCTION("GOOGLETRANSLATE(A832,""tr"",""en"")"),"cowboy")</f>
        <v>cowboy</v>
      </c>
    </row>
    <row r="833">
      <c r="A833" s="3" t="s">
        <v>833</v>
      </c>
      <c r="B833" s="4" t="str">
        <f>IFERROR(__xludf.DUMMYFUNCTION("GOOGLETRANSLATE(A833,""tr"",""en"")"),"baseball")</f>
        <v>baseball</v>
      </c>
    </row>
    <row r="834">
      <c r="A834" s="3" t="s">
        <v>834</v>
      </c>
      <c r="B834" s="4" t="str">
        <f>IFERROR(__xludf.DUMMYFUNCTION("GOOGLETRANSLATE(A834,""tr"",""en"")"),"sexy")</f>
        <v>sexy</v>
      </c>
    </row>
    <row r="835">
      <c r="A835" s="3" t="s">
        <v>835</v>
      </c>
      <c r="B835" s="4" t="str">
        <f>IFERROR(__xludf.DUMMYFUNCTION("GOOGLETRANSLATE(A835,""tr"",""en"")"),"radio")</f>
        <v>radio</v>
      </c>
    </row>
    <row r="836">
      <c r="A836" s="3" t="s">
        <v>836</v>
      </c>
      <c r="B836" s="4" t="str">
        <f>IFERROR(__xludf.DUMMYFUNCTION("GOOGLETRANSLATE(A836,""tr"",""en"")"),"Papel")</f>
        <v>Papel</v>
      </c>
    </row>
    <row r="837">
      <c r="A837" s="3" t="s">
        <v>837</v>
      </c>
      <c r="B837" s="4" t="str">
        <f>IFERROR(__xludf.DUMMYFUNCTION("GOOGLETRANSLATE(A837,""tr"",""en"")"),"Hello")</f>
        <v>Hello</v>
      </c>
    </row>
    <row r="838">
      <c r="A838" s="3" t="s">
        <v>838</v>
      </c>
      <c r="B838" s="4" t="str">
        <f>IFERROR(__xludf.DUMMYFUNCTION("GOOGLETRANSLATE(A838,""tr"",""en"")"),"salad")</f>
        <v>salad</v>
      </c>
    </row>
    <row r="839">
      <c r="A839" s="3" t="s">
        <v>839</v>
      </c>
      <c r="B839" s="4" t="str">
        <f>IFERROR(__xludf.DUMMYFUNCTION("GOOGLETRANSLATE(A839,""tr"",""en"")"),"waltz")</f>
        <v>waltz</v>
      </c>
    </row>
    <row r="840">
      <c r="A840" s="3" t="s">
        <v>840</v>
      </c>
      <c r="B840" s="4" t="str">
        <f>IFERROR(__xludf.DUMMYFUNCTION("GOOGLETRANSLATE(A840,""tr"",""en"")"),"show")</f>
        <v>show</v>
      </c>
    </row>
    <row r="841">
      <c r="A841" s="3" t="s">
        <v>841</v>
      </c>
      <c r="B841" s="4" t="str">
        <f>IFERROR(__xludf.DUMMYFUNCTION("GOOGLETRANSLATE(A841,""tr"",""en"")"),"addictive injection")</f>
        <v>addictive injection</v>
      </c>
    </row>
    <row r="842">
      <c r="A842" s="3" t="s">
        <v>842</v>
      </c>
      <c r="B842" s="4" t="str">
        <f>IFERROR(__xludf.DUMMYFUNCTION("GOOGLETRANSLATE(A842,""tr"",""en"")"),"football")</f>
        <v>football</v>
      </c>
    </row>
    <row r="843">
      <c r="A843" s="3" t="s">
        <v>843</v>
      </c>
      <c r="B843" s="4" t="str">
        <f>IFERROR(__xludf.DUMMYFUNCTION("GOOGLETRANSLATE(A843,""tr"",""en"")"),"milk")</f>
        <v>milk</v>
      </c>
    </row>
    <row r="844">
      <c r="A844" s="3" t="s">
        <v>844</v>
      </c>
      <c r="B844" s="4" t="str">
        <f>IFERROR(__xludf.DUMMYFUNCTION("GOOGLETRANSLATE(A844,""tr"",""en"")"),"lord")</f>
        <v>lord</v>
      </c>
    </row>
    <row r="845">
      <c r="A845" s="3" t="s">
        <v>845</v>
      </c>
      <c r="B845" s="4" t="str">
        <f>IFERROR(__xludf.DUMMYFUNCTION("GOOGLETRANSLATE(A845,""tr"",""en"")"),"film")</f>
        <v>film</v>
      </c>
    </row>
    <row r="846">
      <c r="A846" s="3" t="s">
        <v>846</v>
      </c>
      <c r="B846" s="4" t="str">
        <f>IFERROR(__xludf.DUMMYFUNCTION("GOOGLETRANSLATE(A846,""tr"",""en"")"),"sandwich")</f>
        <v>sandwich</v>
      </c>
    </row>
    <row r="847">
      <c r="A847" s="3" t="s">
        <v>847</v>
      </c>
      <c r="B847" s="4" t="str">
        <f>IFERROR(__xludf.DUMMYFUNCTION("GOOGLETRANSLATE(A847,""tr"",""en"")"),"DVD")</f>
        <v>DVD</v>
      </c>
    </row>
    <row r="848">
      <c r="A848" s="3" t="s">
        <v>848</v>
      </c>
      <c r="B848" s="4" t="str">
        <f>IFERROR(__xludf.DUMMYFUNCTION("GOOGLETRANSLATE(A848,""tr"",""en"")"),"smiley")</f>
        <v>smiley</v>
      </c>
    </row>
    <row r="849">
      <c r="A849" s="3" t="s">
        <v>849</v>
      </c>
      <c r="B849" s="4" t="str">
        <f>IFERROR(__xludf.DUMMYFUNCTION("GOOGLETRANSLATE(A849,""tr"",""en"")"),"radar")</f>
        <v>radar</v>
      </c>
    </row>
    <row r="850">
      <c r="A850" s="3" t="s">
        <v>850</v>
      </c>
      <c r="B850" s="4" t="str">
        <f>IFERROR(__xludf.DUMMYFUNCTION("GOOGLETRANSLATE(A850,""tr"",""en"")"),"Kuala Lumpur")</f>
        <v>Kuala Lumpur</v>
      </c>
    </row>
    <row r="851">
      <c r="A851" s="3" t="s">
        <v>851</v>
      </c>
      <c r="B851" s="4" t="str">
        <f>IFERROR(__xludf.DUMMYFUNCTION("GOOGLETRANSLATE(A851,""tr"",""en"")"),"moron")</f>
        <v>moron</v>
      </c>
    </row>
    <row r="852">
      <c r="A852" s="3" t="s">
        <v>852</v>
      </c>
      <c r="B852" s="4" t="str">
        <f>IFERROR(__xludf.DUMMYFUNCTION("GOOGLETRANSLATE(A852,""tr"",""en"")"),"CD")</f>
        <v>CD</v>
      </c>
    </row>
    <row r="853">
      <c r="A853" s="3" t="s">
        <v>853</v>
      </c>
      <c r="B853" s="4" t="str">
        <f>IFERROR(__xludf.DUMMYFUNCTION("GOOGLETRANSLATE(A853,""tr"",""en"")"),"spam")</f>
        <v>spam</v>
      </c>
    </row>
    <row r="854">
      <c r="A854" s="3" t="s">
        <v>854</v>
      </c>
      <c r="B854" s="4" t="str">
        <f>IFERROR(__xludf.DUMMYFUNCTION("GOOGLETRANSLATE(A854,""tr"",""en"")"),"mouse")</f>
        <v>mouse</v>
      </c>
    </row>
    <row r="855">
      <c r="A855" s="3" t="s">
        <v>855</v>
      </c>
      <c r="B855" s="4" t="str">
        <f>IFERROR(__xludf.DUMMYFUNCTION("GOOGLETRANSLATE(A855,""tr"",""en"")"),"blog")</f>
        <v>blog</v>
      </c>
    </row>
    <row r="856">
      <c r="A856" s="3" t="s">
        <v>856</v>
      </c>
      <c r="B856" s="4" t="str">
        <f>IFERROR(__xludf.DUMMYFUNCTION("GOOGLETRANSLATE(A856,""tr"",""en"")"),"tsunami")</f>
        <v>tsunami</v>
      </c>
    </row>
    <row r="857">
      <c r="A857" s="3" t="s">
        <v>857</v>
      </c>
      <c r="B857" s="4" t="str">
        <f>IFERROR(__xludf.DUMMYFUNCTION("GOOGLETRANSLATE(A857,""tr"",""en"")"),"hall")</f>
        <v>hall</v>
      </c>
    </row>
    <row r="858">
      <c r="A858" s="3" t="s">
        <v>858</v>
      </c>
      <c r="B858" s="4" t="str">
        <f>IFERROR(__xludf.DUMMYFUNCTION("GOOGLETRANSLATE(A858,""tr"",""en"")"),"marketing")</f>
        <v>marketing</v>
      </c>
    </row>
    <row r="859">
      <c r="A859" s="3" t="s">
        <v>859</v>
      </c>
      <c r="B859" s="4" t="str">
        <f>IFERROR(__xludf.DUMMYFUNCTION("GOOGLETRANSLATE(A859,""tr"",""en"")"),"brother")</f>
        <v>brother</v>
      </c>
    </row>
    <row r="860">
      <c r="A860" s="3" t="s">
        <v>860</v>
      </c>
      <c r="B860" s="4" t="str">
        <f>IFERROR(__xludf.DUMMYFUNCTION("GOOGLETRANSLATE(A860,""tr"",""en"")"),"denim")</f>
        <v>denim</v>
      </c>
    </row>
    <row r="861">
      <c r="A861" s="3" t="s">
        <v>861</v>
      </c>
      <c r="B861" s="4" t="str">
        <f>IFERROR(__xludf.DUMMYFUNCTION("GOOGLETRANSLATE(A861,""tr"",""en"")"),"mixed")</f>
        <v>mixed</v>
      </c>
    </row>
    <row r="862">
      <c r="A862" s="3" t="s">
        <v>862</v>
      </c>
      <c r="B862" s="4" t="str">
        <f>IFERROR(__xludf.DUMMYFUNCTION("GOOGLETRANSLATE(A862,""tr"",""en"")"),"Durian")</f>
        <v>Durian</v>
      </c>
    </row>
    <row r="863">
      <c r="A863" s="3" t="s">
        <v>863</v>
      </c>
      <c r="B863" s="4" t="str">
        <f>IFERROR(__xludf.DUMMYFUNCTION("GOOGLETRANSLATE(A863,""tr"",""en"")"),"holding company")</f>
        <v>holding company</v>
      </c>
    </row>
    <row r="864">
      <c r="A864" s="3" t="s">
        <v>864</v>
      </c>
      <c r="B864" s="4" t="str">
        <f>IFERROR(__xludf.DUMMYFUNCTION("GOOGLETRANSLATE(A864,""tr"",""en"")"),"goal")</f>
        <v>goal</v>
      </c>
    </row>
    <row r="865">
      <c r="A865" s="3" t="s">
        <v>865</v>
      </c>
      <c r="B865" s="4" t="str">
        <f>IFERROR(__xludf.DUMMYFUNCTION("GOOGLETRANSLATE(A865,""tr"",""en"")"),"piercing")</f>
        <v>piercing</v>
      </c>
    </row>
    <row r="866">
      <c r="A866" s="3" t="s">
        <v>866</v>
      </c>
      <c r="B866" s="4" t="str">
        <f>IFERROR(__xludf.DUMMYFUNCTION("GOOGLETRANSLATE(A866,""tr"",""en"")"),"Web")</f>
        <v>Web</v>
      </c>
    </row>
    <row r="867">
      <c r="A867" s="3" t="s">
        <v>867</v>
      </c>
      <c r="B867" s="4" t="str">
        <f>IFERROR(__xludf.DUMMYFUNCTION("GOOGLETRANSLATE(A867,""tr"",""en"")"),"Bermuda")</f>
        <v>Bermuda</v>
      </c>
    </row>
    <row r="868">
      <c r="A868" s="3" t="s">
        <v>868</v>
      </c>
      <c r="B868" s="4" t="str">
        <f>IFERROR(__xludf.DUMMYFUNCTION("GOOGLETRANSLATE(A868,""tr"",""en"")"),"Internet")</f>
        <v>Internet</v>
      </c>
    </row>
    <row r="869">
      <c r="A869" s="3" t="s">
        <v>869</v>
      </c>
      <c r="B869" s="4" t="str">
        <f>IFERROR(__xludf.DUMMYFUNCTION("GOOGLETRANSLATE(A869,""tr"",""en"")"),"kiwi")</f>
        <v>kiwi</v>
      </c>
    </row>
    <row r="870">
      <c r="A870" s="3" t="s">
        <v>870</v>
      </c>
      <c r="B870" s="4" t="str">
        <f>IFERROR(__xludf.DUMMYFUNCTION("GOOGLETRANSLATE(A870,""tr"",""en"")"),"neur")</f>
        <v>neur</v>
      </c>
    </row>
    <row r="871">
      <c r="A871" s="3" t="s">
        <v>871</v>
      </c>
      <c r="B871" s="4" t="str">
        <f>IFERROR(__xludf.DUMMYFUNCTION("GOOGLETRANSLATE(A871,""tr"",""en"")"),"jockey")</f>
        <v>jockey</v>
      </c>
    </row>
    <row r="872">
      <c r="A872" s="3" t="s">
        <v>872</v>
      </c>
      <c r="B872" s="4" t="str">
        <f>IFERROR(__xludf.DUMMYFUNCTION("GOOGLETRANSLATE(A872,""tr"",""en"")"),"doping")</f>
        <v>doping</v>
      </c>
    </row>
    <row r="873">
      <c r="A873" s="3" t="s">
        <v>873</v>
      </c>
      <c r="B873" s="4" t="str">
        <f>IFERROR(__xludf.DUMMYFUNCTION("GOOGLETRANSLATE(A873,""tr"",""en"")"),"lacros")</f>
        <v>lacros</v>
      </c>
    </row>
    <row r="874">
      <c r="A874" s="3" t="s">
        <v>874</v>
      </c>
      <c r="B874" s="4" t="str">
        <f>IFERROR(__xludf.DUMMYFUNCTION("GOOGLETRANSLATE(A874,""tr"",""en"")"),"folklore")</f>
        <v>folklore</v>
      </c>
    </row>
    <row r="875">
      <c r="A875" s="3" t="s">
        <v>875</v>
      </c>
      <c r="B875" s="4" t="str">
        <f>IFERROR(__xludf.DUMMYFUNCTION("GOOGLETRANSLATE(A875,""tr"",""en"")"),"sweetcorn")</f>
        <v>sweetcorn</v>
      </c>
    </row>
    <row r="876">
      <c r="A876" s="3" t="s">
        <v>876</v>
      </c>
      <c r="B876" s="4" t="str">
        <f>IFERROR(__xludf.DUMMYFUNCTION("GOOGLETRANSLATE(A876,""tr"",""en"")"),"grapefruit")</f>
        <v>grapefruit</v>
      </c>
    </row>
    <row r="877">
      <c r="A877" s="3" t="s">
        <v>877</v>
      </c>
      <c r="B877" s="4" t="str">
        <f>IFERROR(__xludf.DUMMYFUNCTION("GOOGLETRANSLATE(A877,""tr"",""en"")"),"mobbing")</f>
        <v>mobbing</v>
      </c>
    </row>
    <row r="878">
      <c r="A878" s="3" t="s">
        <v>878</v>
      </c>
      <c r="B878" s="4" t="str">
        <f>IFERROR(__xludf.DUMMYFUNCTION("GOOGLETRANSLATE(A878,""tr"",""en"")"),"watermelon")</f>
        <v>watermelon</v>
      </c>
    </row>
    <row r="879">
      <c r="A879" s="3" t="s">
        <v>879</v>
      </c>
      <c r="B879" s="4" t="str">
        <f>IFERROR(__xludf.DUMMYFUNCTION("GOOGLETRANSLATE(A879,""tr"",""en"")"),"crane")</f>
        <v>crane</v>
      </c>
    </row>
    <row r="880">
      <c r="A880" s="3" t="s">
        <v>880</v>
      </c>
      <c r="B880" s="4" t="str">
        <f>IFERROR(__xludf.DUMMYFUNCTION("GOOGLETRANSLATE(A880,""tr"",""en"")"),"VTR")</f>
        <v>VTR</v>
      </c>
    </row>
    <row r="881">
      <c r="A881" s="3" t="s">
        <v>881</v>
      </c>
      <c r="B881" s="4" t="str">
        <f>IFERROR(__xludf.DUMMYFUNCTION("GOOGLETRANSLATE(A881,""tr"",""en"")"),"chip")</f>
        <v>chip</v>
      </c>
    </row>
    <row r="882">
      <c r="A882" s="3" t="s">
        <v>882</v>
      </c>
      <c r="B882" s="4" t="str">
        <f>IFERROR(__xludf.DUMMYFUNCTION("GOOGLETRANSLATE(A882,""tr"",""en"")"),"cracker")</f>
        <v>cracker</v>
      </c>
    </row>
    <row r="883">
      <c r="A883" s="3" t="s">
        <v>883</v>
      </c>
      <c r="B883" s="4" t="str">
        <f>IFERROR(__xludf.DUMMYFUNCTION("GOOGLETRANSLATE(A883,""tr"",""en"")"),"baybay")</f>
        <v>baybay</v>
      </c>
    </row>
    <row r="884">
      <c r="A884" s="3" t="s">
        <v>884</v>
      </c>
      <c r="B884" s="4" t="str">
        <f>IFERROR(__xludf.DUMMYFUNCTION("GOOGLETRANSLATE(A884,""tr"",""en"")"),"volleyball")</f>
        <v>volleyball</v>
      </c>
    </row>
    <row r="885">
      <c r="A885" s="3" t="s">
        <v>885</v>
      </c>
      <c r="B885" s="4" t="str">
        <f>IFERROR(__xludf.DUMMYFUNCTION("GOOGLETRANSLATE(A885,""tr"",""en"")"),"tomorrow")</f>
        <v>tomorrow</v>
      </c>
    </row>
    <row r="886">
      <c r="A886" s="3" t="s">
        <v>886</v>
      </c>
      <c r="B886" s="4" t="str">
        <f>IFERROR(__xludf.DUMMYFUNCTION("GOOGLETRANSLATE(A886,""tr"",""en"")"),"dolphin")</f>
        <v>dolphin</v>
      </c>
    </row>
    <row r="887">
      <c r="A887" s="3" t="s">
        <v>887</v>
      </c>
      <c r="B887" s="4" t="str">
        <f>IFERROR(__xludf.DUMMYFUNCTION("GOOGLETRANSLATE(A887,""tr"",""en"")"),"sweater")</f>
        <v>sweater</v>
      </c>
    </row>
    <row r="888">
      <c r="A888" s="3" t="s">
        <v>888</v>
      </c>
      <c r="B888" s="4" t="str">
        <f>IFERROR(__xludf.DUMMYFUNCTION("GOOGLETRANSLATE(A888,""tr"",""en"")"),"ferry")</f>
        <v>ferry</v>
      </c>
    </row>
    <row r="889">
      <c r="A889" s="3" t="s">
        <v>889</v>
      </c>
      <c r="B889" s="4" t="str">
        <f>IFERROR(__xludf.DUMMYFUNCTION("GOOGLETRANSLATE(A889,""tr"",""en"")"),"ketchup")</f>
        <v>ketchup</v>
      </c>
    </row>
    <row r="890">
      <c r="A890" s="3" t="s">
        <v>890</v>
      </c>
      <c r="B890" s="4" t="str">
        <f>IFERROR(__xludf.DUMMYFUNCTION("GOOGLETRANSLATE(A890,""tr"",""en"")"),"skyscraper")</f>
        <v>skyscraper</v>
      </c>
    </row>
    <row r="891">
      <c r="A891" s="3" t="s">
        <v>891</v>
      </c>
      <c r="B891" s="4" t="str">
        <f>IFERROR(__xludf.DUMMYFUNCTION("GOOGLETRANSLATE(A891,""tr"",""en"")"),"offside")</f>
        <v>offside</v>
      </c>
    </row>
    <row r="892">
      <c r="A892" s="3" t="s">
        <v>892</v>
      </c>
      <c r="B892" s="4" t="str">
        <f>IFERROR(__xludf.DUMMYFUNCTION("GOOGLETRANSLATE(A892,""tr"",""en"")"),"piranha")</f>
        <v>piranha</v>
      </c>
    </row>
    <row r="893">
      <c r="A893" s="3" t="s">
        <v>893</v>
      </c>
      <c r="B893" s="4" t="str">
        <f>IFERROR(__xludf.DUMMYFUNCTION("GOOGLETRANSLATE(A893,""tr"",""en"")"),"deoxyribonucleic acid")</f>
        <v>deoxyribonucleic acid</v>
      </c>
    </row>
    <row r="894">
      <c r="A894" s="3" t="s">
        <v>894</v>
      </c>
      <c r="B894" s="4" t="str">
        <f>IFERROR(__xludf.DUMMYFUNCTION("GOOGLETRANSLATE(A894,""tr"",""en"")"),"nucleotite")</f>
        <v>nucleotite</v>
      </c>
    </row>
    <row r="895">
      <c r="A895" s="3" t="s">
        <v>895</v>
      </c>
      <c r="B895" s="4" t="str">
        <f>IFERROR(__xludf.DUMMYFUNCTION("GOOGLETRANSLATE(A895,""tr"",""en"")"),"picnic")</f>
        <v>picnic</v>
      </c>
    </row>
    <row r="896">
      <c r="A896" s="3" t="s">
        <v>896</v>
      </c>
      <c r="B896" s="4" t="str">
        <f>IFERROR(__xludf.DUMMYFUNCTION("GOOGLETRANSLATE(A896,""tr"",""en"")"),"jazz")</f>
        <v>jazz</v>
      </c>
    </row>
    <row r="897">
      <c r="A897" s="3" t="s">
        <v>897</v>
      </c>
      <c r="B897" s="4" t="str">
        <f>IFERROR(__xludf.DUMMYFUNCTION("GOOGLETRANSLATE(A897,""tr"",""en"")"),"penicillin")</f>
        <v>penicillin</v>
      </c>
    </row>
    <row r="898">
      <c r="A898" s="3" t="s">
        <v>898</v>
      </c>
      <c r="B898" s="4" t="str">
        <f>IFERROR(__xludf.DUMMYFUNCTION("GOOGLETRANSLATE(A898,""tr"",""en"")"),"cocktail")</f>
        <v>cocktail</v>
      </c>
    </row>
    <row r="899">
      <c r="A899" s="3" t="s">
        <v>899</v>
      </c>
      <c r="B899" s="4" t="str">
        <f>IFERROR(__xludf.DUMMYFUNCTION("GOOGLETRANSLATE(A899,""tr"",""en"")"),"driver")</f>
        <v>driver</v>
      </c>
    </row>
    <row r="900">
      <c r="A900" s="3" t="s">
        <v>900</v>
      </c>
      <c r="B900" s="4" t="str">
        <f>IFERROR(__xludf.DUMMYFUNCTION("GOOGLETRANSLATE(A900,""tr"",""en"")"),"vikisözlük")</f>
        <v>vikisözlük</v>
      </c>
    </row>
    <row r="901">
      <c r="A901" s="3" t="s">
        <v>901</v>
      </c>
      <c r="B901" s="4" t="str">
        <f>IFERROR(__xludf.DUMMYFUNCTION("GOOGLETRANSLATE(A901,""tr"",""en"")"),"chip")</f>
        <v>chip</v>
      </c>
    </row>
    <row r="902">
      <c r="A902" s="3" t="s">
        <v>902</v>
      </c>
      <c r="B902" s="4" t="str">
        <f>IFERROR(__xludf.DUMMYFUNCTION("GOOGLETRANSLATE(A902,""tr"",""en"")"),"boycott")</f>
        <v>boycott</v>
      </c>
    </row>
    <row r="903">
      <c r="A903" s="3" t="s">
        <v>903</v>
      </c>
      <c r="B903" s="4" t="str">
        <f>IFERROR(__xludf.DUMMYFUNCTION("GOOGLETRANSLATE(A903,""tr"",""en"")"),"geisha")</f>
        <v>geisha</v>
      </c>
    </row>
    <row r="904">
      <c r="A904" s="3" t="s">
        <v>904</v>
      </c>
      <c r="B904" s="4" t="str">
        <f>IFERROR(__xludf.DUMMYFUNCTION("GOOGLETRANSLATE(A904,""tr"",""en"")"),"zom")</f>
        <v>zom</v>
      </c>
    </row>
    <row r="905">
      <c r="A905" s="3" t="s">
        <v>905</v>
      </c>
      <c r="B905" s="4" t="str">
        <f>IFERROR(__xludf.DUMMYFUNCTION("GOOGLETRANSLATE(A905,""tr"",""en"")"),"general store ")</f>
        <v>general store </v>
      </c>
    </row>
    <row r="906">
      <c r="A906" s="3" t="s">
        <v>906</v>
      </c>
      <c r="B906" s="4" t="str">
        <f>IFERROR(__xludf.DUMMYFUNCTION("GOOGLETRANSLATE(A906,""tr"",""en"")"),"shorts")</f>
        <v>shorts</v>
      </c>
    </row>
    <row r="907">
      <c r="A907" s="3" t="s">
        <v>907</v>
      </c>
      <c r="B907" s="4" t="str">
        <f>IFERROR(__xludf.DUMMYFUNCTION("GOOGLETRANSLATE(A907,""tr"",""en"")"),"handball")</f>
        <v>handball</v>
      </c>
    </row>
    <row r="908">
      <c r="A908" s="3" t="s">
        <v>908</v>
      </c>
      <c r="B908" s="4" t="str">
        <f>IFERROR(__xludf.DUMMYFUNCTION("GOOGLETRANSLATE(A908,""tr"",""en"")"),"exam")</f>
        <v>exam</v>
      </c>
    </row>
    <row r="909">
      <c r="A909" s="3" t="s">
        <v>909</v>
      </c>
      <c r="B909" s="4" t="str">
        <f>IFERROR(__xludf.DUMMYFUNCTION("GOOGLETRANSLATE(A909,""tr"",""en"")"),"laptop")</f>
        <v>laptop</v>
      </c>
    </row>
    <row r="910">
      <c r="A910" s="3" t="s">
        <v>910</v>
      </c>
      <c r="B910" s="4" t="str">
        <f>IFERROR(__xludf.DUMMYFUNCTION("GOOGLETRANSLATE(A910,""tr"",""en"")"),"desktop")</f>
        <v>desktop</v>
      </c>
    </row>
    <row r="911">
      <c r="A911" s="3" t="s">
        <v>911</v>
      </c>
      <c r="B911" s="4" t="str">
        <f>IFERROR(__xludf.DUMMYFUNCTION("GOOGLETRANSLATE(A911,""tr"",""en"")"),"Sheriff")</f>
        <v>Sheriff</v>
      </c>
    </row>
    <row r="912">
      <c r="A912" s="3" t="s">
        <v>912</v>
      </c>
      <c r="B912" s="4" t="str">
        <f>IFERROR(__xludf.DUMMYFUNCTION("GOOGLETRANSLATE(A912,""tr"",""en"")"),"Cheddar")</f>
        <v>Cheddar</v>
      </c>
    </row>
    <row r="913">
      <c r="A913" s="3" t="s">
        <v>913</v>
      </c>
      <c r="B913" s="4" t="str">
        <f>IFERROR(__xludf.DUMMYFUNCTION("GOOGLETRANSLATE(A913,""tr"",""en"")"),"microfiber")</f>
        <v>microfiber</v>
      </c>
    </row>
    <row r="914">
      <c r="A914" s="3" t="s">
        <v>914</v>
      </c>
      <c r="B914" s="4" t="str">
        <f>IFERROR(__xludf.DUMMYFUNCTION("GOOGLETRANSLATE(A914,""tr"",""en"")"),"SOCIAL SHARE WEBSITE")</f>
        <v>SOCIAL SHARE WEBSITE</v>
      </c>
    </row>
    <row r="915">
      <c r="A915" s="3" t="s">
        <v>915</v>
      </c>
      <c r="B915" s="4" t="str">
        <f>IFERROR(__xludf.DUMMYFUNCTION("GOOGLETRANSLATE(A915,""tr"",""en"")"),"interface")</f>
        <v>interface</v>
      </c>
    </row>
    <row r="916">
      <c r="A916" s="3" t="s">
        <v>916</v>
      </c>
      <c r="B916" s="4" t="str">
        <f>IFERROR(__xludf.DUMMYFUNCTION("GOOGLETRANSLATE(A916,""tr"",""en"")"),"floppy disk")</f>
        <v>floppy disk</v>
      </c>
    </row>
    <row r="917">
      <c r="A917" s="3" t="s">
        <v>917</v>
      </c>
      <c r="B917" s="4" t="str">
        <f>IFERROR(__xludf.DUMMYFUNCTION("GOOGLETRANSLATE(A917,""tr"",""en"")"),"free kick")</f>
        <v>free kick</v>
      </c>
    </row>
    <row r="918">
      <c r="A918" s="3" t="s">
        <v>918</v>
      </c>
      <c r="B918" s="4" t="str">
        <f>IFERROR(__xludf.DUMMYFUNCTION("GOOGLETRANSLATE(A918,""tr"",""en"")"),"Alyan")</f>
        <v>Alyan</v>
      </c>
    </row>
    <row r="919">
      <c r="A919" s="3" t="s">
        <v>919</v>
      </c>
      <c r="B919" s="4" t="str">
        <f>IFERROR(__xludf.DUMMYFUNCTION("GOOGLETRANSLATE(A919,""tr"",""en"")"),"leggings")</f>
        <v>leggings</v>
      </c>
    </row>
    <row r="920">
      <c r="A920" s="3" t="s">
        <v>920</v>
      </c>
      <c r="B920" s="4" t="str">
        <f>IFERROR(__xludf.DUMMYFUNCTION("GOOGLETRANSLATE(A920,""tr"",""en"")"),"Wow")</f>
        <v>Wow</v>
      </c>
    </row>
    <row r="921">
      <c r="A921" s="3" t="s">
        <v>921</v>
      </c>
      <c r="B921" s="4" t="str">
        <f>IFERROR(__xludf.DUMMYFUNCTION("GOOGLETRANSLATE(A921,""tr"",""en"")"),"you ask")</f>
        <v>you ask</v>
      </c>
    </row>
    <row r="922">
      <c r="A922" s="3" t="s">
        <v>922</v>
      </c>
      <c r="B922" s="4" t="str">
        <f>IFERROR(__xludf.DUMMYFUNCTION("GOOGLETRANSLATE(A922,""tr"",""en"")"),"blastopor")</f>
        <v>blastopor</v>
      </c>
    </row>
    <row r="923">
      <c r="A923" s="3" t="s">
        <v>923</v>
      </c>
      <c r="B923" s="4" t="str">
        <f>IFERROR(__xludf.DUMMYFUNCTION("GOOGLETRANSLATE(A923,""tr"",""en"")"),"gka")</f>
        <v>gka</v>
      </c>
    </row>
    <row r="924">
      <c r="A924" s="3" t="s">
        <v>924</v>
      </c>
      <c r="B924" s="4" t="str">
        <f>IFERROR(__xludf.DUMMYFUNCTION("GOOGLETRANSLATE(A924,""tr"",""en"")"),"acrophobia")</f>
        <v>acrophobia</v>
      </c>
    </row>
    <row r="925">
      <c r="A925" s="3" t="s">
        <v>925</v>
      </c>
      <c r="B925" s="4" t="str">
        <f>IFERROR(__xludf.DUMMYFUNCTION("GOOGLETRANSLATE(A925,""tr"",""en"")"),"autopilot")</f>
        <v>autopilot</v>
      </c>
    </row>
    <row r="926">
      <c r="A926" s="3" t="s">
        <v>926</v>
      </c>
      <c r="B926" s="4" t="str">
        <f>IFERROR(__xludf.DUMMYFUNCTION("GOOGLETRANSLATE(A926,""tr"",""en"")"),"supermarket")</f>
        <v>supermarket</v>
      </c>
    </row>
    <row r="927">
      <c r="A927" s="3" t="s">
        <v>927</v>
      </c>
      <c r="B927" s="4" t="str">
        <f>IFERROR(__xludf.DUMMYFUNCTION("GOOGLETRANSLATE(A927,""tr"",""en"")"),"whereas")</f>
        <v>whereas</v>
      </c>
    </row>
    <row r="928">
      <c r="A928" s="3" t="s">
        <v>928</v>
      </c>
      <c r="B928" s="4" t="str">
        <f>IFERROR(__xludf.DUMMYFUNCTION("GOOGLETRANSLATE(A928,""tr"",""en"")"),"cıngıl")</f>
        <v>cıngıl</v>
      </c>
    </row>
    <row r="929">
      <c r="A929" s="3" t="s">
        <v>929</v>
      </c>
      <c r="B929" s="4" t="str">
        <f>IFERROR(__xludf.DUMMYFUNCTION("GOOGLETRANSLATE(A929,""tr"",""en"")"),"botox")</f>
        <v>botox</v>
      </c>
    </row>
    <row r="930">
      <c r="A930" s="3" t="s">
        <v>930</v>
      </c>
      <c r="B930" s="4" t="str">
        <f>IFERROR(__xludf.DUMMYFUNCTION("GOOGLETRANSLATE(A930,""tr"",""en"")"),"fruit fly")</f>
        <v>fruit fly</v>
      </c>
    </row>
    <row r="931">
      <c r="A931" s="3" t="s">
        <v>931</v>
      </c>
      <c r="B931" s="4" t="str">
        <f>IFERROR(__xludf.DUMMYFUNCTION("GOOGLETRANSLATE(A931,""tr"",""en"")"),"oriental boil")</f>
        <v>oriental boil</v>
      </c>
    </row>
    <row r="932">
      <c r="A932" s="3" t="s">
        <v>932</v>
      </c>
      <c r="B932" s="4" t="str">
        <f>IFERROR(__xludf.DUMMYFUNCTION("GOOGLETRANSLATE(A932,""tr"",""en"")"),"gentleman")</f>
        <v>gentleman</v>
      </c>
    </row>
    <row r="933">
      <c r="A933" s="3" t="s">
        <v>933</v>
      </c>
      <c r="B933" s="4" t="str">
        <f>IFERROR(__xludf.DUMMYFUNCTION("GOOGLETRANSLATE(A933,""tr"",""en"")"),"slide")</f>
        <v>slide</v>
      </c>
    </row>
    <row r="934">
      <c r="A934" s="3" t="s">
        <v>934</v>
      </c>
      <c r="B934" s="4" t="str">
        <f>IFERROR(__xludf.DUMMYFUNCTION("GOOGLETRANSLATE(A934,""tr"",""en"")"),"knockout")</f>
        <v>knockout</v>
      </c>
    </row>
    <row r="935">
      <c r="A935" s="3" t="s">
        <v>935</v>
      </c>
      <c r="B935" s="4" t="str">
        <f>IFERROR(__xludf.DUMMYFUNCTION("GOOGLETRANSLATE(A935,""tr"",""en"")"),"location")</f>
        <v>location</v>
      </c>
    </row>
    <row r="936">
      <c r="A936" s="3" t="s">
        <v>936</v>
      </c>
      <c r="B936" s="4" t="str">
        <f>IFERROR(__xludf.DUMMYFUNCTION("GOOGLETRANSLATE(A936,""tr"",""en"")"),"t-shirt")</f>
        <v>t-shirt</v>
      </c>
    </row>
    <row r="937">
      <c r="A937" s="3" t="s">
        <v>937</v>
      </c>
      <c r="B937" s="4" t="str">
        <f>IFERROR(__xludf.DUMMYFUNCTION("GOOGLETRANSLATE(A937,""tr"",""en"")"),"based")</f>
        <v>based</v>
      </c>
    </row>
    <row r="938">
      <c r="A938" s="3" t="s">
        <v>938</v>
      </c>
      <c r="B938" s="4" t="str">
        <f>IFERROR(__xludf.DUMMYFUNCTION("GOOGLETRANSLATE(A938,""tr"",""en"")"),"briefing")</f>
        <v>briefing</v>
      </c>
    </row>
    <row r="939">
      <c r="A939" s="3" t="s">
        <v>939</v>
      </c>
      <c r="B939" s="4" t="str">
        <f>IFERROR(__xludf.DUMMYFUNCTION("GOOGLETRANSLATE(A939,""tr"",""en"")"),"escaling")</f>
        <v>escaling</v>
      </c>
    </row>
    <row r="940">
      <c r="A940" s="3" t="s">
        <v>940</v>
      </c>
      <c r="B940" s="4" t="str">
        <f>IFERROR(__xludf.DUMMYFUNCTION("GOOGLETRANSLATE(A940,""tr"",""en"")"),"cue")</f>
        <v>cue</v>
      </c>
    </row>
    <row r="941">
      <c r="A941" s="3" t="s">
        <v>941</v>
      </c>
      <c r="B941" s="4" t="str">
        <f>IFERROR(__xludf.DUMMYFUNCTION("GOOGLETRANSLATE(A941,""tr"",""en"")"),"record")</f>
        <v>record</v>
      </c>
    </row>
    <row r="942">
      <c r="A942" s="3" t="s">
        <v>942</v>
      </c>
      <c r="B942" s="4" t="str">
        <f>IFERROR(__xludf.DUMMYFUNCTION("GOOGLETRANSLATE(A942,""tr"",""en"")"),"gunboat")</f>
        <v>gunboat</v>
      </c>
    </row>
    <row r="943">
      <c r="A943" s="3" t="s">
        <v>943</v>
      </c>
      <c r="B943" s="4" t="str">
        <f>IFERROR(__xludf.DUMMYFUNCTION("GOOGLETRANSLATE(A943,""tr"",""en"")"),"zilyon")</f>
        <v>zilyon</v>
      </c>
    </row>
    <row r="944">
      <c r="A944" s="3" t="s">
        <v>944</v>
      </c>
      <c r="B944" s="4" t="str">
        <f>IFERROR(__xludf.DUMMYFUNCTION("GOOGLETRANSLATE(A944,""tr"",""en"")"),"sequence")</f>
        <v>sequence</v>
      </c>
    </row>
    <row r="945">
      <c r="A945" s="3" t="s">
        <v>945</v>
      </c>
      <c r="B945" s="4" t="str">
        <f>IFERROR(__xludf.DUMMYFUNCTION("GOOGLETRANSLATE(A945,""tr"",""en"")"),"transistor")</f>
        <v>transistor</v>
      </c>
    </row>
    <row r="946">
      <c r="A946" s="3" t="s">
        <v>946</v>
      </c>
      <c r="B946" s="4" t="str">
        <f>IFERROR(__xludf.DUMMYFUNCTION("GOOGLETRANSLATE(A946,""tr"",""en"")"),"Sayko")</f>
        <v>Sayko</v>
      </c>
    </row>
    <row r="947">
      <c r="A947" s="3" t="s">
        <v>947</v>
      </c>
      <c r="B947" s="4" t="str">
        <f>IFERROR(__xludf.DUMMYFUNCTION("GOOGLETRANSLATE(A947,""tr"",""en"")"),"Sport")</f>
        <v>Sport</v>
      </c>
    </row>
    <row r="948">
      <c r="A948" s="3" t="s">
        <v>948</v>
      </c>
      <c r="B948" s="4" t="str">
        <f>IFERROR(__xludf.DUMMYFUNCTION("GOOGLETRANSLATE(A948,""tr"",""en"")"),"humpback")</f>
        <v>humpback</v>
      </c>
    </row>
    <row r="949">
      <c r="A949" s="3" t="s">
        <v>949</v>
      </c>
      <c r="B949" s="4" t="str">
        <f>IFERROR(__xludf.DUMMYFUNCTION("GOOGLETRANSLATE(A949,""tr"",""en"")"),"Romanian")</f>
        <v>Romanian</v>
      </c>
    </row>
    <row r="950">
      <c r="A950" s="3" t="s">
        <v>950</v>
      </c>
      <c r="B950" s="4" t="str">
        <f>IFERROR(__xludf.DUMMYFUNCTION("GOOGLETRANSLATE(A950,""tr"",""en"")"),"name")</f>
        <v>name</v>
      </c>
    </row>
    <row r="951">
      <c r="A951" s="3" t="s">
        <v>951</v>
      </c>
      <c r="B951" s="4" t="str">
        <f>IFERROR(__xludf.DUMMYFUNCTION("GOOGLETRANSLATE(A951,""tr"",""en"")"),"albatross")</f>
        <v>albatross</v>
      </c>
    </row>
    <row r="952">
      <c r="A952" s="3" t="s">
        <v>952</v>
      </c>
      <c r="B952" s="4" t="str">
        <f>IFERROR(__xludf.DUMMYFUNCTION("GOOGLETRANSLATE(A952,""tr"",""en"")"),"both")</f>
        <v>both</v>
      </c>
    </row>
    <row r="953">
      <c r="A953" s="3" t="s">
        <v>953</v>
      </c>
      <c r="B953" s="4" t="str">
        <f>IFERROR(__xludf.DUMMYFUNCTION("GOOGLETRANSLATE(A953,""tr"",""en"")"),"pub")</f>
        <v>pub</v>
      </c>
    </row>
    <row r="954">
      <c r="A954" s="3" t="s">
        <v>954</v>
      </c>
      <c r="B954" s="4" t="str">
        <f>IFERROR(__xludf.DUMMYFUNCTION("GOOGLETRANSLATE(A954,""tr"",""en"")"),"hemp")</f>
        <v>hemp</v>
      </c>
    </row>
    <row r="955">
      <c r="A955" s="3" t="s">
        <v>955</v>
      </c>
      <c r="B955" s="4" t="str">
        <f>IFERROR(__xludf.DUMMYFUNCTION("GOOGLETRANSLATE(A955,""tr"",""en"")"),"French")</f>
        <v>French</v>
      </c>
    </row>
    <row r="956">
      <c r="A956" s="3" t="s">
        <v>956</v>
      </c>
      <c r="B956" s="4" t="str">
        <f>IFERROR(__xludf.DUMMYFUNCTION("GOOGLETRANSLATE(A956,""tr"",""en"")"),"difficult")</f>
        <v>difficult</v>
      </c>
    </row>
    <row r="957">
      <c r="A957" s="3" t="s">
        <v>957</v>
      </c>
      <c r="B957" s="4" t="str">
        <f>IFERROR(__xludf.DUMMYFUNCTION("GOOGLETRANSLATE(A957,""tr"",""en"")"),"status")</f>
        <v>status</v>
      </c>
    </row>
    <row r="958">
      <c r="A958" s="3" t="s">
        <v>958</v>
      </c>
      <c r="B958" s="4" t="str">
        <f>IFERROR(__xludf.DUMMYFUNCTION("GOOGLETRANSLATE(A958,""tr"",""en"")"),"Bell")</f>
        <v>Bell</v>
      </c>
    </row>
    <row r="959">
      <c r="A959" s="3" t="s">
        <v>959</v>
      </c>
      <c r="B959" s="4" t="str">
        <f>IFERROR(__xludf.DUMMYFUNCTION("GOOGLETRANSLATE(A959,""tr"",""en"")"),"England")</f>
        <v>England</v>
      </c>
    </row>
    <row r="960">
      <c r="A960" s="3" t="s">
        <v>960</v>
      </c>
      <c r="B960" s="4" t="str">
        <f>IFERROR(__xludf.DUMMYFUNCTION("GOOGLETRANSLATE(A960,""tr"",""en"")"),"server")</f>
        <v>server</v>
      </c>
    </row>
    <row r="961">
      <c r="A961" s="3" t="s">
        <v>961</v>
      </c>
      <c r="B961" s="4" t="str">
        <f>IFERROR(__xludf.DUMMYFUNCTION("GOOGLETRANSLATE(A961,""tr"",""en"")"),"I would like a cut of T-bone")</f>
        <v>I would like a cut of T-bone</v>
      </c>
    </row>
    <row r="962">
      <c r="A962" s="3" t="s">
        <v>962</v>
      </c>
      <c r="B962" s="4" t="str">
        <f>IFERROR(__xludf.DUMMYFUNCTION("GOOGLETRANSLATE(A962,""tr"",""en"")"),"pudding")</f>
        <v>pudding</v>
      </c>
    </row>
    <row r="963">
      <c r="A963" s="3" t="s">
        <v>963</v>
      </c>
      <c r="B963" s="4" t="str">
        <f>IFERROR(__xludf.DUMMYFUNCTION("GOOGLETRANSLATE(A963,""tr"",""en"")"),"heather")</f>
        <v>heather</v>
      </c>
    </row>
    <row r="964">
      <c r="A964" s="3" t="s">
        <v>964</v>
      </c>
      <c r="B964" s="4" t="str">
        <f>IFERROR(__xludf.DUMMYFUNCTION("GOOGLETRANSLATE(A964,""tr"",""en"")"),"mega-")</f>
        <v>mega-</v>
      </c>
    </row>
    <row r="965">
      <c r="A965" s="3" t="s">
        <v>965</v>
      </c>
      <c r="B965" s="4" t="str">
        <f>IFERROR(__xludf.DUMMYFUNCTION("GOOGLETRANSLATE(A965,""tr"",""en"")"),"boron")</f>
        <v>boron</v>
      </c>
    </row>
    <row r="966">
      <c r="A966" s="3" t="s">
        <v>966</v>
      </c>
      <c r="B966" s="4" t="str">
        <f>IFERROR(__xludf.DUMMYFUNCTION("GOOGLETRANSLATE(A966,""tr"",""en"")"),"breast")</f>
        <v>breast</v>
      </c>
    </row>
    <row r="967">
      <c r="A967" s="3" t="s">
        <v>967</v>
      </c>
      <c r="B967" s="4" t="str">
        <f>IFERROR(__xludf.DUMMYFUNCTION("GOOGLETRANSLATE(A967,""tr"",""en"")"),"caviar")</f>
        <v>caviar</v>
      </c>
    </row>
    <row r="968">
      <c r="A968" s="3" t="s">
        <v>968</v>
      </c>
      <c r="B968" s="4" t="str">
        <f>IFERROR(__xludf.DUMMYFUNCTION("GOOGLETRANSLATE(A968,""tr"",""en"")"),"pencil")</f>
        <v>pencil</v>
      </c>
    </row>
    <row r="969">
      <c r="A969" s="3" t="s">
        <v>969</v>
      </c>
      <c r="B969" s="4" t="str">
        <f>IFERROR(__xludf.DUMMYFUNCTION("GOOGLETRANSLATE(A969,""tr"",""en"")"),"What")</f>
        <v>What</v>
      </c>
    </row>
    <row r="970">
      <c r="A970" s="3" t="s">
        <v>970</v>
      </c>
      <c r="B970" s="4" t="str">
        <f>IFERROR(__xludf.DUMMYFUNCTION("GOOGLETRANSLATE(A970,""tr"",""en"")"),"each")</f>
        <v>each</v>
      </c>
    </row>
    <row r="971">
      <c r="A971" s="3" t="s">
        <v>971</v>
      </c>
      <c r="B971" s="4" t="str">
        <f>IFERROR(__xludf.DUMMYFUNCTION("GOOGLETRANSLATE(A971,""tr"",""en"")"),"Grey")</f>
        <v>Grey</v>
      </c>
    </row>
    <row r="972">
      <c r="A972" s="3" t="s">
        <v>972</v>
      </c>
      <c r="B972" s="4" t="str">
        <f>IFERROR(__xludf.DUMMYFUNCTION("GOOGLETRANSLATE(A972,""tr"",""en"")"),"cat")</f>
        <v>cat</v>
      </c>
    </row>
    <row r="973">
      <c r="A973" s="3" t="s">
        <v>973</v>
      </c>
      <c r="B973" s="4" t="str">
        <f>IFERROR(__xludf.DUMMYFUNCTION("GOOGLETRANSLATE(A973,""tr"",""en"")"),"baby")</f>
        <v>baby</v>
      </c>
    </row>
    <row r="974">
      <c r="A974" s="3" t="s">
        <v>974</v>
      </c>
      <c r="B974" s="4" t="str">
        <f>IFERROR(__xludf.DUMMYFUNCTION("GOOGLETRANSLATE(A974,""tr"",""en"")"),"rail")</f>
        <v>rail</v>
      </c>
    </row>
    <row r="975">
      <c r="A975" s="3" t="s">
        <v>975</v>
      </c>
      <c r="B975" s="4" t="str">
        <f>IFERROR(__xludf.DUMMYFUNCTION("GOOGLETRANSLATE(A975,""tr"",""en"")"),"tourist")</f>
        <v>tourist</v>
      </c>
    </row>
    <row r="976">
      <c r="A976" s="3" t="s">
        <v>976</v>
      </c>
      <c r="B976" s="4" t="str">
        <f>IFERROR(__xludf.DUMMYFUNCTION("GOOGLETRANSLATE(A976,""tr"",""en"")"),"micro-")</f>
        <v>micro-</v>
      </c>
    </row>
    <row r="977">
      <c r="A977" s="3" t="s">
        <v>977</v>
      </c>
      <c r="B977" s="4" t="str">
        <f>IFERROR(__xludf.DUMMYFUNCTION("GOOGLETRANSLATE(A977,""tr"",""en"")"),"fan")</f>
        <v>fan</v>
      </c>
    </row>
    <row r="978">
      <c r="A978" s="3" t="s">
        <v>978</v>
      </c>
      <c r="B978" s="4" t="str">
        <f>IFERROR(__xludf.DUMMYFUNCTION("GOOGLETRANSLATE(A978,""tr"",""en"")"),"Aysegul")</f>
        <v>Aysegul</v>
      </c>
    </row>
    <row r="979">
      <c r="A979" s="3" t="s">
        <v>979</v>
      </c>
      <c r="B979" s="4" t="str">
        <f>IFERROR(__xludf.DUMMYFUNCTION("GOOGLETRANSLATE(A979,""tr"",""en"")"),"blogger")</f>
        <v>blogger</v>
      </c>
    </row>
    <row r="980">
      <c r="A980" s="3" t="s">
        <v>980</v>
      </c>
      <c r="B980" s="4" t="str">
        <f>IFERROR(__xludf.DUMMYFUNCTION("GOOGLETRANSLATE(A980,""tr"",""en"")"),"chin")</f>
        <v>chin</v>
      </c>
    </row>
    <row r="981">
      <c r="A981" s="3" t="s">
        <v>981</v>
      </c>
      <c r="B981" s="4" t="str">
        <f>IFERROR(__xludf.DUMMYFUNCTION("GOOGLETRANSLATE(A981,""tr"",""en"")"),"houri")</f>
        <v>houri</v>
      </c>
    </row>
    <row r="982">
      <c r="A982" s="3" t="s">
        <v>982</v>
      </c>
      <c r="B982" s="4" t="str">
        <f>IFERROR(__xludf.DUMMYFUNCTION("GOOGLETRANSLATE(A982,""tr"",""en"")"),"laser")</f>
        <v>laser</v>
      </c>
    </row>
    <row r="983">
      <c r="A983" s="3" t="s">
        <v>983</v>
      </c>
      <c r="B983" s="4" t="str">
        <f>IFERROR(__xludf.DUMMYFUNCTION("GOOGLETRANSLATE(A983,""tr"",""en"")"),"intellectual")</f>
        <v>intellectual</v>
      </c>
    </row>
    <row r="984">
      <c r="A984" s="3" t="s">
        <v>984</v>
      </c>
      <c r="B984" s="4" t="str">
        <f>IFERROR(__xludf.DUMMYFUNCTION("GOOGLETRANSLATE(A984,""tr"",""en"")"),"logarithm")</f>
        <v>logarithm</v>
      </c>
    </row>
    <row r="985">
      <c r="A985" s="3" t="s">
        <v>985</v>
      </c>
      <c r="B985" s="4" t="str">
        <f>IFERROR(__xludf.DUMMYFUNCTION("GOOGLETRANSLATE(A985,""tr"",""en"")"),"aluminum")</f>
        <v>aluminum</v>
      </c>
    </row>
    <row r="986">
      <c r="A986" s="3" t="s">
        <v>986</v>
      </c>
      <c r="B986" s="4" t="str">
        <f>IFERROR(__xludf.DUMMYFUNCTION("GOOGLETRANSLATE(A986,""tr"",""en"")"),"footballer")</f>
        <v>footballer</v>
      </c>
    </row>
    <row r="987">
      <c r="A987" s="3" t="s">
        <v>987</v>
      </c>
      <c r="B987" s="4" t="str">
        <f>IFERROR(__xludf.DUMMYFUNCTION("GOOGLETRANSLATE(A987,""tr"",""en"")"),"tennis player")</f>
        <v>tennis player</v>
      </c>
    </row>
    <row r="988">
      <c r="A988" s="3" t="s">
        <v>988</v>
      </c>
      <c r="B988" s="4" t="str">
        <f>IFERROR(__xludf.DUMMYFUNCTION("GOOGLETRANSLATE(A988,""tr"",""en"")"),"basketball player")</f>
        <v>basketball player</v>
      </c>
    </row>
    <row r="989">
      <c r="A989" s="3" t="s">
        <v>989</v>
      </c>
      <c r="B989" s="4" t="str">
        <f>IFERROR(__xludf.DUMMYFUNCTION("GOOGLETRANSLATE(A989,""tr"",""en"")"),"volleyball player")</f>
        <v>volleyball player</v>
      </c>
    </row>
    <row r="990">
      <c r="A990" s="3" t="s">
        <v>990</v>
      </c>
      <c r="B990" s="4" t="str">
        <f>IFERROR(__xludf.DUMMYFUNCTION("GOOGLETRANSLATE(A990,""tr"",""en"")"),"mert")</f>
        <v>mert</v>
      </c>
    </row>
    <row r="991">
      <c r="A991" s="3" t="s">
        <v>991</v>
      </c>
      <c r="B991" s="4" t="str">
        <f>IFERROR(__xludf.DUMMYFUNCTION("GOOGLETRANSLATE(A991,""tr"",""en"")"),"ğ")</f>
        <v>ğ</v>
      </c>
    </row>
    <row r="992">
      <c r="A992" s="3" t="s">
        <v>992</v>
      </c>
      <c r="B992" s="4" t="str">
        <f>IFERROR(__xludf.DUMMYFUNCTION("GOOGLETRANSLATE(A992,""tr"",""en"")"),"appendicitis")</f>
        <v>appendicitis</v>
      </c>
    </row>
    <row r="993">
      <c r="A993" s="3" t="s">
        <v>993</v>
      </c>
      <c r="B993" s="4" t="str">
        <f>IFERROR(__xludf.DUMMYFUNCTION("GOOGLETRANSLATE(A993,""tr"",""en"")"),"Palestine")</f>
        <v>Palestine</v>
      </c>
    </row>
    <row r="994">
      <c r="A994" s="3" t="s">
        <v>994</v>
      </c>
      <c r="B994" s="4" t="str">
        <f>IFERROR(__xludf.DUMMYFUNCTION("GOOGLETRANSLATE(A994,""tr"",""en"")"),"shampoo")</f>
        <v>shampoo</v>
      </c>
    </row>
    <row r="995">
      <c r="A995" s="3" t="s">
        <v>995</v>
      </c>
      <c r="B995" s="4" t="str">
        <f>IFERROR(__xludf.DUMMYFUNCTION("GOOGLETRANSLATE(A995,""tr"",""en"")"),"zipper")</f>
        <v>zipper</v>
      </c>
    </row>
    <row r="996">
      <c r="A996" s="3" t="s">
        <v>996</v>
      </c>
      <c r="B996" s="4" t="str">
        <f>IFERROR(__xludf.DUMMYFUNCTION("GOOGLETRANSLATE(A996,""tr"",""en"")"),"clarion")</f>
        <v>clarion</v>
      </c>
    </row>
    <row r="997">
      <c r="A997" s="3" t="s">
        <v>997</v>
      </c>
      <c r="B997" s="4" t="str">
        <f>IFERROR(__xludf.DUMMYFUNCTION("GOOGLETRANSLATE(A997,""tr"",""en"")"),"cabin")</f>
        <v>cabin</v>
      </c>
    </row>
    <row r="998">
      <c r="A998" s="3" t="s">
        <v>998</v>
      </c>
      <c r="B998" s="4" t="str">
        <f>IFERROR(__xludf.DUMMYFUNCTION("GOOGLETRANSLATE(A998,""tr"",""en"")"),"telepathy")</f>
        <v>telepathy</v>
      </c>
    </row>
    <row r="999">
      <c r="A999" s="3" t="s">
        <v>999</v>
      </c>
      <c r="B999" s="4" t="str">
        <f>IFERROR(__xludf.DUMMYFUNCTION("GOOGLETRANSLATE(A999,""tr"",""en"")"),"basketter")</f>
        <v>basketter</v>
      </c>
    </row>
    <row r="1000">
      <c r="A1000" s="3" t="s">
        <v>1000</v>
      </c>
      <c r="B1000" s="4" t="str">
        <f>IFERROR(__xludf.DUMMYFUNCTION("GOOGLETRANSLATE(A1000,""tr"",""en"")"),"handball player")</f>
        <v>handball player</v>
      </c>
    </row>
    <row r="1001">
      <c r="A1001" s="3" t="s">
        <v>1001</v>
      </c>
      <c r="B1001" s="4" t="str">
        <f>IFERROR(__xludf.DUMMYFUNCTION("GOOGLETRANSLATE(A1001,""tr"",""en"")"),"baseball player")</f>
        <v>baseball player</v>
      </c>
    </row>
    <row r="1002">
      <c r="A1002" s="3" t="s">
        <v>1002</v>
      </c>
      <c r="B1002" s="4" t="str">
        <f>IFERROR(__xludf.DUMMYFUNCTION("GOOGLETRANSLATE(A1002,""tr"",""en"")"),"heartbreak")</f>
        <v>heartbreak</v>
      </c>
    </row>
    <row r="1003">
      <c r="A1003" s="3" t="s">
        <v>1003</v>
      </c>
      <c r="B1003" s="4" t="str">
        <f>IFERROR(__xludf.DUMMYFUNCTION("GOOGLETRANSLATE(A1003,""tr"",""en"")"),"cliche")</f>
        <v>cliche</v>
      </c>
    </row>
    <row r="1004">
      <c r="A1004" s="3" t="s">
        <v>1004</v>
      </c>
      <c r="B1004" s="4" t="str">
        <f>IFERROR(__xludf.DUMMYFUNCTION("GOOGLETRANSLATE(A1004,""tr"",""en"")"),"battalion")</f>
        <v>battalion</v>
      </c>
    </row>
    <row r="1005">
      <c r="A1005" s="3" t="s">
        <v>1005</v>
      </c>
      <c r="B1005" s="4" t="str">
        <f>IFERROR(__xludf.DUMMYFUNCTION("GOOGLETRANSLATE(A1005,""tr"",""en"")"),"mercury")</f>
        <v>mercury</v>
      </c>
    </row>
    <row r="1006">
      <c r="A1006" s="3" t="s">
        <v>1006</v>
      </c>
      <c r="B1006" s="4" t="str">
        <f>IFERROR(__xludf.DUMMYFUNCTION("GOOGLETRANSLATE(A1006,""tr"",""en"")"),"scoreless")</f>
        <v>scoreless</v>
      </c>
    </row>
    <row r="1007">
      <c r="A1007" s="3" t="s">
        <v>1007</v>
      </c>
      <c r="B1007" s="4" t="str">
        <f>IFERROR(__xludf.DUMMYFUNCTION("GOOGLETRANSLATE(A1007,""tr"",""en"")"),"hemp")</f>
        <v>hemp</v>
      </c>
    </row>
    <row r="1008">
      <c r="A1008" s="3" t="s">
        <v>1008</v>
      </c>
      <c r="B1008" s="4" t="str">
        <f>IFERROR(__xludf.DUMMYFUNCTION("GOOGLETRANSLATE(A1008,""tr"",""en"")"),"leader")</f>
        <v>leader</v>
      </c>
    </row>
    <row r="1009">
      <c r="A1009" s="3" t="s">
        <v>1009</v>
      </c>
      <c r="B1009" s="4" t="str">
        <f>IFERROR(__xludf.DUMMYFUNCTION("GOOGLETRANSLATE(A1009,""tr"",""en"")"),"tourism")</f>
        <v>tourism</v>
      </c>
    </row>
    <row r="1010">
      <c r="A1010" s="3" t="s">
        <v>1010</v>
      </c>
      <c r="B1010" s="4" t="str">
        <f>IFERROR(__xludf.DUMMYFUNCTION("GOOGLETRANSLATE(A1010,""tr"",""en"")"),"smileless")</f>
        <v>smileless</v>
      </c>
    </row>
    <row r="1011">
      <c r="A1011" s="3" t="s">
        <v>1011</v>
      </c>
      <c r="B1011" s="4" t="str">
        <f>IFERROR(__xludf.DUMMYFUNCTION("GOOGLETRANSLATE(A1011,""tr"",""en"")"),"rosy")</f>
        <v>rosy</v>
      </c>
    </row>
    <row r="1012">
      <c r="A1012" s="3" t="s">
        <v>1012</v>
      </c>
      <c r="B1012" s="4" t="str">
        <f>IFERROR(__xludf.DUMMYFUNCTION("GOOGLETRANSLATE(A1012,""tr"",""en"")"),"Kurd")</f>
        <v>Kurd</v>
      </c>
    </row>
    <row r="1013">
      <c r="A1013" s="3" t="s">
        <v>1013</v>
      </c>
      <c r="B1013" s="4" t="str">
        <f>IFERROR(__xludf.DUMMYFUNCTION("GOOGLETRANSLATE(A1013,""tr"",""en"")"),"leadership")</f>
        <v>leadership</v>
      </c>
    </row>
    <row r="1014">
      <c r="A1014" s="3" t="s">
        <v>1014</v>
      </c>
      <c r="B1014" s="4" t="str">
        <f>IFERROR(__xludf.DUMMYFUNCTION("GOOGLETRANSLATE(A1014,""tr"",""en"")"),"spamcil")</f>
        <v>spamcil</v>
      </c>
    </row>
    <row r="1015">
      <c r="A1015" s="3" t="s">
        <v>1015</v>
      </c>
      <c r="B1015" s="4" t="str">
        <f>IFERROR(__xludf.DUMMYFUNCTION("GOOGLETRANSLATE(A1015,""tr"",""en"")"),"scratch")</f>
        <v>scratch</v>
      </c>
    </row>
    <row r="1016">
      <c r="A1016" s="3" t="s">
        <v>1016</v>
      </c>
      <c r="B1016" s="4" t="str">
        <f>IFERROR(__xludf.DUMMYFUNCTION("GOOGLETRANSLATE(A1016,""tr"",""en"")"),"asteroid")</f>
        <v>asteroid</v>
      </c>
    </row>
    <row r="1017">
      <c r="A1017" s="3" t="s">
        <v>1017</v>
      </c>
      <c r="B1017" s="4" t="str">
        <f>IFERROR(__xludf.DUMMYFUNCTION("GOOGLETRANSLATE(A1017,""tr"",""en"")"),"chick")</f>
        <v>chick</v>
      </c>
    </row>
    <row r="1018">
      <c r="A1018" s="3" t="s">
        <v>1018</v>
      </c>
      <c r="B1018" s="4" t="str">
        <f>IFERROR(__xludf.DUMMYFUNCTION("GOOGLETRANSLATE(A1018,""tr"",""en"")"),"by test")</f>
        <v>by test</v>
      </c>
    </row>
    <row r="1019">
      <c r="A1019" s="3" t="s">
        <v>1019</v>
      </c>
      <c r="B1019" s="4" t="str">
        <f>IFERROR(__xludf.DUMMYFUNCTION("GOOGLETRANSLATE(A1019,""tr"",""en"")"),"test")</f>
        <v>test</v>
      </c>
    </row>
    <row r="1020">
      <c r="A1020" s="3" t="s">
        <v>1020</v>
      </c>
      <c r="B1020" s="4" t="str">
        <f>IFERROR(__xludf.DUMMYFUNCTION("GOOGLETRANSLATE(A1020,""tr"",""en"")"),"without testing")</f>
        <v>without testing</v>
      </c>
    </row>
    <row r="1021">
      <c r="A1021" s="3" t="s">
        <v>1021</v>
      </c>
      <c r="B1021" s="4" t="str">
        <f>IFERROR(__xludf.DUMMYFUNCTION("GOOGLETRANSLATE(A1021,""tr"",""en"")"),"tested")</f>
        <v>tested</v>
      </c>
    </row>
    <row r="1022">
      <c r="A1022" s="3" t="s">
        <v>1022</v>
      </c>
      <c r="B1022" s="4" t="str">
        <f>IFERROR(__xludf.DUMMYFUNCTION("GOOGLETRANSLATE(A1022,""tr"",""en"")"),"with cheese")</f>
        <v>with cheese</v>
      </c>
    </row>
    <row r="1023">
      <c r="A1023" s="3" t="s">
        <v>1023</v>
      </c>
      <c r="B1023" s="4" t="str">
        <f>IFERROR(__xludf.DUMMYFUNCTION("GOOGLETRANSLATE(A1023,""tr"",""en"")"),"without cheese")</f>
        <v>without cheese</v>
      </c>
    </row>
    <row r="1024">
      <c r="A1024" s="3" t="s">
        <v>1024</v>
      </c>
      <c r="B1024" s="4" t="str">
        <f>IFERROR(__xludf.DUMMYFUNCTION("GOOGLETRANSLATE(A1024,""tr"",""en"")"),"ideology")</f>
        <v>ideology</v>
      </c>
    </row>
    <row r="1025">
      <c r="A1025" s="3" t="s">
        <v>1025</v>
      </c>
      <c r="B1025" s="4" t="str">
        <f>IFERROR(__xludf.DUMMYFUNCTION("GOOGLETRANSLATE(A1025,""tr"",""en"")"),"committee")</f>
        <v>committee</v>
      </c>
    </row>
    <row r="1026">
      <c r="A1026" s="3" t="s">
        <v>1026</v>
      </c>
      <c r="B1026" s="4" t="str">
        <f>IFERROR(__xludf.DUMMYFUNCTION("GOOGLETRANSLATE(A1026,""tr"",""en"")"),"ion")</f>
        <v>ion</v>
      </c>
    </row>
    <row r="1027">
      <c r="A1027" s="3" t="s">
        <v>1027</v>
      </c>
      <c r="B1027" s="4" t="str">
        <f>IFERROR(__xludf.DUMMYFUNCTION("GOOGLETRANSLATE(A1027,""tr"",""en"")"),"barza")</f>
        <v>barza</v>
      </c>
    </row>
    <row r="1028">
      <c r="A1028" s="3" t="s">
        <v>1028</v>
      </c>
      <c r="B1028" s="4" t="str">
        <f>IFERROR(__xludf.DUMMYFUNCTION("GOOGLETRANSLATE(A1028,""tr"",""en"")"),"shocked")</f>
        <v>shocked</v>
      </c>
    </row>
    <row r="1029">
      <c r="A1029" s="3" t="s">
        <v>1029</v>
      </c>
      <c r="B1029" s="4" t="str">
        <f>IFERROR(__xludf.DUMMYFUNCTION("GOOGLETRANSLATE(A1029,""tr"",""en"")"),"jubilee")</f>
        <v>jubilee</v>
      </c>
    </row>
    <row r="1030">
      <c r="A1030" s="3" t="s">
        <v>1030</v>
      </c>
      <c r="B1030" s="4" t="str">
        <f>IFERROR(__xludf.DUMMYFUNCTION("GOOGLETRANSLATE(A1030,""tr"",""en"")"),"Genoa")</f>
        <v>Genoa</v>
      </c>
    </row>
    <row r="1031">
      <c r="A1031" s="3" t="s">
        <v>1031</v>
      </c>
      <c r="B1031" s="4" t="str">
        <f>IFERROR(__xludf.DUMMYFUNCTION("GOOGLETRANSLATE(A1031,""tr"",""en"")"),"cliff")</f>
        <v>cliff</v>
      </c>
    </row>
    <row r="1032">
      <c r="A1032" s="3" t="s">
        <v>1032</v>
      </c>
      <c r="B1032" s="4" t="str">
        <f>IFERROR(__xludf.DUMMYFUNCTION("GOOGLETRANSLATE(A1032,""tr"",""en"")"),"trinket")</f>
        <v>trinket</v>
      </c>
    </row>
    <row r="1033">
      <c r="A1033" s="3" t="s">
        <v>1033</v>
      </c>
      <c r="B1033" s="4" t="str">
        <f>IFERROR(__xludf.DUMMYFUNCTION("GOOGLETRANSLATE(A1033,""tr"",""en"")"),"prehistoric")</f>
        <v>prehistoric</v>
      </c>
    </row>
    <row r="1034">
      <c r="A1034" s="3" t="s">
        <v>1034</v>
      </c>
      <c r="B1034" s="4" t="str">
        <f>IFERROR(__xludf.DUMMYFUNCTION("GOOGLETRANSLATE(A1034,""tr"",""en"")"),"Moneybox")</f>
        <v>Moneybox</v>
      </c>
    </row>
    <row r="1035">
      <c r="A1035" s="3" t="s">
        <v>1035</v>
      </c>
      <c r="B1035" s="4" t="str">
        <f>IFERROR(__xludf.DUMMYFUNCTION("GOOGLETRANSLATE(A1035,""tr"",""en"")"),"performance")</f>
        <v>performance</v>
      </c>
    </row>
    <row r="1036">
      <c r="A1036" s="3" t="s">
        <v>1036</v>
      </c>
      <c r="B1036" s="4" t="str">
        <f>IFERROR(__xludf.DUMMYFUNCTION("GOOGLETRANSLATE(A1036,""tr"",""en"")"),"courtyard")</f>
        <v>courtyard</v>
      </c>
    </row>
    <row r="1037">
      <c r="A1037" s="3" t="s">
        <v>1037</v>
      </c>
      <c r="B1037" s="4" t="str">
        <f>IFERROR(__xludf.DUMMYFUNCTION("GOOGLETRANSLATE(A1037,""tr"",""en"")"),"tomorrow's")</f>
        <v>tomorrow's</v>
      </c>
    </row>
    <row r="1038">
      <c r="A1038" s="3" t="s">
        <v>1038</v>
      </c>
      <c r="B1038" s="4" t="str">
        <f>IFERROR(__xludf.DUMMYFUNCTION("GOOGLETRANSLATE(A1038,""tr"",""en"")"),"tough")</f>
        <v>tough</v>
      </c>
    </row>
    <row r="1039">
      <c r="A1039" s="3" t="s">
        <v>1039</v>
      </c>
      <c r="B1039" s="4" t="str">
        <f>IFERROR(__xludf.DUMMYFUNCTION("GOOGLETRANSLATE(A1039,""tr"",""en"")"),"immediately")</f>
        <v>immediately</v>
      </c>
    </row>
    <row r="1040">
      <c r="A1040" s="3" t="s">
        <v>1040</v>
      </c>
      <c r="B1040" s="4" t="str">
        <f>IFERROR(__xludf.DUMMYFUNCTION("GOOGLETRANSLATE(A1040,""tr"",""en"")"),"curse")</f>
        <v>curse</v>
      </c>
    </row>
    <row r="1041">
      <c r="A1041" s="3" t="s">
        <v>1041</v>
      </c>
      <c r="B1041" s="4" t="str">
        <f>IFERROR(__xludf.DUMMYFUNCTION("GOOGLETRANSLATE(A1041,""tr"",""en"")"),"balled")</f>
        <v>balled</v>
      </c>
    </row>
    <row r="1042">
      <c r="A1042" s="3" t="s">
        <v>1042</v>
      </c>
      <c r="B1042" s="4" t="str">
        <f>IFERROR(__xludf.DUMMYFUNCTION("GOOGLETRANSLATE(A1042,""tr"",""en"")"),"boxing bag")</f>
        <v>boxing bag</v>
      </c>
    </row>
    <row r="1043">
      <c r="A1043" s="3" t="s">
        <v>1043</v>
      </c>
      <c r="B1043" s="4" t="str">
        <f>IFERROR(__xludf.DUMMYFUNCTION("GOOGLETRANSLATE(A1043,""tr"",""en"")"),"disqualification")</f>
        <v>disqualification</v>
      </c>
    </row>
    <row r="1044">
      <c r="A1044" s="3" t="s">
        <v>1044</v>
      </c>
      <c r="B1044" s="4" t="str">
        <f>IFERROR(__xludf.DUMMYFUNCTION("GOOGLETRANSLATE(A1044,""tr"",""en"")"),"shush")</f>
        <v>shush</v>
      </c>
    </row>
    <row r="1045">
      <c r="A1045" s="3" t="s">
        <v>1045</v>
      </c>
      <c r="B1045" s="4" t="str">
        <f>IFERROR(__xludf.DUMMYFUNCTION("GOOGLETRANSLATE(A1045,""tr"",""en"")"),"balance")</f>
        <v>balance</v>
      </c>
    </row>
    <row r="1046">
      <c r="A1046" s="3" t="s">
        <v>1046</v>
      </c>
      <c r="B1046" s="4" t="str">
        <f>IFERROR(__xludf.DUMMYFUNCTION("GOOGLETRANSLATE(A1046,""tr"",""en"")"),"agreed")</f>
        <v>agreed</v>
      </c>
    </row>
    <row r="1047">
      <c r="A1047" s="3" t="s">
        <v>1047</v>
      </c>
      <c r="B1047" s="4" t="str">
        <f>IFERROR(__xludf.DUMMYFUNCTION("GOOGLETRANSLATE(A1047,""tr"",""en"")"),"regulation")</f>
        <v>regulation</v>
      </c>
    </row>
    <row r="1048">
      <c r="A1048" s="3" t="s">
        <v>1048</v>
      </c>
      <c r="B1048" s="4" t="str">
        <f>IFERROR(__xludf.DUMMYFUNCTION("GOOGLETRANSLATE(A1048,""tr"",""en"")"),"newsreader")</f>
        <v>newsreader</v>
      </c>
    </row>
    <row r="1049">
      <c r="A1049" s="3" t="s">
        <v>1049</v>
      </c>
      <c r="B1049" s="4" t="str">
        <f>IFERROR(__xludf.DUMMYFUNCTION("GOOGLETRANSLATE(A1049,""tr"",""en"")"),"radio announcer")</f>
        <v>radio announcer</v>
      </c>
    </row>
    <row r="1050">
      <c r="A1050" s="3"/>
      <c r="B1050" s="4"/>
    </row>
    <row r="1051">
      <c r="A1051" s="3"/>
      <c r="B1051" s="4"/>
    </row>
    <row r="1052">
      <c r="A1052" s="3"/>
      <c r="B1052" s="4"/>
    </row>
    <row r="1053">
      <c r="A1053" s="3"/>
      <c r="B1053" s="4"/>
    </row>
    <row r="1054">
      <c r="A1054" s="3"/>
      <c r="B1054" s="4"/>
    </row>
    <row r="1055">
      <c r="A1055" s="3"/>
      <c r="B1055" s="4"/>
    </row>
    <row r="1056">
      <c r="A1056" s="3"/>
      <c r="B1056" s="4"/>
    </row>
    <row r="1057">
      <c r="A1057" s="3"/>
      <c r="B1057" s="4"/>
    </row>
    <row r="1058">
      <c r="A1058" s="3"/>
      <c r="B1058" s="4"/>
    </row>
    <row r="1059">
      <c r="A1059" s="3"/>
      <c r="B1059" s="4"/>
    </row>
    <row r="1060">
      <c r="A1060" s="3"/>
      <c r="B1060" s="4"/>
    </row>
    <row r="1061">
      <c r="A1061" s="3"/>
      <c r="B1061" s="4"/>
    </row>
    <row r="1062">
      <c r="A1062" s="3"/>
      <c r="B1062" s="4"/>
    </row>
    <row r="1063">
      <c r="A1063" s="3"/>
      <c r="B1063" s="4"/>
    </row>
    <row r="1064">
      <c r="A1064" s="3"/>
      <c r="B1064" s="4"/>
    </row>
    <row r="1065">
      <c r="A1065" s="3"/>
      <c r="B1065" s="4"/>
    </row>
    <row r="1066">
      <c r="A1066" s="3"/>
      <c r="B1066" s="4"/>
    </row>
    <row r="1067">
      <c r="A1067" s="3"/>
      <c r="B1067" s="4"/>
    </row>
    <row r="1068">
      <c r="A1068" s="3"/>
      <c r="B1068" s="4"/>
    </row>
    <row r="1069">
      <c r="A1069" s="3"/>
      <c r="B1069" s="4"/>
    </row>
    <row r="1070">
      <c r="A1070" s="3"/>
      <c r="B1070" s="4"/>
    </row>
    <row r="1071">
      <c r="A1071" s="3"/>
      <c r="B1071" s="4"/>
    </row>
    <row r="1072">
      <c r="A1072" s="3"/>
      <c r="B1072" s="4"/>
    </row>
    <row r="1073">
      <c r="A1073" s="3"/>
      <c r="B1073" s="4"/>
    </row>
    <row r="1074">
      <c r="A1074" s="3"/>
      <c r="B1074" s="4"/>
    </row>
    <row r="1075">
      <c r="A1075" s="3"/>
      <c r="B1075" s="4"/>
    </row>
    <row r="1076">
      <c r="A1076" s="3"/>
      <c r="B1076" s="4"/>
    </row>
    <row r="1077">
      <c r="A1077" s="3"/>
      <c r="B1077" s="4"/>
    </row>
    <row r="1078">
      <c r="A1078" s="3"/>
      <c r="B1078" s="4"/>
    </row>
    <row r="1079">
      <c r="A1079" s="3"/>
      <c r="B1079" s="4"/>
    </row>
    <row r="1080">
      <c r="A1080" s="3"/>
      <c r="B1080" s="4"/>
    </row>
    <row r="1081">
      <c r="A1081" s="3"/>
      <c r="B1081" s="4"/>
    </row>
    <row r="1082">
      <c r="A1082" s="3"/>
      <c r="B1082" s="4"/>
    </row>
    <row r="1083">
      <c r="A1083" s="3"/>
      <c r="B1083" s="4"/>
    </row>
    <row r="1084">
      <c r="A1084" s="3"/>
      <c r="B1084" s="4"/>
    </row>
    <row r="1085">
      <c r="A1085" s="3"/>
      <c r="B1085" s="4"/>
    </row>
    <row r="1086">
      <c r="A1086" s="3"/>
      <c r="B1086" s="4"/>
    </row>
    <row r="1087">
      <c r="A1087" s="3"/>
      <c r="B1087" s="4"/>
    </row>
    <row r="1088">
      <c r="A1088" s="3"/>
      <c r="B1088" s="4"/>
    </row>
    <row r="1089">
      <c r="A1089" s="3"/>
      <c r="B1089" s="4"/>
    </row>
    <row r="1090">
      <c r="A1090" s="3"/>
      <c r="B1090" s="4"/>
    </row>
    <row r="1091">
      <c r="A1091" s="3"/>
      <c r="B1091" s="4"/>
    </row>
    <row r="1092">
      <c r="A1092" s="3"/>
      <c r="B1092" s="4"/>
    </row>
    <row r="1093">
      <c r="A1093" s="3"/>
      <c r="B1093" s="4"/>
    </row>
    <row r="1094">
      <c r="A1094" s="3"/>
      <c r="B1094" s="4"/>
    </row>
    <row r="1095">
      <c r="A1095" s="3"/>
      <c r="B1095" s="4"/>
    </row>
    <row r="1096">
      <c r="A1096" s="3"/>
      <c r="B1096" s="4"/>
    </row>
    <row r="1097">
      <c r="A1097" s="3"/>
      <c r="B1097" s="4"/>
    </row>
    <row r="1098">
      <c r="A1098" s="3"/>
      <c r="B1098" s="4"/>
    </row>
    <row r="1099">
      <c r="A1099" s="3"/>
      <c r="B1099" s="4"/>
    </row>
    <row r="1100">
      <c r="A1100" s="3"/>
      <c r="B1100" s="4"/>
    </row>
    <row r="1101">
      <c r="A1101" s="3"/>
      <c r="B1101" s="4"/>
    </row>
    <row r="1102">
      <c r="A1102" s="3"/>
      <c r="B1102" s="4"/>
    </row>
    <row r="1103">
      <c r="A1103" s="3"/>
      <c r="B1103" s="4"/>
    </row>
    <row r="1104">
      <c r="A1104" s="3"/>
      <c r="B1104" s="4"/>
    </row>
    <row r="1105">
      <c r="A1105" s="3"/>
      <c r="B1105" s="4"/>
    </row>
    <row r="1106">
      <c r="A1106" s="3"/>
      <c r="B1106" s="4"/>
    </row>
    <row r="1107">
      <c r="A1107" s="3"/>
      <c r="B1107" s="4"/>
    </row>
    <row r="1108">
      <c r="A1108" s="3"/>
      <c r="B1108" s="4"/>
    </row>
    <row r="1109">
      <c r="A1109" s="3"/>
      <c r="B1109" s="4"/>
    </row>
    <row r="1110">
      <c r="A1110" s="3"/>
      <c r="B1110" s="4"/>
    </row>
    <row r="1111">
      <c r="A1111" s="3"/>
      <c r="B1111" s="4"/>
    </row>
    <row r="1112">
      <c r="A1112" s="3"/>
      <c r="B1112" s="4"/>
    </row>
    <row r="1113">
      <c r="A1113" s="3"/>
      <c r="B1113" s="4"/>
    </row>
    <row r="1114">
      <c r="A1114" s="3"/>
      <c r="B1114" s="4"/>
    </row>
    <row r="1115">
      <c r="A1115" s="3"/>
      <c r="B1115" s="4"/>
    </row>
    <row r="1116">
      <c r="A1116" s="3"/>
      <c r="B1116" s="4"/>
    </row>
    <row r="1117">
      <c r="A1117" s="3"/>
      <c r="B1117" s="4"/>
    </row>
    <row r="1118">
      <c r="A1118" s="3"/>
      <c r="B1118" s="4"/>
    </row>
    <row r="1119">
      <c r="A1119" s="3"/>
      <c r="B1119" s="4"/>
    </row>
    <row r="1120">
      <c r="A1120" s="3"/>
      <c r="B1120" s="4"/>
    </row>
    <row r="1121">
      <c r="A1121" s="3"/>
      <c r="B1121" s="4"/>
    </row>
    <row r="1122">
      <c r="A1122" s="3"/>
      <c r="B1122" s="4"/>
    </row>
    <row r="1123">
      <c r="A1123" s="3"/>
      <c r="B1123" s="4"/>
    </row>
    <row r="1124">
      <c r="A1124" s="3"/>
      <c r="B1124" s="4"/>
    </row>
    <row r="1125">
      <c r="A1125" s="3"/>
      <c r="B1125" s="4"/>
    </row>
    <row r="1126">
      <c r="A1126" s="3"/>
      <c r="B1126" s="4"/>
    </row>
    <row r="1127">
      <c r="A1127" s="3"/>
      <c r="B1127" s="4"/>
    </row>
    <row r="1128">
      <c r="A1128" s="3"/>
      <c r="B1128" s="4"/>
    </row>
    <row r="1129">
      <c r="A1129" s="3"/>
      <c r="B1129" s="4"/>
    </row>
    <row r="1130">
      <c r="A1130" s="3"/>
      <c r="B1130" s="4"/>
    </row>
    <row r="1131">
      <c r="A1131" s="3"/>
      <c r="B1131" s="4"/>
    </row>
    <row r="1132">
      <c r="A1132" s="3"/>
      <c r="B1132" s="4"/>
    </row>
    <row r="1133">
      <c r="A1133" s="3"/>
      <c r="B1133" s="4"/>
    </row>
    <row r="1134">
      <c r="A1134" s="3"/>
      <c r="B1134" s="4"/>
    </row>
    <row r="1135">
      <c r="A1135" s="3"/>
      <c r="B1135" s="4"/>
    </row>
    <row r="1136">
      <c r="A1136" s="3"/>
      <c r="B1136" s="4"/>
    </row>
    <row r="1137">
      <c r="A1137" s="3"/>
      <c r="B1137" s="4"/>
    </row>
    <row r="1138">
      <c r="A1138" s="3"/>
      <c r="B1138" s="4"/>
    </row>
    <row r="1139">
      <c r="A1139" s="3"/>
      <c r="B1139" s="4"/>
    </row>
    <row r="1140">
      <c r="A1140" s="3"/>
      <c r="B1140" s="4"/>
    </row>
    <row r="1141">
      <c r="A1141" s="3"/>
      <c r="B1141" s="4"/>
    </row>
    <row r="1142">
      <c r="A1142" s="3"/>
      <c r="B1142" s="4"/>
    </row>
    <row r="1143">
      <c r="A1143" s="3"/>
      <c r="B1143" s="4"/>
    </row>
    <row r="1144">
      <c r="A1144" s="3"/>
      <c r="B1144" s="4"/>
    </row>
    <row r="1145">
      <c r="A1145" s="3"/>
      <c r="B1145" s="4"/>
    </row>
    <row r="1146">
      <c r="A1146" s="3"/>
      <c r="B1146" s="4"/>
    </row>
    <row r="1147">
      <c r="A1147" s="3"/>
      <c r="B1147" s="4"/>
    </row>
    <row r="1148">
      <c r="A1148" s="3"/>
      <c r="B1148" s="4"/>
    </row>
    <row r="1149">
      <c r="A1149" s="3"/>
      <c r="B1149" s="4"/>
    </row>
    <row r="1150">
      <c r="A1150" s="3"/>
      <c r="B1150" s="4"/>
    </row>
    <row r="1151">
      <c r="A1151" s="3"/>
      <c r="B1151" s="4"/>
    </row>
    <row r="1152">
      <c r="A1152" s="3"/>
      <c r="B1152" s="4"/>
    </row>
    <row r="1153">
      <c r="A1153" s="3"/>
      <c r="B1153" s="4"/>
    </row>
    <row r="1154">
      <c r="A1154" s="3"/>
      <c r="B1154" s="4"/>
    </row>
    <row r="1155">
      <c r="A1155" s="3"/>
      <c r="B1155" s="4"/>
    </row>
    <row r="1156">
      <c r="A1156" s="3"/>
      <c r="B1156" s="4"/>
    </row>
    <row r="1157">
      <c r="A1157" s="3"/>
      <c r="B1157" s="4"/>
    </row>
    <row r="1158">
      <c r="A1158" s="3"/>
      <c r="B1158" s="4"/>
    </row>
    <row r="1159">
      <c r="A1159" s="3"/>
      <c r="B1159" s="4"/>
    </row>
    <row r="1160">
      <c r="A1160" s="3"/>
      <c r="B1160" s="4"/>
    </row>
    <row r="1161">
      <c r="A1161" s="3"/>
      <c r="B1161" s="4"/>
    </row>
    <row r="1162">
      <c r="A1162" s="3"/>
      <c r="B1162" s="4"/>
    </row>
    <row r="1163">
      <c r="A1163" s="3"/>
      <c r="B1163" s="4"/>
    </row>
    <row r="1164">
      <c r="A1164" s="3"/>
      <c r="B1164" s="4"/>
    </row>
    <row r="1165">
      <c r="A1165" s="3"/>
      <c r="B1165" s="4"/>
    </row>
    <row r="1166">
      <c r="A1166" s="3"/>
      <c r="B1166" s="4"/>
    </row>
    <row r="1167">
      <c r="A1167" s="3"/>
      <c r="B1167" s="4"/>
    </row>
    <row r="1168">
      <c r="A1168" s="3"/>
      <c r="B1168" s="4"/>
    </row>
    <row r="1169">
      <c r="A1169" s="3"/>
      <c r="B1169" s="4"/>
    </row>
    <row r="1170">
      <c r="A1170" s="3"/>
      <c r="B1170" s="4"/>
    </row>
    <row r="1171">
      <c r="A1171" s="3"/>
      <c r="B1171" s="4"/>
    </row>
    <row r="1172">
      <c r="A1172" s="3"/>
      <c r="B1172" s="4"/>
    </row>
    <row r="1173">
      <c r="A1173" s="3"/>
      <c r="B1173" s="4"/>
    </row>
    <row r="1174">
      <c r="A1174" s="3"/>
      <c r="B1174" s="4"/>
    </row>
    <row r="1175">
      <c r="A1175" s="3"/>
      <c r="B1175" s="4"/>
    </row>
    <row r="1176">
      <c r="A1176" s="3"/>
      <c r="B1176" s="4"/>
    </row>
    <row r="1177">
      <c r="A1177" s="3"/>
      <c r="B1177" s="4"/>
    </row>
    <row r="1178">
      <c r="A1178" s="3"/>
      <c r="B1178" s="4"/>
    </row>
    <row r="1179">
      <c r="A1179" s="3"/>
      <c r="B1179" s="4"/>
    </row>
    <row r="1180">
      <c r="A1180" s="3"/>
      <c r="B1180" s="4"/>
    </row>
    <row r="1181">
      <c r="A1181" s="3"/>
      <c r="B1181" s="4"/>
    </row>
    <row r="1182">
      <c r="A1182" s="3"/>
      <c r="B1182" s="4"/>
    </row>
    <row r="1183">
      <c r="A1183" s="3"/>
      <c r="B1183" s="4"/>
    </row>
    <row r="1184">
      <c r="A1184" s="3"/>
      <c r="B1184" s="4"/>
    </row>
    <row r="1185">
      <c r="A1185" s="3"/>
      <c r="B1185" s="4"/>
    </row>
    <row r="1186">
      <c r="A1186" s="3"/>
      <c r="B1186" s="4"/>
    </row>
    <row r="1187">
      <c r="A1187" s="3"/>
      <c r="B1187" s="4"/>
    </row>
    <row r="1188">
      <c r="A1188" s="3"/>
      <c r="B1188" s="4"/>
    </row>
    <row r="1189">
      <c r="A1189" s="3"/>
      <c r="B1189" s="4"/>
    </row>
    <row r="1190">
      <c r="A1190" s="3"/>
      <c r="B1190" s="4"/>
    </row>
    <row r="1191">
      <c r="A1191" s="3"/>
      <c r="B1191" s="4"/>
    </row>
    <row r="1192">
      <c r="A1192" s="3"/>
      <c r="B1192" s="4"/>
    </row>
    <row r="1193">
      <c r="A1193" s="3"/>
      <c r="B1193" s="4"/>
    </row>
    <row r="1194">
      <c r="A1194" s="3"/>
      <c r="B1194" s="4"/>
    </row>
    <row r="1195">
      <c r="A1195" s="3"/>
      <c r="B1195" s="4"/>
    </row>
    <row r="1196">
      <c r="A1196" s="3"/>
      <c r="B1196" s="4"/>
    </row>
    <row r="1197">
      <c r="A1197" s="3"/>
      <c r="B1197" s="4"/>
    </row>
    <row r="1198">
      <c r="A1198" s="3"/>
      <c r="B1198" s="4"/>
    </row>
    <row r="1199">
      <c r="A1199" s="3"/>
      <c r="B1199" s="4"/>
    </row>
    <row r="1200">
      <c r="A1200" s="3"/>
      <c r="B1200" s="4"/>
    </row>
    <row r="1201">
      <c r="A1201" s="3"/>
      <c r="B1201" s="4"/>
    </row>
    <row r="1202">
      <c r="A1202" s="3"/>
      <c r="B1202" s="4"/>
    </row>
    <row r="1203">
      <c r="A1203" s="3"/>
      <c r="B1203" s="4"/>
    </row>
    <row r="1204">
      <c r="A1204" s="3"/>
      <c r="B1204" s="4"/>
    </row>
    <row r="1205">
      <c r="A1205" s="3"/>
      <c r="B1205" s="4"/>
    </row>
    <row r="1206">
      <c r="A1206" s="3"/>
      <c r="B1206" s="4"/>
    </row>
    <row r="1207">
      <c r="A1207" s="3"/>
      <c r="B1207" s="4"/>
    </row>
    <row r="1208">
      <c r="A1208" s="3"/>
      <c r="B1208" s="4"/>
    </row>
    <row r="1209">
      <c r="A1209" s="3"/>
      <c r="B1209" s="4"/>
    </row>
    <row r="1210">
      <c r="A1210" s="3"/>
      <c r="B1210" s="4"/>
    </row>
    <row r="1211">
      <c r="A1211" s="3"/>
      <c r="B1211" s="4"/>
    </row>
    <row r="1212">
      <c r="A1212" s="3"/>
      <c r="B1212" s="4"/>
    </row>
    <row r="1213">
      <c r="A1213" s="3"/>
      <c r="B1213" s="4"/>
    </row>
    <row r="1214">
      <c r="A1214" s="3"/>
      <c r="B1214" s="4"/>
    </row>
    <row r="1215">
      <c r="A1215" s="3"/>
      <c r="B1215" s="4"/>
    </row>
    <row r="1216">
      <c r="A1216" s="3"/>
      <c r="B1216" s="4"/>
    </row>
    <row r="1217">
      <c r="A1217" s="3"/>
      <c r="B1217" s="4"/>
    </row>
    <row r="1218">
      <c r="A1218" s="3"/>
      <c r="B1218" s="4"/>
    </row>
    <row r="1219">
      <c r="A1219" s="3"/>
      <c r="B1219" s="4"/>
    </row>
    <row r="1220">
      <c r="A1220" s="3"/>
      <c r="B1220" s="4"/>
    </row>
    <row r="1221">
      <c r="A1221" s="3"/>
      <c r="B1221" s="4"/>
    </row>
    <row r="1222">
      <c r="A1222" s="3"/>
      <c r="B1222" s="4"/>
    </row>
    <row r="1223">
      <c r="A1223" s="3"/>
      <c r="B1223" s="4"/>
    </row>
    <row r="1224">
      <c r="A1224" s="3"/>
      <c r="B1224" s="4"/>
    </row>
    <row r="1225">
      <c r="A1225" s="3"/>
      <c r="B1225" s="4"/>
    </row>
    <row r="1226">
      <c r="A1226" s="3"/>
      <c r="B1226" s="4"/>
    </row>
    <row r="1227">
      <c r="A1227" s="3"/>
      <c r="B1227" s="4"/>
    </row>
    <row r="1228">
      <c r="A1228" s="3"/>
      <c r="B1228" s="4"/>
    </row>
    <row r="1229">
      <c r="A1229" s="3"/>
      <c r="B1229" s="4"/>
    </row>
    <row r="1230">
      <c r="A1230" s="3"/>
      <c r="B1230" s="4"/>
    </row>
    <row r="1231">
      <c r="A1231" s="3"/>
      <c r="B1231" s="4"/>
    </row>
    <row r="1232">
      <c r="A1232" s="3"/>
      <c r="B1232" s="4"/>
    </row>
    <row r="1233">
      <c r="A1233" s="3"/>
      <c r="B1233" s="4"/>
    </row>
    <row r="1234">
      <c r="A1234" s="3"/>
      <c r="B1234" s="4"/>
    </row>
    <row r="1235">
      <c r="A1235" s="3"/>
      <c r="B1235" s="4"/>
    </row>
    <row r="1236">
      <c r="A1236" s="3"/>
      <c r="B1236" s="4"/>
    </row>
    <row r="1237">
      <c r="A1237" s="3"/>
      <c r="B1237" s="4"/>
    </row>
    <row r="1238">
      <c r="A1238" s="3"/>
      <c r="B1238" s="4"/>
    </row>
    <row r="1239">
      <c r="A1239" s="3"/>
      <c r="B1239" s="4"/>
    </row>
    <row r="1240">
      <c r="A1240" s="3"/>
      <c r="B1240" s="4"/>
    </row>
    <row r="1241">
      <c r="A1241" s="3"/>
      <c r="B1241" s="4"/>
    </row>
    <row r="1242">
      <c r="A1242" s="3"/>
      <c r="B1242" s="4"/>
    </row>
    <row r="1243">
      <c r="A1243" s="3"/>
      <c r="B1243" s="4"/>
    </row>
    <row r="1244">
      <c r="A1244" s="3"/>
      <c r="B1244" s="4"/>
    </row>
    <row r="1245">
      <c r="A1245" s="3"/>
      <c r="B1245" s="4"/>
    </row>
    <row r="1246">
      <c r="A1246" s="3"/>
      <c r="B1246" s="4"/>
    </row>
    <row r="1247">
      <c r="A1247" s="3"/>
      <c r="B1247" s="4"/>
    </row>
    <row r="1248">
      <c r="A1248" s="3"/>
      <c r="B1248" s="4"/>
    </row>
    <row r="1249">
      <c r="A1249" s="3"/>
      <c r="B1249" s="4"/>
    </row>
    <row r="1250">
      <c r="A1250" s="3"/>
      <c r="B1250" s="4"/>
    </row>
    <row r="1251">
      <c r="A1251" s="3"/>
      <c r="B1251" s="4"/>
    </row>
    <row r="1252">
      <c r="A1252" s="3"/>
      <c r="B1252" s="4"/>
    </row>
    <row r="1253">
      <c r="A1253" s="3"/>
      <c r="B1253" s="4"/>
    </row>
    <row r="1254">
      <c r="A1254" s="3"/>
      <c r="B1254" s="4"/>
    </row>
    <row r="1255">
      <c r="A1255" s="3"/>
      <c r="B1255" s="4"/>
    </row>
    <row r="1256">
      <c r="A1256" s="3"/>
      <c r="B1256" s="4"/>
    </row>
    <row r="1257">
      <c r="A1257" s="3"/>
      <c r="B1257" s="4"/>
    </row>
    <row r="1258">
      <c r="A1258" s="3"/>
      <c r="B1258" s="4"/>
    </row>
    <row r="1259">
      <c r="A1259" s="3"/>
      <c r="B1259" s="4"/>
    </row>
    <row r="1260">
      <c r="A1260" s="3"/>
      <c r="B1260" s="4"/>
    </row>
    <row r="1261">
      <c r="A1261" s="3"/>
      <c r="B1261" s="4"/>
    </row>
    <row r="1262">
      <c r="A1262" s="3"/>
      <c r="B1262" s="4"/>
    </row>
    <row r="1263">
      <c r="A1263" s="3"/>
      <c r="B1263" s="4"/>
    </row>
    <row r="1264">
      <c r="A1264" s="3"/>
      <c r="B1264" s="4"/>
    </row>
    <row r="1265">
      <c r="A1265" s="3"/>
      <c r="B1265" s="4"/>
    </row>
    <row r="1266">
      <c r="A1266" s="3"/>
      <c r="B1266" s="4"/>
    </row>
    <row r="1267">
      <c r="A1267" s="3"/>
      <c r="B1267" s="4"/>
    </row>
    <row r="1268">
      <c r="A1268" s="3"/>
      <c r="B1268" s="4"/>
    </row>
    <row r="1269">
      <c r="A1269" s="3"/>
      <c r="B1269" s="4"/>
    </row>
    <row r="1270">
      <c r="A1270" s="3"/>
      <c r="B1270" s="4"/>
    </row>
    <row r="1271">
      <c r="A1271" s="3"/>
      <c r="B1271" s="4"/>
    </row>
    <row r="1272">
      <c r="A1272" s="3"/>
      <c r="B1272" s="4"/>
    </row>
    <row r="1273">
      <c r="A1273" s="3"/>
      <c r="B1273" s="4"/>
    </row>
    <row r="1274">
      <c r="A1274" s="3"/>
      <c r="B1274" s="4"/>
    </row>
    <row r="1275">
      <c r="A1275" s="3"/>
      <c r="B1275" s="4"/>
    </row>
    <row r="1276">
      <c r="A1276" s="3"/>
      <c r="B1276" s="4"/>
    </row>
    <row r="1277">
      <c r="A1277" s="3"/>
      <c r="B1277" s="4"/>
    </row>
    <row r="1278">
      <c r="A1278" s="3"/>
      <c r="B1278" s="4"/>
    </row>
    <row r="1279">
      <c r="A1279" s="3"/>
      <c r="B1279" s="4"/>
    </row>
    <row r="1280">
      <c r="A1280" s="3"/>
      <c r="B1280" s="4"/>
    </row>
    <row r="1281">
      <c r="A1281" s="3"/>
      <c r="B1281" s="4"/>
    </row>
    <row r="1282">
      <c r="A1282" s="3"/>
      <c r="B1282" s="4"/>
    </row>
    <row r="1283">
      <c r="A1283" s="3"/>
      <c r="B1283" s="4"/>
    </row>
    <row r="1284">
      <c r="A1284" s="3"/>
      <c r="B1284" s="4"/>
    </row>
    <row r="1285">
      <c r="A1285" s="3"/>
      <c r="B1285" s="4"/>
    </row>
    <row r="1286">
      <c r="A1286" s="3"/>
      <c r="B1286" s="4"/>
    </row>
    <row r="1287">
      <c r="A1287" s="3"/>
      <c r="B1287" s="4"/>
    </row>
    <row r="1288">
      <c r="A1288" s="3"/>
      <c r="B1288" s="4"/>
    </row>
    <row r="1289">
      <c r="A1289" s="3"/>
      <c r="B1289" s="4"/>
    </row>
    <row r="1290">
      <c r="A1290" s="3"/>
      <c r="B1290" s="4"/>
    </row>
    <row r="1291">
      <c r="A1291" s="3"/>
      <c r="B1291" s="4"/>
    </row>
    <row r="1292">
      <c r="A1292" s="3"/>
      <c r="B1292" s="4"/>
    </row>
    <row r="1293">
      <c r="A1293" s="3"/>
      <c r="B1293" s="4"/>
    </row>
    <row r="1294">
      <c r="A1294" s="3"/>
      <c r="B1294" s="4"/>
    </row>
    <row r="1295">
      <c r="A1295" s="3"/>
      <c r="B1295" s="4"/>
    </row>
    <row r="1296">
      <c r="A1296" s="3"/>
      <c r="B1296" s="4"/>
    </row>
    <row r="1297">
      <c r="A1297" s="3"/>
      <c r="B1297" s="4"/>
    </row>
    <row r="1298">
      <c r="A1298" s="3"/>
      <c r="B1298" s="4"/>
    </row>
    <row r="1299">
      <c r="A1299" s="3"/>
      <c r="B1299" s="4"/>
    </row>
    <row r="1300">
      <c r="A1300" s="3"/>
      <c r="B1300" s="4"/>
    </row>
    <row r="1301">
      <c r="A1301" s="3"/>
      <c r="B1301" s="4"/>
    </row>
    <row r="1302">
      <c r="A1302" s="3"/>
      <c r="B1302" s="4"/>
    </row>
    <row r="1303">
      <c r="A1303" s="3"/>
      <c r="B1303" s="4"/>
    </row>
    <row r="1304">
      <c r="A1304" s="3"/>
      <c r="B1304" s="4"/>
    </row>
    <row r="1305">
      <c r="A1305" s="3"/>
      <c r="B1305" s="4"/>
    </row>
    <row r="1306">
      <c r="A1306" s="3"/>
      <c r="B1306" s="4"/>
    </row>
    <row r="1307">
      <c r="A1307" s="3"/>
      <c r="B1307" s="4"/>
    </row>
    <row r="1308">
      <c r="A1308" s="3"/>
      <c r="B1308" s="4"/>
    </row>
    <row r="1309">
      <c r="A1309" s="3"/>
      <c r="B1309" s="4"/>
    </row>
    <row r="1310">
      <c r="A1310" s="3"/>
      <c r="B1310" s="4"/>
    </row>
    <row r="1311">
      <c r="A1311" s="3"/>
      <c r="B1311" s="4"/>
    </row>
    <row r="1312">
      <c r="A1312" s="3"/>
      <c r="B1312" s="4"/>
    </row>
    <row r="1313">
      <c r="A1313" s="3"/>
      <c r="B1313" s="4"/>
    </row>
    <row r="1314">
      <c r="A1314" s="3"/>
      <c r="B1314" s="4"/>
    </row>
    <row r="1315">
      <c r="A1315" s="3"/>
      <c r="B1315" s="4"/>
    </row>
    <row r="1316">
      <c r="A1316" s="3"/>
      <c r="B1316" s="4"/>
    </row>
    <row r="1317">
      <c r="A1317" s="3"/>
      <c r="B1317" s="4"/>
    </row>
    <row r="1318">
      <c r="A1318" s="3"/>
      <c r="B1318" s="4"/>
    </row>
    <row r="1319">
      <c r="A1319" s="3"/>
      <c r="B1319" s="4"/>
    </row>
    <row r="1320">
      <c r="A1320" s="3"/>
      <c r="B1320" s="4"/>
    </row>
    <row r="1321">
      <c r="A1321" s="3"/>
      <c r="B1321" s="4"/>
    </row>
    <row r="1322">
      <c r="A1322" s="3"/>
      <c r="B1322" s="4"/>
    </row>
    <row r="1323">
      <c r="A1323" s="3"/>
      <c r="B1323" s="4"/>
    </row>
    <row r="1324">
      <c r="A1324" s="3"/>
      <c r="B1324" s="4"/>
    </row>
    <row r="1325">
      <c r="A1325" s="3"/>
      <c r="B1325" s="4"/>
    </row>
    <row r="1326">
      <c r="A1326" s="3"/>
      <c r="B1326" s="4"/>
    </row>
    <row r="1327">
      <c r="A1327" s="3"/>
      <c r="B1327" s="4"/>
    </row>
    <row r="1328">
      <c r="A1328" s="3"/>
      <c r="B1328" s="4"/>
    </row>
    <row r="1329">
      <c r="A1329" s="3"/>
      <c r="B1329" s="4"/>
    </row>
    <row r="1330">
      <c r="A1330" s="3"/>
      <c r="B1330" s="4"/>
    </row>
    <row r="1331">
      <c r="A1331" s="3"/>
      <c r="B1331" s="4"/>
    </row>
    <row r="1332">
      <c r="A1332" s="3"/>
      <c r="B1332" s="4"/>
    </row>
    <row r="1333">
      <c r="A1333" s="3"/>
      <c r="B1333" s="4"/>
    </row>
    <row r="1334">
      <c r="A1334" s="3"/>
      <c r="B1334" s="4"/>
    </row>
    <row r="1335">
      <c r="A1335" s="3"/>
      <c r="B1335" s="4"/>
    </row>
    <row r="1336">
      <c r="A1336" s="3"/>
      <c r="B1336" s="4"/>
    </row>
    <row r="1337">
      <c r="A1337" s="3"/>
      <c r="B1337" s="4"/>
    </row>
    <row r="1338">
      <c r="A1338" s="3"/>
      <c r="B1338" s="4"/>
    </row>
    <row r="1339">
      <c r="A1339" s="3"/>
      <c r="B1339" s="4"/>
    </row>
    <row r="1340">
      <c r="A1340" s="3"/>
      <c r="B1340" s="4"/>
    </row>
    <row r="1341">
      <c r="A1341" s="3"/>
      <c r="B1341" s="4"/>
    </row>
    <row r="1342">
      <c r="A1342" s="3"/>
      <c r="B1342" s="4"/>
    </row>
    <row r="1343">
      <c r="A1343" s="3"/>
      <c r="B1343" s="4"/>
    </row>
    <row r="1344">
      <c r="A1344" s="3"/>
      <c r="B1344" s="4"/>
    </row>
    <row r="1345">
      <c r="A1345" s="3"/>
      <c r="B1345" s="4"/>
    </row>
    <row r="1346">
      <c r="A1346" s="3"/>
      <c r="B1346" s="4"/>
    </row>
    <row r="1347">
      <c r="A1347" s="3"/>
      <c r="B1347" s="4"/>
    </row>
    <row r="1348">
      <c r="A1348" s="3"/>
      <c r="B1348" s="4"/>
    </row>
    <row r="1349">
      <c r="A1349" s="3"/>
      <c r="B1349" s="4"/>
    </row>
    <row r="1350">
      <c r="A1350" s="3"/>
      <c r="B1350" s="4"/>
    </row>
    <row r="1351">
      <c r="A1351" s="3"/>
      <c r="B1351" s="4"/>
    </row>
    <row r="1352">
      <c r="A1352" s="3"/>
      <c r="B1352" s="4"/>
    </row>
    <row r="1353">
      <c r="A1353" s="3"/>
      <c r="B1353" s="4"/>
    </row>
    <row r="1354">
      <c r="A1354" s="3"/>
      <c r="B1354" s="4"/>
    </row>
    <row r="1355">
      <c r="A1355" s="3"/>
      <c r="B1355" s="4"/>
    </row>
    <row r="1356">
      <c r="A1356" s="3"/>
      <c r="B1356" s="4"/>
    </row>
    <row r="1357">
      <c r="A1357" s="3"/>
      <c r="B1357" s="4"/>
    </row>
    <row r="1358">
      <c r="A1358" s="3"/>
      <c r="B1358" s="4"/>
    </row>
    <row r="1359">
      <c r="A1359" s="3"/>
      <c r="B1359" s="4"/>
    </row>
    <row r="1360">
      <c r="A1360" s="3"/>
      <c r="B1360" s="4"/>
    </row>
    <row r="1361">
      <c r="A1361" s="3"/>
      <c r="B1361" s="4"/>
    </row>
    <row r="1362">
      <c r="A1362" s="3"/>
      <c r="B1362" s="4"/>
    </row>
    <row r="1363">
      <c r="A1363" s="3"/>
      <c r="B1363" s="4"/>
    </row>
    <row r="1364">
      <c r="A1364" s="3"/>
      <c r="B1364" s="4"/>
    </row>
    <row r="1365">
      <c r="A1365" s="3"/>
      <c r="B1365" s="4"/>
    </row>
    <row r="1366">
      <c r="A1366" s="3"/>
      <c r="B1366" s="4"/>
    </row>
    <row r="1367">
      <c r="A1367" s="3"/>
      <c r="B1367" s="4"/>
    </row>
    <row r="1368">
      <c r="A1368" s="3"/>
      <c r="B1368" s="4"/>
    </row>
    <row r="1369">
      <c r="A1369" s="3"/>
      <c r="B1369" s="4"/>
    </row>
    <row r="1370">
      <c r="A1370" s="3"/>
      <c r="B1370" s="4"/>
    </row>
    <row r="1371">
      <c r="A1371" s="3"/>
      <c r="B1371" s="4"/>
    </row>
    <row r="1372">
      <c r="A1372" s="3"/>
      <c r="B1372" s="4"/>
    </row>
    <row r="1373">
      <c r="A1373" s="3"/>
      <c r="B1373" s="4"/>
    </row>
    <row r="1374">
      <c r="A1374" s="3"/>
      <c r="B1374" s="4"/>
    </row>
    <row r="1375">
      <c r="A1375" s="3"/>
      <c r="B1375" s="4"/>
    </row>
    <row r="1376">
      <c r="A1376" s="3"/>
      <c r="B1376" s="4"/>
    </row>
    <row r="1377">
      <c r="A1377" s="3"/>
      <c r="B1377" s="4"/>
    </row>
    <row r="1378">
      <c r="A1378" s="3"/>
      <c r="B1378" s="4"/>
    </row>
    <row r="1379">
      <c r="A1379" s="3"/>
      <c r="B1379" s="4"/>
    </row>
    <row r="1380">
      <c r="A1380" s="3"/>
      <c r="B1380" s="4"/>
    </row>
    <row r="1381">
      <c r="A1381" s="3"/>
      <c r="B1381" s="4"/>
    </row>
    <row r="1382">
      <c r="A1382" s="3"/>
      <c r="B1382" s="4"/>
    </row>
    <row r="1383">
      <c r="A1383" s="3"/>
      <c r="B1383" s="4"/>
    </row>
    <row r="1384">
      <c r="A1384" s="3"/>
      <c r="B1384" s="4"/>
    </row>
    <row r="1385">
      <c r="A1385" s="3"/>
      <c r="B1385" s="4"/>
    </row>
    <row r="1386">
      <c r="A1386" s="3"/>
      <c r="B1386" s="4"/>
    </row>
    <row r="1387">
      <c r="A1387" s="3"/>
      <c r="B1387" s="4"/>
    </row>
    <row r="1388">
      <c r="A1388" s="3"/>
      <c r="B1388" s="4"/>
    </row>
    <row r="1389">
      <c r="A1389" s="3"/>
      <c r="B1389" s="4"/>
    </row>
    <row r="1390">
      <c r="A1390" s="3"/>
      <c r="B1390" s="4"/>
    </row>
    <row r="1391">
      <c r="A1391" s="3"/>
      <c r="B1391" s="4"/>
    </row>
    <row r="1392">
      <c r="A1392" s="3"/>
      <c r="B1392" s="4"/>
    </row>
    <row r="1393">
      <c r="A1393" s="3"/>
      <c r="B1393" s="4"/>
    </row>
    <row r="1394">
      <c r="A1394" s="3"/>
      <c r="B1394" s="4"/>
    </row>
    <row r="1395">
      <c r="A1395" s="3"/>
      <c r="B1395" s="4"/>
    </row>
    <row r="1396">
      <c r="A1396" s="3"/>
      <c r="B1396" s="4"/>
    </row>
    <row r="1397">
      <c r="A1397" s="3"/>
      <c r="B1397" s="4"/>
    </row>
    <row r="1398">
      <c r="A1398" s="3"/>
      <c r="B1398" s="4"/>
    </row>
    <row r="1399">
      <c r="A1399" s="3"/>
      <c r="B1399" s="4"/>
    </row>
    <row r="1400">
      <c r="A1400" s="3"/>
      <c r="B1400" s="4"/>
    </row>
    <row r="1401">
      <c r="A1401" s="3"/>
      <c r="B1401" s="4"/>
    </row>
    <row r="1402">
      <c r="A1402" s="3"/>
      <c r="B1402" s="4"/>
    </row>
    <row r="1403">
      <c r="A1403" s="3"/>
      <c r="B1403" s="4"/>
    </row>
    <row r="1404">
      <c r="A1404" s="3"/>
      <c r="B1404" s="4"/>
    </row>
    <row r="1405">
      <c r="A1405" s="3"/>
      <c r="B1405" s="4"/>
    </row>
    <row r="1406">
      <c r="A1406" s="3"/>
      <c r="B1406" s="4"/>
    </row>
    <row r="1407">
      <c r="A1407" s="3"/>
      <c r="B1407" s="4"/>
    </row>
    <row r="1408">
      <c r="A1408" s="3"/>
      <c r="B1408" s="4"/>
    </row>
    <row r="1409">
      <c r="A1409" s="3"/>
      <c r="B1409" s="4"/>
    </row>
    <row r="1410">
      <c r="A1410" s="3"/>
      <c r="B1410" s="4"/>
    </row>
    <row r="1411">
      <c r="A1411" s="3"/>
      <c r="B1411" s="4"/>
    </row>
    <row r="1412">
      <c r="A1412" s="3"/>
      <c r="B1412" s="4"/>
    </row>
    <row r="1413">
      <c r="A1413" s="3"/>
      <c r="B1413" s="4"/>
    </row>
    <row r="1414">
      <c r="A1414" s="3"/>
      <c r="B1414" s="4"/>
    </row>
    <row r="1415">
      <c r="A1415" s="3"/>
      <c r="B1415" s="4"/>
    </row>
    <row r="1416">
      <c r="A1416" s="3"/>
      <c r="B1416" s="4"/>
    </row>
    <row r="1417">
      <c r="A1417" s="3"/>
      <c r="B1417" s="4"/>
    </row>
    <row r="1418">
      <c r="A1418" s="3"/>
      <c r="B1418" s="4"/>
    </row>
    <row r="1419">
      <c r="A1419" s="3"/>
      <c r="B1419" s="4"/>
    </row>
    <row r="1420">
      <c r="A1420" s="3"/>
      <c r="B1420" s="4"/>
    </row>
    <row r="1421">
      <c r="A1421" s="3"/>
      <c r="B1421" s="4"/>
    </row>
    <row r="1422">
      <c r="A1422" s="3"/>
      <c r="B1422" s="4"/>
    </row>
    <row r="1423">
      <c r="A1423" s="3"/>
      <c r="B1423" s="4"/>
    </row>
    <row r="1424">
      <c r="A1424" s="3"/>
      <c r="B1424" s="4"/>
    </row>
    <row r="1425">
      <c r="A1425" s="3"/>
      <c r="B1425" s="4"/>
    </row>
    <row r="1426">
      <c r="A1426" s="3"/>
      <c r="B1426" s="4"/>
    </row>
    <row r="1427">
      <c r="A1427" s="3"/>
      <c r="B1427" s="4"/>
    </row>
    <row r="1428">
      <c r="A1428" s="3"/>
      <c r="B1428" s="4"/>
    </row>
    <row r="1429">
      <c r="A1429" s="3"/>
      <c r="B1429" s="4"/>
    </row>
    <row r="1430">
      <c r="A1430" s="3"/>
      <c r="B1430" s="4"/>
    </row>
    <row r="1431">
      <c r="A1431" s="3"/>
      <c r="B1431" s="4"/>
    </row>
    <row r="1432">
      <c r="A1432" s="3"/>
      <c r="B1432" s="4"/>
    </row>
    <row r="1433">
      <c r="A1433" s="3"/>
      <c r="B1433" s="4"/>
    </row>
    <row r="1434">
      <c r="A1434" s="3"/>
      <c r="B1434" s="4"/>
    </row>
    <row r="1435">
      <c r="A1435" s="3"/>
      <c r="B1435" s="4"/>
    </row>
    <row r="1436">
      <c r="A1436" s="3"/>
      <c r="B1436" s="4"/>
    </row>
    <row r="1437">
      <c r="A1437" s="3"/>
      <c r="B1437" s="4"/>
    </row>
    <row r="1438">
      <c r="A1438" s="3"/>
      <c r="B1438" s="4"/>
    </row>
    <row r="1439">
      <c r="A1439" s="3"/>
      <c r="B1439" s="4"/>
    </row>
    <row r="1440">
      <c r="A1440" s="3"/>
      <c r="B1440" s="4"/>
    </row>
    <row r="1441">
      <c r="A1441" s="3"/>
      <c r="B1441" s="4"/>
    </row>
    <row r="1442">
      <c r="A1442" s="3"/>
      <c r="B1442" s="4"/>
    </row>
    <row r="1443">
      <c r="A1443" s="3"/>
      <c r="B1443" s="4"/>
    </row>
    <row r="1444">
      <c r="A1444" s="3"/>
      <c r="B1444" s="4"/>
    </row>
    <row r="1445">
      <c r="A1445" s="3"/>
      <c r="B1445" s="4"/>
    </row>
    <row r="1446">
      <c r="A1446" s="3"/>
      <c r="B1446" s="4"/>
    </row>
    <row r="1447">
      <c r="A1447" s="3"/>
      <c r="B1447" s="4"/>
    </row>
    <row r="1448">
      <c r="A1448" s="3"/>
      <c r="B1448" s="4"/>
    </row>
    <row r="1449">
      <c r="A1449" s="3"/>
      <c r="B1449" s="4"/>
    </row>
    <row r="1450">
      <c r="A1450" s="3"/>
      <c r="B1450" s="4"/>
    </row>
    <row r="1451">
      <c r="A1451" s="3"/>
      <c r="B1451" s="4"/>
    </row>
    <row r="1452">
      <c r="A1452" s="3"/>
      <c r="B1452" s="4"/>
    </row>
    <row r="1453">
      <c r="A1453" s="3"/>
      <c r="B1453" s="4"/>
    </row>
    <row r="1454">
      <c r="A1454" s="3"/>
      <c r="B1454" s="4"/>
    </row>
    <row r="1455">
      <c r="A1455" s="3"/>
      <c r="B1455" s="4"/>
    </row>
    <row r="1456">
      <c r="A1456" s="3"/>
      <c r="B1456" s="4"/>
    </row>
    <row r="1457">
      <c r="A1457" s="3"/>
      <c r="B1457" s="4"/>
    </row>
    <row r="1458">
      <c r="A1458" s="3"/>
      <c r="B1458" s="4"/>
    </row>
    <row r="1459">
      <c r="A1459" s="3"/>
      <c r="B1459" s="4"/>
    </row>
    <row r="1460">
      <c r="A1460" s="3"/>
      <c r="B1460" s="4"/>
    </row>
    <row r="1461">
      <c r="A1461" s="3"/>
      <c r="B1461" s="4"/>
    </row>
    <row r="1462">
      <c r="A1462" s="3"/>
      <c r="B1462" s="4"/>
    </row>
    <row r="1463">
      <c r="A1463" s="3"/>
      <c r="B1463" s="4"/>
    </row>
    <row r="1464">
      <c r="A1464" s="3"/>
      <c r="B1464" s="4"/>
    </row>
    <row r="1465">
      <c r="A1465" s="3"/>
      <c r="B1465" s="4"/>
    </row>
    <row r="1466">
      <c r="A1466" s="3"/>
      <c r="B1466" s="4"/>
    </row>
    <row r="1467">
      <c r="A1467" s="3"/>
      <c r="B1467" s="4"/>
    </row>
    <row r="1468">
      <c r="A1468" s="3"/>
      <c r="B1468" s="4"/>
    </row>
    <row r="1469">
      <c r="A1469" s="3"/>
      <c r="B1469" s="4"/>
    </row>
    <row r="1470">
      <c r="A1470" s="3"/>
      <c r="B1470" s="4"/>
    </row>
    <row r="1471">
      <c r="A1471" s="3"/>
      <c r="B1471" s="4"/>
    </row>
    <row r="1472">
      <c r="A1472" s="3"/>
      <c r="B1472" s="4"/>
    </row>
    <row r="1473">
      <c r="A1473" s="3"/>
      <c r="B1473" s="4"/>
    </row>
    <row r="1474">
      <c r="A1474" s="3"/>
      <c r="B1474" s="4"/>
    </row>
    <row r="1475">
      <c r="A1475" s="3"/>
      <c r="B1475" s="4"/>
    </row>
    <row r="1476">
      <c r="A1476" s="3"/>
      <c r="B1476" s="4"/>
    </row>
    <row r="1477">
      <c r="A1477" s="3"/>
      <c r="B1477" s="4"/>
    </row>
    <row r="1478">
      <c r="A1478" s="3"/>
      <c r="B1478" s="4"/>
    </row>
    <row r="1479">
      <c r="A1479" s="3"/>
      <c r="B1479" s="4"/>
    </row>
    <row r="1480">
      <c r="A1480" s="3"/>
      <c r="B1480" s="4"/>
    </row>
    <row r="1481">
      <c r="A1481" s="3"/>
      <c r="B1481" s="4"/>
    </row>
    <row r="1482">
      <c r="A1482" s="3"/>
      <c r="B1482" s="4"/>
    </row>
    <row r="1483">
      <c r="A1483" s="3"/>
      <c r="B1483" s="4"/>
    </row>
    <row r="1484">
      <c r="A1484" s="3"/>
      <c r="B1484" s="4"/>
    </row>
    <row r="1485">
      <c r="A1485" s="3"/>
      <c r="B1485" s="4"/>
    </row>
    <row r="1486">
      <c r="A1486" s="3"/>
      <c r="B1486" s="4"/>
    </row>
    <row r="1487">
      <c r="A1487" s="3"/>
      <c r="B1487" s="4"/>
    </row>
    <row r="1488">
      <c r="A1488" s="3"/>
      <c r="B1488" s="4"/>
    </row>
    <row r="1489">
      <c r="A1489" s="3"/>
      <c r="B1489" s="4"/>
    </row>
    <row r="1490">
      <c r="A1490" s="3"/>
      <c r="B1490" s="4"/>
    </row>
    <row r="1491">
      <c r="A1491" s="3"/>
      <c r="B1491" s="4"/>
    </row>
    <row r="1492">
      <c r="A1492" s="3"/>
      <c r="B1492" s="4"/>
    </row>
    <row r="1493">
      <c r="A1493" s="3"/>
      <c r="B1493" s="4"/>
    </row>
    <row r="1494">
      <c r="A1494" s="3"/>
      <c r="B1494" s="4"/>
    </row>
    <row r="1495">
      <c r="A1495" s="3"/>
      <c r="B1495" s="4"/>
    </row>
    <row r="1496">
      <c r="A1496" s="3"/>
      <c r="B1496" s="4"/>
    </row>
    <row r="1497">
      <c r="A1497" s="3"/>
      <c r="B1497" s="4"/>
    </row>
    <row r="1498">
      <c r="A1498" s="3"/>
      <c r="B1498" s="4"/>
    </row>
    <row r="1499">
      <c r="A1499" s="3"/>
      <c r="B1499" s="4"/>
    </row>
    <row r="1500">
      <c r="A1500" s="3"/>
      <c r="B1500" s="4"/>
    </row>
    <row r="1501">
      <c r="A1501" s="3"/>
      <c r="B1501" s="4"/>
    </row>
    <row r="1502">
      <c r="A1502" s="3"/>
      <c r="B1502" s="4"/>
    </row>
    <row r="1503">
      <c r="A1503" s="3"/>
      <c r="B1503" s="4"/>
    </row>
    <row r="1504">
      <c r="A1504" s="3"/>
      <c r="B1504" s="4"/>
    </row>
    <row r="1505">
      <c r="A1505" s="3"/>
      <c r="B1505" s="4"/>
    </row>
    <row r="1506">
      <c r="A1506" s="3"/>
      <c r="B1506" s="4"/>
    </row>
    <row r="1507">
      <c r="A1507" s="3"/>
      <c r="B1507" s="4"/>
    </row>
    <row r="1508">
      <c r="A1508" s="3"/>
      <c r="B1508" s="4"/>
    </row>
    <row r="1509">
      <c r="A1509" s="3"/>
      <c r="B1509" s="4"/>
    </row>
    <row r="1510">
      <c r="A1510" s="3"/>
      <c r="B1510" s="4"/>
    </row>
    <row r="1511">
      <c r="A1511" s="3"/>
      <c r="B1511" s="4"/>
    </row>
    <row r="1512">
      <c r="A1512" s="3"/>
      <c r="B1512" s="4"/>
    </row>
    <row r="1513">
      <c r="A1513" s="3"/>
      <c r="B1513" s="4"/>
    </row>
    <row r="1514">
      <c r="A1514" s="3"/>
      <c r="B1514" s="4"/>
    </row>
    <row r="1515">
      <c r="A1515" s="3"/>
      <c r="B1515" s="4"/>
    </row>
    <row r="1516">
      <c r="A1516" s="3"/>
      <c r="B1516" s="4"/>
    </row>
    <row r="1517">
      <c r="A1517" s="3"/>
      <c r="B1517" s="4"/>
    </row>
    <row r="1518">
      <c r="A1518" s="3"/>
      <c r="B1518" s="4"/>
    </row>
    <row r="1519">
      <c r="A1519" s="3"/>
      <c r="B1519" s="4"/>
    </row>
    <row r="1520">
      <c r="A1520" s="3"/>
      <c r="B1520" s="4"/>
    </row>
    <row r="1521">
      <c r="A1521" s="3"/>
      <c r="B1521" s="4"/>
    </row>
    <row r="1522">
      <c r="A1522" s="3"/>
      <c r="B1522" s="4"/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  <row r="8606">
      <c r="A8606" s="3"/>
      <c r="B8606" s="4"/>
    </row>
    <row r="8607">
      <c r="A8607" s="3"/>
      <c r="B8607" s="4"/>
    </row>
    <row r="8608">
      <c r="A8608" s="3"/>
      <c r="B8608" s="4"/>
    </row>
    <row r="8609">
      <c r="A8609" s="3"/>
      <c r="B8609" s="4"/>
    </row>
    <row r="8610">
      <c r="A8610" s="3"/>
      <c r="B8610" s="4"/>
    </row>
    <row r="8611">
      <c r="A8611" s="3"/>
      <c r="B8611" s="4"/>
    </row>
    <row r="8612">
      <c r="A8612" s="3"/>
      <c r="B8612" s="4"/>
    </row>
    <row r="8613">
      <c r="A8613" s="3"/>
      <c r="B8613" s="4"/>
    </row>
    <row r="8614">
      <c r="A8614" s="3"/>
      <c r="B8614" s="4"/>
    </row>
    <row r="8615">
      <c r="A8615" s="3"/>
      <c r="B8615" s="4"/>
    </row>
    <row r="8616">
      <c r="A8616" s="3"/>
      <c r="B8616" s="4"/>
    </row>
    <row r="8617">
      <c r="A8617" s="3"/>
      <c r="B8617" s="4"/>
    </row>
    <row r="8618">
      <c r="A8618" s="3"/>
      <c r="B8618" s="4"/>
    </row>
    <row r="8619">
      <c r="A8619" s="3"/>
      <c r="B8619" s="4"/>
    </row>
    <row r="8620">
      <c r="A8620" s="3"/>
      <c r="B8620" s="4"/>
    </row>
    <row r="8621">
      <c r="A8621" s="3"/>
      <c r="B8621" s="4"/>
    </row>
    <row r="8622">
      <c r="A8622" s="3"/>
      <c r="B8622" s="4"/>
    </row>
    <row r="8623">
      <c r="A8623" s="3"/>
      <c r="B8623" s="4"/>
    </row>
    <row r="8624">
      <c r="A8624" s="3"/>
      <c r="B8624" s="4"/>
    </row>
    <row r="8625">
      <c r="A8625" s="3"/>
      <c r="B8625" s="4"/>
    </row>
    <row r="8626">
      <c r="A8626" s="3"/>
      <c r="B8626" s="4"/>
    </row>
    <row r="8627">
      <c r="A8627" s="3"/>
      <c r="B8627" s="4"/>
    </row>
    <row r="8628">
      <c r="A8628" s="3"/>
      <c r="B8628" s="4"/>
    </row>
    <row r="8629">
      <c r="A8629" s="3"/>
      <c r="B8629" s="4"/>
    </row>
    <row r="8630">
      <c r="A8630" s="3"/>
      <c r="B8630" s="4"/>
    </row>
    <row r="8631">
      <c r="A8631" s="3"/>
      <c r="B8631" s="4"/>
    </row>
    <row r="8632">
      <c r="A8632" s="3"/>
      <c r="B8632" s="4"/>
    </row>
    <row r="8633">
      <c r="A8633" s="3"/>
      <c r="B8633" s="4"/>
    </row>
    <row r="8634">
      <c r="A8634" s="3"/>
      <c r="B8634" s="4"/>
    </row>
    <row r="8635">
      <c r="A8635" s="3"/>
      <c r="B8635" s="4"/>
    </row>
    <row r="8636">
      <c r="A8636" s="3"/>
      <c r="B8636" s="4"/>
    </row>
    <row r="8637">
      <c r="A8637" s="3"/>
      <c r="B8637" s="4"/>
    </row>
    <row r="8638">
      <c r="A8638" s="3"/>
      <c r="B8638" s="4"/>
    </row>
    <row r="8639">
      <c r="A8639" s="3"/>
      <c r="B8639" s="4"/>
    </row>
    <row r="8640">
      <c r="A8640" s="3"/>
      <c r="B8640" s="4"/>
    </row>
    <row r="8641">
      <c r="A8641" s="3"/>
      <c r="B8641" s="4"/>
    </row>
    <row r="8642">
      <c r="A8642" s="3"/>
      <c r="B8642" s="4"/>
    </row>
    <row r="8643">
      <c r="A8643" s="3"/>
      <c r="B8643" s="4"/>
    </row>
    <row r="8644">
      <c r="A8644" s="3"/>
      <c r="B8644" s="4"/>
    </row>
    <row r="8645">
      <c r="A8645" s="3"/>
      <c r="B8645" s="4"/>
    </row>
    <row r="8646">
      <c r="A8646" s="3"/>
      <c r="B8646" s="4"/>
    </row>
    <row r="8647">
      <c r="A8647" s="3"/>
      <c r="B8647" s="4"/>
    </row>
    <row r="8648">
      <c r="A8648" s="3"/>
      <c r="B8648" s="4"/>
    </row>
    <row r="8649">
      <c r="A8649" s="3"/>
      <c r="B8649" s="4"/>
    </row>
    <row r="8650">
      <c r="A8650" s="3"/>
      <c r="B8650" s="4"/>
    </row>
    <row r="8651">
      <c r="A8651" s="3"/>
      <c r="B8651" s="4"/>
    </row>
    <row r="8652">
      <c r="A8652" s="3"/>
      <c r="B8652" s="4"/>
    </row>
    <row r="8653">
      <c r="A8653" s="3"/>
      <c r="B8653" s="4"/>
    </row>
    <row r="8654">
      <c r="A8654" s="3"/>
      <c r="B8654" s="4"/>
    </row>
    <row r="8655">
      <c r="A8655" s="3"/>
      <c r="B8655" s="4"/>
    </row>
    <row r="8656">
      <c r="A8656" s="3"/>
      <c r="B8656" s="4"/>
    </row>
    <row r="8657">
      <c r="A8657" s="3"/>
      <c r="B8657" s="4"/>
    </row>
    <row r="8658">
      <c r="A8658" s="3"/>
      <c r="B8658" s="4"/>
    </row>
    <row r="8659">
      <c r="A8659" s="3"/>
      <c r="B8659" s="4"/>
    </row>
    <row r="8660">
      <c r="A8660" s="3"/>
      <c r="B8660" s="4"/>
    </row>
    <row r="8661">
      <c r="A8661" s="3"/>
      <c r="B8661" s="4"/>
    </row>
    <row r="8662">
      <c r="A8662" s="3"/>
      <c r="B8662" s="4"/>
    </row>
    <row r="8663">
      <c r="A8663" s="3"/>
      <c r="B8663" s="4"/>
    </row>
    <row r="8664">
      <c r="A8664" s="3"/>
      <c r="B8664" s="4"/>
    </row>
    <row r="8665">
      <c r="A8665" s="3"/>
      <c r="B8665" s="4"/>
    </row>
    <row r="8666">
      <c r="A8666" s="3"/>
      <c r="B8666" s="4"/>
    </row>
    <row r="8667">
      <c r="A8667" s="3"/>
      <c r="B8667" s="4"/>
    </row>
    <row r="8668">
      <c r="A8668" s="3"/>
      <c r="B8668" s="4"/>
    </row>
    <row r="8669">
      <c r="A8669" s="3"/>
      <c r="B8669" s="4"/>
    </row>
    <row r="8670">
      <c r="A8670" s="3"/>
      <c r="B8670" s="4"/>
    </row>
    <row r="8671">
      <c r="A8671" s="3"/>
      <c r="B8671" s="4"/>
    </row>
    <row r="8672">
      <c r="A8672" s="3"/>
      <c r="B8672" s="4"/>
    </row>
    <row r="8673">
      <c r="A8673" s="3"/>
      <c r="B8673" s="4"/>
    </row>
    <row r="8674">
      <c r="A8674" s="3"/>
      <c r="B8674" s="4"/>
    </row>
    <row r="8675">
      <c r="A8675" s="3"/>
      <c r="B8675" s="4"/>
    </row>
    <row r="8676">
      <c r="A8676" s="3"/>
      <c r="B8676" s="4"/>
    </row>
    <row r="8677">
      <c r="A8677" s="3"/>
      <c r="B8677" s="4"/>
    </row>
    <row r="8678">
      <c r="A8678" s="3"/>
      <c r="B8678" s="4"/>
    </row>
    <row r="8679">
      <c r="A8679" s="3"/>
      <c r="B8679" s="4"/>
    </row>
    <row r="8680">
      <c r="A8680" s="3"/>
      <c r="B8680" s="4"/>
    </row>
    <row r="8681">
      <c r="A8681" s="3"/>
      <c r="B8681" s="4"/>
    </row>
    <row r="8682">
      <c r="A8682" s="3"/>
      <c r="B8682" s="4"/>
    </row>
    <row r="8683">
      <c r="A8683" s="3"/>
      <c r="B8683" s="4"/>
    </row>
    <row r="8684">
      <c r="A8684" s="3"/>
      <c r="B8684" s="4"/>
    </row>
    <row r="8685">
      <c r="A8685" s="3"/>
      <c r="B8685" s="4"/>
    </row>
    <row r="8686">
      <c r="A8686" s="3"/>
      <c r="B8686" s="4"/>
    </row>
    <row r="8687">
      <c r="A8687" s="3"/>
      <c r="B8687" s="4"/>
    </row>
    <row r="8688">
      <c r="A8688" s="3"/>
      <c r="B8688" s="4"/>
    </row>
    <row r="8689">
      <c r="A8689" s="3"/>
      <c r="B8689" s="4"/>
    </row>
    <row r="8690">
      <c r="A8690" s="3"/>
      <c r="B8690" s="4"/>
    </row>
    <row r="8691">
      <c r="A8691" s="3"/>
      <c r="B8691" s="4"/>
    </row>
    <row r="8692">
      <c r="A8692" s="3"/>
      <c r="B8692" s="4"/>
    </row>
    <row r="8693">
      <c r="A8693" s="3"/>
      <c r="B8693" s="4"/>
    </row>
    <row r="8694">
      <c r="A8694" s="3"/>
      <c r="B8694" s="4"/>
    </row>
    <row r="8695">
      <c r="A8695" s="3"/>
      <c r="B8695" s="4"/>
    </row>
    <row r="8696">
      <c r="A8696" s="3"/>
      <c r="B8696" s="4"/>
    </row>
    <row r="8697">
      <c r="A8697" s="3"/>
      <c r="B8697" s="4"/>
    </row>
    <row r="8698">
      <c r="A8698" s="3"/>
      <c r="B8698" s="4"/>
    </row>
    <row r="8699">
      <c r="A8699" s="3"/>
      <c r="B8699" s="4"/>
    </row>
    <row r="8700">
      <c r="A8700" s="3"/>
      <c r="B8700" s="4"/>
    </row>
    <row r="8701">
      <c r="A8701" s="3"/>
      <c r="B8701" s="4"/>
    </row>
    <row r="8702">
      <c r="A8702" s="3"/>
      <c r="B8702" s="4"/>
    </row>
    <row r="8703">
      <c r="A8703" s="3"/>
      <c r="B8703" s="4"/>
    </row>
    <row r="8704">
      <c r="A8704" s="3"/>
      <c r="B8704" s="4"/>
    </row>
    <row r="8705">
      <c r="A8705" s="3"/>
      <c r="B8705" s="4"/>
    </row>
    <row r="8706">
      <c r="A8706" s="3"/>
      <c r="B8706" s="4"/>
    </row>
    <row r="8707">
      <c r="A8707" s="3"/>
      <c r="B8707" s="4"/>
    </row>
    <row r="8708">
      <c r="A8708" s="3"/>
      <c r="B8708" s="4"/>
    </row>
    <row r="8709">
      <c r="A8709" s="3"/>
      <c r="B8709" s="4"/>
    </row>
    <row r="8710">
      <c r="A8710" s="3"/>
      <c r="B8710" s="4"/>
    </row>
    <row r="8711">
      <c r="A8711" s="3"/>
      <c r="B8711" s="4"/>
    </row>
    <row r="8712">
      <c r="A8712" s="3"/>
      <c r="B8712" s="4"/>
    </row>
    <row r="8713">
      <c r="A8713" s="3"/>
      <c r="B8713" s="4"/>
    </row>
    <row r="8714">
      <c r="A8714" s="3"/>
      <c r="B8714" s="4"/>
    </row>
    <row r="8715">
      <c r="A8715" s="3"/>
      <c r="B8715" s="4"/>
    </row>
    <row r="8716">
      <c r="A8716" s="3"/>
      <c r="B8716" s="4"/>
    </row>
    <row r="8717">
      <c r="A8717" s="3"/>
      <c r="B8717" s="4"/>
    </row>
    <row r="8718">
      <c r="A8718" s="3"/>
      <c r="B8718" s="4"/>
    </row>
    <row r="8719">
      <c r="A8719" s="3"/>
      <c r="B8719" s="4"/>
    </row>
    <row r="8720">
      <c r="A8720" s="3"/>
      <c r="B8720" s="4"/>
    </row>
    <row r="8721">
      <c r="A8721" s="3"/>
      <c r="B8721" s="4"/>
    </row>
    <row r="8722">
      <c r="A8722" s="3"/>
      <c r="B8722" s="4"/>
    </row>
    <row r="8723">
      <c r="A8723" s="3"/>
      <c r="B8723" s="4"/>
    </row>
    <row r="8724">
      <c r="A8724" s="3"/>
      <c r="B8724" s="4"/>
    </row>
    <row r="8725">
      <c r="A8725" s="3"/>
      <c r="B8725" s="4"/>
    </row>
    <row r="8726">
      <c r="A8726" s="3"/>
      <c r="B8726" s="4"/>
    </row>
    <row r="8727">
      <c r="A8727" s="3"/>
      <c r="B8727" s="4"/>
    </row>
    <row r="8728">
      <c r="A8728" s="3"/>
      <c r="B8728" s="4"/>
    </row>
    <row r="8729">
      <c r="A8729" s="3"/>
      <c r="B8729" s="4"/>
    </row>
    <row r="8730">
      <c r="A8730" s="3"/>
      <c r="B8730" s="4"/>
    </row>
    <row r="8731">
      <c r="A8731" s="3"/>
      <c r="B8731" s="4"/>
    </row>
    <row r="8732">
      <c r="A8732" s="3"/>
      <c r="B8732" s="4"/>
    </row>
    <row r="8733">
      <c r="A8733" s="3"/>
      <c r="B8733" s="4"/>
    </row>
    <row r="8734">
      <c r="A8734" s="3"/>
      <c r="B8734" s="4"/>
    </row>
    <row r="8735">
      <c r="A8735" s="3"/>
      <c r="B8735" s="4"/>
    </row>
    <row r="8736">
      <c r="A8736" s="3"/>
      <c r="B8736" s="4"/>
    </row>
    <row r="8737">
      <c r="A8737" s="3"/>
      <c r="B8737" s="4"/>
    </row>
    <row r="8738">
      <c r="A8738" s="3"/>
      <c r="B8738" s="4"/>
    </row>
    <row r="8739">
      <c r="A8739" s="3"/>
      <c r="B8739" s="4"/>
    </row>
    <row r="8740">
      <c r="A8740" s="3"/>
      <c r="B8740" s="4"/>
    </row>
    <row r="8741">
      <c r="A8741" s="3"/>
      <c r="B8741" s="4"/>
    </row>
    <row r="8742">
      <c r="A8742" s="3"/>
      <c r="B8742" s="4"/>
    </row>
    <row r="8743">
      <c r="A8743" s="3"/>
      <c r="B8743" s="4"/>
    </row>
    <row r="8744">
      <c r="A8744" s="3"/>
      <c r="B8744" s="4"/>
    </row>
    <row r="8745">
      <c r="A8745" s="3"/>
      <c r="B8745" s="4"/>
    </row>
    <row r="8746">
      <c r="A8746" s="3"/>
      <c r="B8746" s="4"/>
    </row>
    <row r="8747">
      <c r="A8747" s="3"/>
      <c r="B8747" s="4"/>
    </row>
    <row r="8748">
      <c r="A8748" s="3"/>
      <c r="B8748" s="4"/>
    </row>
    <row r="8749">
      <c r="A8749" s="3"/>
      <c r="B8749" s="4"/>
    </row>
    <row r="8750">
      <c r="A8750" s="3"/>
      <c r="B8750" s="4"/>
    </row>
    <row r="8751">
      <c r="A8751" s="3"/>
      <c r="B8751" s="4"/>
    </row>
    <row r="8752">
      <c r="A8752" s="3"/>
      <c r="B8752" s="4"/>
    </row>
    <row r="8753">
      <c r="A8753" s="3"/>
      <c r="B8753" s="4"/>
    </row>
    <row r="8754">
      <c r="A8754" s="3"/>
      <c r="B8754" s="4"/>
    </row>
    <row r="8755">
      <c r="A8755" s="3"/>
      <c r="B8755" s="4"/>
    </row>
    <row r="8756">
      <c r="A8756" s="3"/>
      <c r="B8756" s="4"/>
    </row>
    <row r="8757">
      <c r="A8757" s="3"/>
      <c r="B8757" s="4"/>
    </row>
    <row r="8758">
      <c r="A8758" s="3"/>
      <c r="B8758" s="4"/>
    </row>
    <row r="8759">
      <c r="A8759" s="3"/>
      <c r="B8759" s="4"/>
    </row>
    <row r="8760">
      <c r="A8760" s="3"/>
      <c r="B8760" s="4"/>
    </row>
    <row r="8761">
      <c r="A8761" s="3"/>
      <c r="B8761" s="4"/>
    </row>
    <row r="8762">
      <c r="A8762" s="3"/>
      <c r="B8762" s="4"/>
    </row>
    <row r="8763">
      <c r="A8763" s="3"/>
      <c r="B8763" s="4"/>
    </row>
    <row r="8764">
      <c r="A8764" s="3"/>
      <c r="B8764" s="4"/>
    </row>
    <row r="8765">
      <c r="A8765" s="3"/>
      <c r="B8765" s="4"/>
    </row>
    <row r="8766">
      <c r="A8766" s="3"/>
      <c r="B8766" s="4"/>
    </row>
    <row r="8767">
      <c r="A8767" s="3"/>
      <c r="B8767" s="4"/>
    </row>
    <row r="8768">
      <c r="A8768" s="3"/>
      <c r="B8768" s="4"/>
    </row>
    <row r="8769">
      <c r="A8769" s="3"/>
      <c r="B8769" s="4"/>
    </row>
    <row r="8770">
      <c r="A8770" s="3"/>
      <c r="B8770" s="4"/>
    </row>
    <row r="8771">
      <c r="A8771" s="3"/>
      <c r="B8771" s="4"/>
    </row>
    <row r="8772">
      <c r="A8772" s="3"/>
      <c r="B8772" s="4"/>
    </row>
    <row r="8773">
      <c r="A8773" s="3"/>
      <c r="B8773" s="4"/>
    </row>
    <row r="8774">
      <c r="A8774" s="3"/>
      <c r="B8774" s="4"/>
    </row>
    <row r="8775">
      <c r="A8775" s="3"/>
      <c r="B8775" s="4"/>
    </row>
    <row r="8776">
      <c r="A8776" s="3"/>
      <c r="B8776" s="4"/>
    </row>
    <row r="8777">
      <c r="A8777" s="3"/>
      <c r="B8777" s="4"/>
    </row>
    <row r="8778">
      <c r="A8778" s="3"/>
      <c r="B8778" s="4"/>
    </row>
    <row r="8779">
      <c r="A8779" s="3"/>
      <c r="B8779" s="4"/>
    </row>
    <row r="8780">
      <c r="A8780" s="3"/>
      <c r="B8780" s="4"/>
    </row>
    <row r="8781">
      <c r="A8781" s="3"/>
      <c r="B8781" s="4"/>
    </row>
    <row r="8782">
      <c r="A8782" s="3"/>
      <c r="B8782" s="4"/>
    </row>
    <row r="8783">
      <c r="A8783" s="3"/>
      <c r="B8783" s="4"/>
    </row>
    <row r="8784">
      <c r="A8784" s="3"/>
      <c r="B8784" s="4"/>
    </row>
    <row r="8785">
      <c r="A8785" s="3"/>
      <c r="B8785" s="4"/>
    </row>
    <row r="8786">
      <c r="A8786" s="3"/>
      <c r="B8786" s="4"/>
    </row>
    <row r="8787">
      <c r="A8787" s="3"/>
      <c r="B8787" s="4"/>
    </row>
    <row r="8788">
      <c r="A8788" s="3"/>
      <c r="B8788" s="4"/>
    </row>
    <row r="8789">
      <c r="A8789" s="3"/>
      <c r="B8789" s="4"/>
    </row>
    <row r="8790">
      <c r="A8790" s="3"/>
      <c r="B8790" s="4"/>
    </row>
    <row r="8791">
      <c r="A8791" s="3"/>
      <c r="B8791" s="4"/>
    </row>
    <row r="8792">
      <c r="A8792" s="3"/>
      <c r="B8792" s="4"/>
    </row>
    <row r="8793">
      <c r="A8793" s="3"/>
      <c r="B8793" s="4"/>
    </row>
    <row r="8794">
      <c r="A8794" s="3"/>
      <c r="B8794" s="4"/>
    </row>
    <row r="8795">
      <c r="A8795" s="3"/>
      <c r="B8795" s="4"/>
    </row>
    <row r="8796">
      <c r="A8796" s="3"/>
      <c r="B8796" s="4"/>
    </row>
    <row r="8797">
      <c r="A8797" s="3"/>
      <c r="B8797" s="4"/>
    </row>
    <row r="8798">
      <c r="A8798" s="3"/>
      <c r="B8798" s="4"/>
    </row>
    <row r="8799">
      <c r="A8799" s="3"/>
      <c r="B8799" s="4"/>
    </row>
    <row r="8800">
      <c r="A8800" s="3"/>
      <c r="B8800" s="4"/>
    </row>
    <row r="8801">
      <c r="A8801" s="3"/>
      <c r="B8801" s="4"/>
    </row>
    <row r="8802">
      <c r="A8802" s="3"/>
      <c r="B8802" s="4"/>
    </row>
    <row r="8803">
      <c r="A8803" s="3"/>
      <c r="B8803" s="4"/>
    </row>
    <row r="8804">
      <c r="A8804" s="3"/>
      <c r="B8804" s="4"/>
    </row>
    <row r="8805">
      <c r="A8805" s="3"/>
      <c r="B8805" s="4"/>
    </row>
    <row r="8806">
      <c r="A8806" s="3"/>
      <c r="B8806" s="4"/>
    </row>
    <row r="8807">
      <c r="A8807" s="3"/>
      <c r="B8807" s="4"/>
    </row>
    <row r="8808">
      <c r="A8808" s="3"/>
      <c r="B8808" s="4"/>
    </row>
    <row r="8809">
      <c r="A8809" s="3"/>
      <c r="B8809" s="4"/>
    </row>
    <row r="8810">
      <c r="A8810" s="3"/>
      <c r="B8810" s="4"/>
    </row>
    <row r="8811">
      <c r="A8811" s="3"/>
      <c r="B8811" s="4"/>
    </row>
    <row r="8812">
      <c r="A8812" s="3"/>
      <c r="B8812" s="4"/>
    </row>
    <row r="8813">
      <c r="A8813" s="3"/>
      <c r="B8813" s="4"/>
    </row>
    <row r="8814">
      <c r="A8814" s="3"/>
      <c r="B8814" s="4"/>
    </row>
    <row r="8815">
      <c r="A8815" s="3"/>
      <c r="B8815" s="4"/>
    </row>
    <row r="8816">
      <c r="A8816" s="3"/>
      <c r="B8816" s="4"/>
    </row>
    <row r="8817">
      <c r="A8817" s="3"/>
      <c r="B8817" s="4"/>
    </row>
    <row r="8818">
      <c r="A8818" s="3"/>
      <c r="B8818" s="4"/>
    </row>
    <row r="8819">
      <c r="A8819" s="3"/>
      <c r="B8819" s="4"/>
    </row>
    <row r="8820">
      <c r="A8820" s="3"/>
      <c r="B8820" s="4"/>
    </row>
    <row r="8821">
      <c r="A8821" s="3"/>
      <c r="B8821" s="4"/>
    </row>
    <row r="8822">
      <c r="A8822" s="3"/>
      <c r="B8822" s="4"/>
    </row>
    <row r="8823">
      <c r="A8823" s="3"/>
      <c r="B8823" s="4"/>
    </row>
    <row r="8824">
      <c r="A8824" s="3"/>
      <c r="B8824" s="4"/>
    </row>
    <row r="8825">
      <c r="A8825" s="3"/>
      <c r="B8825" s="4"/>
    </row>
    <row r="8826">
      <c r="A8826" s="3"/>
      <c r="B8826" s="4"/>
    </row>
    <row r="8827">
      <c r="A8827" s="3"/>
      <c r="B8827" s="4"/>
    </row>
    <row r="8828">
      <c r="A8828" s="3"/>
      <c r="B8828" s="4"/>
    </row>
    <row r="8829">
      <c r="A8829" s="3"/>
      <c r="B8829" s="4"/>
    </row>
    <row r="8830">
      <c r="A8830" s="3"/>
      <c r="B8830" s="4"/>
    </row>
    <row r="8831">
      <c r="A8831" s="3"/>
      <c r="B8831" s="4"/>
    </row>
    <row r="8832">
      <c r="A8832" s="3"/>
      <c r="B8832" s="4"/>
    </row>
    <row r="8833">
      <c r="A8833" s="3"/>
      <c r="B8833" s="4"/>
    </row>
    <row r="8834">
      <c r="A8834" s="3"/>
      <c r="B8834" s="4"/>
    </row>
    <row r="8835">
      <c r="A8835" s="3"/>
      <c r="B8835" s="4"/>
    </row>
    <row r="8836">
      <c r="A8836" s="3"/>
      <c r="B8836" s="4"/>
    </row>
    <row r="8837">
      <c r="A8837" s="3"/>
      <c r="B8837" s="4"/>
    </row>
    <row r="8838">
      <c r="A8838" s="3"/>
      <c r="B8838" s="4"/>
    </row>
    <row r="8839">
      <c r="A8839" s="3"/>
      <c r="B8839" s="4"/>
    </row>
    <row r="8840">
      <c r="A8840" s="3"/>
      <c r="B8840" s="4"/>
    </row>
    <row r="8841">
      <c r="A8841" s="3"/>
      <c r="B8841" s="4"/>
    </row>
    <row r="8842">
      <c r="A8842" s="3"/>
      <c r="B8842" s="4"/>
    </row>
    <row r="8843">
      <c r="A8843" s="3"/>
      <c r="B8843" s="4"/>
    </row>
    <row r="8844">
      <c r="A8844" s="3"/>
      <c r="B8844" s="4"/>
    </row>
    <row r="8845">
      <c r="A8845" s="3"/>
      <c r="B8845" s="4"/>
    </row>
    <row r="8846">
      <c r="A8846" s="3"/>
      <c r="B8846" s="4"/>
    </row>
    <row r="8847">
      <c r="A8847" s="3"/>
      <c r="B8847" s="4"/>
    </row>
    <row r="8848">
      <c r="A8848" s="3"/>
      <c r="B8848" s="4"/>
    </row>
    <row r="8849">
      <c r="A8849" s="3"/>
      <c r="B8849" s="4"/>
    </row>
    <row r="8850">
      <c r="A8850" s="3"/>
      <c r="B8850" s="4"/>
    </row>
    <row r="8851">
      <c r="A8851" s="3"/>
      <c r="B8851" s="4"/>
    </row>
    <row r="8852">
      <c r="A8852" s="3"/>
      <c r="B8852" s="4"/>
    </row>
    <row r="8853">
      <c r="A8853" s="3"/>
      <c r="B8853" s="4"/>
    </row>
    <row r="8854">
      <c r="A8854" s="3"/>
      <c r="B8854" s="4"/>
    </row>
    <row r="8855">
      <c r="A8855" s="3"/>
      <c r="B8855" s="4"/>
    </row>
    <row r="8856">
      <c r="A8856" s="3"/>
      <c r="B8856" s="4"/>
    </row>
    <row r="8857">
      <c r="A8857" s="3"/>
      <c r="B8857" s="4"/>
    </row>
    <row r="8858">
      <c r="A8858" s="3"/>
      <c r="B8858" s="4"/>
    </row>
    <row r="8859">
      <c r="A8859" s="3"/>
      <c r="B8859" s="4"/>
    </row>
    <row r="8860">
      <c r="A8860" s="3"/>
      <c r="B8860" s="4"/>
    </row>
    <row r="8861">
      <c r="A8861" s="3"/>
      <c r="B8861" s="4"/>
    </row>
    <row r="8862">
      <c r="A8862" s="3"/>
      <c r="B8862" s="4"/>
    </row>
    <row r="8863">
      <c r="A8863" s="3"/>
      <c r="B8863" s="4"/>
    </row>
    <row r="8864">
      <c r="A8864" s="3"/>
      <c r="B8864" s="4"/>
    </row>
    <row r="8865">
      <c r="A8865" s="3"/>
      <c r="B8865" s="4"/>
    </row>
    <row r="8866">
      <c r="A8866" s="3"/>
      <c r="B8866" s="4"/>
    </row>
    <row r="8867">
      <c r="A8867" s="3"/>
      <c r="B8867" s="4"/>
    </row>
    <row r="8868">
      <c r="A8868" s="3"/>
      <c r="B8868" s="4"/>
    </row>
    <row r="8869">
      <c r="A8869" s="3"/>
      <c r="B8869" s="4"/>
    </row>
    <row r="8870">
      <c r="A8870" s="3"/>
      <c r="B8870" s="4"/>
    </row>
    <row r="8871">
      <c r="A8871" s="3"/>
      <c r="B8871" s="4"/>
    </row>
    <row r="8872">
      <c r="A8872" s="3"/>
      <c r="B8872" s="4"/>
    </row>
    <row r="8873">
      <c r="A8873" s="3"/>
      <c r="B8873" s="4"/>
    </row>
    <row r="8874">
      <c r="A8874" s="3"/>
      <c r="B8874" s="4"/>
    </row>
    <row r="8875">
      <c r="A8875" s="3"/>
      <c r="B8875" s="4"/>
    </row>
    <row r="8876">
      <c r="A8876" s="3"/>
      <c r="B8876" s="4"/>
    </row>
    <row r="8877">
      <c r="A8877" s="3"/>
      <c r="B8877" s="4"/>
    </row>
    <row r="8878">
      <c r="A8878" s="3"/>
      <c r="B8878" s="4"/>
    </row>
    <row r="8879">
      <c r="A8879" s="3"/>
      <c r="B8879" s="4"/>
    </row>
    <row r="8880">
      <c r="A8880" s="3"/>
      <c r="B8880" s="4"/>
    </row>
    <row r="8881">
      <c r="A8881" s="3"/>
      <c r="B8881" s="4"/>
    </row>
    <row r="8882">
      <c r="A8882" s="3"/>
      <c r="B8882" s="4"/>
    </row>
    <row r="8883">
      <c r="A8883" s="3"/>
      <c r="B8883" s="4"/>
    </row>
    <row r="8884">
      <c r="A8884" s="3"/>
      <c r="B8884" s="4"/>
    </row>
    <row r="8885">
      <c r="A8885" s="3"/>
      <c r="B8885" s="4"/>
    </row>
    <row r="8886">
      <c r="A8886" s="3"/>
      <c r="B8886" s="4"/>
    </row>
    <row r="8887">
      <c r="A8887" s="3"/>
      <c r="B8887" s="4"/>
    </row>
    <row r="8888">
      <c r="A8888" s="3"/>
      <c r="B8888" s="4"/>
    </row>
    <row r="8889">
      <c r="A8889" s="3"/>
      <c r="B8889" s="4"/>
    </row>
    <row r="8890">
      <c r="A8890" s="3"/>
      <c r="B8890" s="4"/>
    </row>
    <row r="8891">
      <c r="A8891" s="3"/>
      <c r="B8891" s="4"/>
    </row>
    <row r="8892">
      <c r="A8892" s="3"/>
      <c r="B8892" s="4"/>
    </row>
    <row r="8893">
      <c r="A8893" s="3"/>
      <c r="B8893" s="4"/>
    </row>
    <row r="8894">
      <c r="A8894" s="3"/>
      <c r="B8894" s="4"/>
    </row>
    <row r="8895">
      <c r="A8895" s="3"/>
      <c r="B8895" s="4"/>
    </row>
    <row r="8896">
      <c r="A8896" s="3"/>
      <c r="B8896" s="4"/>
    </row>
    <row r="8897">
      <c r="A8897" s="3"/>
      <c r="B8897" s="4"/>
    </row>
    <row r="8898">
      <c r="A8898" s="3"/>
      <c r="B8898" s="4"/>
    </row>
    <row r="8899">
      <c r="A8899" s="3"/>
      <c r="B8899" s="4"/>
    </row>
    <row r="8900">
      <c r="A8900" s="3"/>
      <c r="B8900" s="4"/>
    </row>
    <row r="8901">
      <c r="A8901" s="3"/>
      <c r="B8901" s="4"/>
    </row>
    <row r="8902">
      <c r="A8902" s="3"/>
      <c r="B8902" s="4"/>
    </row>
    <row r="8903">
      <c r="A8903" s="3"/>
      <c r="B8903" s="4"/>
    </row>
    <row r="8904">
      <c r="A8904" s="3"/>
      <c r="B8904" s="4"/>
    </row>
    <row r="8905">
      <c r="A8905" s="3"/>
      <c r="B8905" s="4"/>
    </row>
    <row r="8906">
      <c r="A8906" s="3"/>
      <c r="B8906" s="4"/>
    </row>
    <row r="8907">
      <c r="A8907" s="3"/>
      <c r="B8907" s="4"/>
    </row>
    <row r="8908">
      <c r="A8908" s="3"/>
      <c r="B8908" s="4"/>
    </row>
    <row r="8909">
      <c r="A8909" s="3"/>
      <c r="B8909" s="4"/>
    </row>
    <row r="8910">
      <c r="A8910" s="3"/>
      <c r="B8910" s="4"/>
    </row>
    <row r="8911">
      <c r="A8911" s="3"/>
      <c r="B8911" s="4"/>
    </row>
    <row r="8912">
      <c r="A8912" s="3"/>
      <c r="B8912" s="4"/>
    </row>
    <row r="8913">
      <c r="A8913" s="3"/>
      <c r="B8913" s="4"/>
    </row>
    <row r="8914">
      <c r="A8914" s="3"/>
      <c r="B8914" s="4"/>
    </row>
    <row r="8915">
      <c r="A8915" s="3"/>
      <c r="B8915" s="4"/>
    </row>
    <row r="8916">
      <c r="A8916" s="3"/>
      <c r="B8916" s="4"/>
    </row>
    <row r="8917">
      <c r="A8917" s="3"/>
      <c r="B8917" s="4"/>
    </row>
    <row r="8918">
      <c r="A8918" s="3"/>
      <c r="B8918" s="4"/>
    </row>
    <row r="8919">
      <c r="A8919" s="3"/>
      <c r="B8919" s="4"/>
    </row>
    <row r="8920">
      <c r="A8920" s="3"/>
      <c r="B8920" s="4"/>
    </row>
    <row r="8921">
      <c r="A8921" s="3"/>
      <c r="B8921" s="4"/>
    </row>
    <row r="8922">
      <c r="A8922" s="3"/>
      <c r="B8922" s="4"/>
    </row>
    <row r="8923">
      <c r="A8923" s="3"/>
      <c r="B8923" s="4"/>
    </row>
    <row r="8924">
      <c r="A8924" s="3"/>
      <c r="B8924" s="4"/>
    </row>
    <row r="8925">
      <c r="A8925" s="3"/>
      <c r="B8925" s="4"/>
    </row>
    <row r="8926">
      <c r="A8926" s="3"/>
      <c r="B8926" s="4"/>
    </row>
    <row r="8927">
      <c r="A8927" s="3"/>
      <c r="B8927" s="4"/>
    </row>
    <row r="8928">
      <c r="A8928" s="3"/>
      <c r="B8928" s="4"/>
    </row>
    <row r="8929">
      <c r="A8929" s="3"/>
      <c r="B8929" s="4"/>
    </row>
    <row r="8930">
      <c r="A8930" s="3"/>
      <c r="B8930" s="4"/>
    </row>
    <row r="8931">
      <c r="A8931" s="3"/>
      <c r="B8931" s="4"/>
    </row>
    <row r="8932">
      <c r="A8932" s="3"/>
      <c r="B8932" s="4"/>
    </row>
    <row r="8933">
      <c r="A8933" s="3"/>
      <c r="B8933" s="4"/>
    </row>
    <row r="8934">
      <c r="A8934" s="3"/>
      <c r="B8934" s="4"/>
    </row>
    <row r="8935">
      <c r="A8935" s="3"/>
      <c r="B8935" s="4"/>
    </row>
    <row r="8936">
      <c r="A8936" s="3"/>
      <c r="B8936" s="4"/>
    </row>
    <row r="8937">
      <c r="A8937" s="3"/>
      <c r="B8937" s="4"/>
    </row>
    <row r="8938">
      <c r="A8938" s="3"/>
      <c r="B8938" s="4"/>
    </row>
    <row r="8939">
      <c r="A8939" s="3"/>
      <c r="B8939" s="4"/>
    </row>
    <row r="8940">
      <c r="A8940" s="3"/>
      <c r="B8940" s="4"/>
    </row>
    <row r="8941">
      <c r="A8941" s="3"/>
      <c r="B8941" s="4"/>
    </row>
    <row r="8942">
      <c r="A8942" s="3"/>
      <c r="B8942" s="4"/>
    </row>
    <row r="8943">
      <c r="A8943" s="3"/>
      <c r="B8943" s="4"/>
    </row>
    <row r="8944">
      <c r="A8944" s="3"/>
      <c r="B8944" s="4"/>
    </row>
    <row r="8945">
      <c r="A8945" s="3"/>
      <c r="B8945" s="4"/>
    </row>
    <row r="8946">
      <c r="A8946" s="3"/>
      <c r="B8946" s="4"/>
    </row>
    <row r="8947">
      <c r="A8947" s="3"/>
      <c r="B8947" s="4"/>
    </row>
    <row r="8948">
      <c r="A8948" s="3"/>
      <c r="B8948" s="4"/>
    </row>
    <row r="8949">
      <c r="A8949" s="3"/>
      <c r="B8949" s="4"/>
    </row>
    <row r="8950">
      <c r="A8950" s="3"/>
      <c r="B8950" s="4"/>
    </row>
    <row r="8951">
      <c r="A8951" s="3"/>
      <c r="B8951" s="4"/>
    </row>
    <row r="8952">
      <c r="A8952" s="3"/>
      <c r="B8952" s="4"/>
    </row>
    <row r="8953">
      <c r="A8953" s="3"/>
      <c r="B8953" s="4"/>
    </row>
    <row r="8954">
      <c r="A8954" s="3"/>
      <c r="B8954" s="4"/>
    </row>
    <row r="8955">
      <c r="A8955" s="3"/>
      <c r="B8955" s="4"/>
    </row>
    <row r="8956">
      <c r="A8956" s="3"/>
      <c r="B8956" s="4"/>
    </row>
    <row r="8957">
      <c r="A8957" s="3"/>
      <c r="B8957" s="4"/>
    </row>
    <row r="8958">
      <c r="A8958" s="3"/>
      <c r="B8958" s="4"/>
    </row>
    <row r="8959">
      <c r="A8959" s="3"/>
      <c r="B8959" s="4"/>
    </row>
    <row r="8960">
      <c r="A8960" s="3"/>
      <c r="B8960" s="4"/>
    </row>
    <row r="8961">
      <c r="A8961" s="3"/>
      <c r="B8961" s="4"/>
    </row>
    <row r="8962">
      <c r="A8962" s="3"/>
      <c r="B8962" s="4"/>
    </row>
    <row r="8963">
      <c r="A8963" s="3"/>
      <c r="B8963" s="4"/>
    </row>
    <row r="8964">
      <c r="A8964" s="3"/>
      <c r="B8964" s="4"/>
    </row>
    <row r="8965">
      <c r="A8965" s="3"/>
      <c r="B8965" s="4"/>
    </row>
    <row r="8966">
      <c r="A8966" s="3"/>
      <c r="B8966" s="4"/>
    </row>
    <row r="8967">
      <c r="A8967" s="3"/>
      <c r="B8967" s="4"/>
    </row>
    <row r="8968">
      <c r="A8968" s="3"/>
      <c r="B8968" s="4"/>
    </row>
    <row r="8969">
      <c r="A8969" s="3"/>
      <c r="B8969" s="4"/>
    </row>
    <row r="8970">
      <c r="A8970" s="3"/>
      <c r="B8970" s="4"/>
    </row>
    <row r="8971">
      <c r="A8971" s="3"/>
      <c r="B8971" s="4"/>
    </row>
    <row r="8972">
      <c r="A8972" s="3"/>
      <c r="B8972" s="4"/>
    </row>
    <row r="8973">
      <c r="A8973" s="3"/>
      <c r="B8973" s="4"/>
    </row>
    <row r="8974">
      <c r="A8974" s="3"/>
      <c r="B8974" s="4"/>
    </row>
    <row r="8975">
      <c r="A8975" s="3"/>
      <c r="B8975" s="4"/>
    </row>
    <row r="8976">
      <c r="A8976" s="3"/>
      <c r="B8976" s="4"/>
    </row>
    <row r="8977">
      <c r="A8977" s="3"/>
      <c r="B8977" s="4"/>
    </row>
    <row r="8978">
      <c r="A8978" s="3"/>
      <c r="B8978" s="4"/>
    </row>
    <row r="8979">
      <c r="A8979" s="3"/>
      <c r="B8979" s="4"/>
    </row>
    <row r="8980">
      <c r="A8980" s="3"/>
      <c r="B8980" s="4"/>
    </row>
    <row r="8981">
      <c r="A8981" s="3"/>
      <c r="B8981" s="4"/>
    </row>
    <row r="8982">
      <c r="A8982" s="3"/>
      <c r="B8982" s="4"/>
    </row>
    <row r="8983">
      <c r="A8983" s="3"/>
      <c r="B8983" s="4"/>
    </row>
    <row r="8984">
      <c r="A8984" s="3"/>
      <c r="B8984" s="4"/>
    </row>
    <row r="8985">
      <c r="A8985" s="3"/>
      <c r="B8985" s="4"/>
    </row>
    <row r="8986">
      <c r="A8986" s="3"/>
      <c r="B8986" s="4"/>
    </row>
    <row r="8987">
      <c r="A8987" s="3"/>
      <c r="B8987" s="4"/>
    </row>
    <row r="8988">
      <c r="A8988" s="3"/>
      <c r="B8988" s="4"/>
    </row>
    <row r="8989">
      <c r="A8989" s="3"/>
      <c r="B8989" s="4"/>
    </row>
    <row r="8990">
      <c r="A8990" s="3"/>
      <c r="B8990" s="4"/>
    </row>
    <row r="8991">
      <c r="A8991" s="3"/>
      <c r="B8991" s="4"/>
    </row>
    <row r="8992">
      <c r="A8992" s="3"/>
      <c r="B8992" s="4"/>
    </row>
    <row r="8993">
      <c r="A8993" s="3"/>
      <c r="B8993" s="4"/>
    </row>
    <row r="8994">
      <c r="A8994" s="3"/>
      <c r="B8994" s="4"/>
    </row>
    <row r="8995">
      <c r="A8995" s="3"/>
      <c r="B8995" s="4"/>
    </row>
    <row r="8996">
      <c r="A8996" s="3"/>
      <c r="B8996" s="4"/>
    </row>
    <row r="8997">
      <c r="A8997" s="3"/>
      <c r="B8997" s="4"/>
    </row>
    <row r="8998">
      <c r="A8998" s="3"/>
      <c r="B8998" s="4"/>
    </row>
    <row r="8999">
      <c r="A8999" s="3"/>
      <c r="B8999" s="4"/>
    </row>
    <row r="9000">
      <c r="A9000" s="3"/>
      <c r="B9000" s="4"/>
    </row>
    <row r="9001">
      <c r="A9001" s="3"/>
      <c r="B9001" s="4"/>
    </row>
    <row r="9002">
      <c r="A9002" s="3"/>
      <c r="B9002" s="4"/>
    </row>
    <row r="9003">
      <c r="A9003" s="3"/>
      <c r="B9003" s="4"/>
    </row>
    <row r="9004">
      <c r="A9004" s="3"/>
      <c r="B9004" s="4"/>
    </row>
    <row r="9005">
      <c r="A9005" s="3"/>
      <c r="B9005" s="4"/>
    </row>
    <row r="9006">
      <c r="A9006" s="3"/>
      <c r="B9006" s="4"/>
    </row>
    <row r="9007">
      <c r="A9007" s="3"/>
      <c r="B9007" s="4"/>
    </row>
    <row r="9008">
      <c r="A9008" s="3"/>
      <c r="B9008" s="4"/>
    </row>
    <row r="9009">
      <c r="A9009" s="3"/>
      <c r="B9009" s="4"/>
    </row>
    <row r="9010">
      <c r="A9010" s="3"/>
      <c r="B9010" s="4"/>
    </row>
    <row r="9011">
      <c r="A9011" s="3"/>
      <c r="B9011" s="4"/>
    </row>
    <row r="9012">
      <c r="A9012" s="3"/>
      <c r="B9012" s="4"/>
    </row>
    <row r="9013">
      <c r="A9013" s="3"/>
      <c r="B9013" s="4"/>
    </row>
    <row r="9014">
      <c r="A9014" s="3"/>
      <c r="B9014" s="4"/>
    </row>
    <row r="9015">
      <c r="A9015" s="3"/>
      <c r="B9015" s="4"/>
    </row>
    <row r="9016">
      <c r="A9016" s="3"/>
      <c r="B9016" s="4"/>
    </row>
    <row r="9017">
      <c r="A9017" s="3"/>
      <c r="B9017" s="4"/>
    </row>
    <row r="9018">
      <c r="A9018" s="3"/>
      <c r="B9018" s="4"/>
    </row>
    <row r="9019">
      <c r="A9019" s="3"/>
      <c r="B9019" s="4"/>
    </row>
    <row r="9020">
      <c r="A9020" s="3"/>
      <c r="B9020" s="4"/>
    </row>
    <row r="9021">
      <c r="A9021" s="3"/>
      <c r="B9021" s="4"/>
    </row>
    <row r="9022">
      <c r="A9022" s="3"/>
      <c r="B9022" s="4"/>
    </row>
    <row r="9023">
      <c r="A9023" s="3"/>
      <c r="B9023" s="4"/>
    </row>
    <row r="9024">
      <c r="A9024" s="3"/>
      <c r="B9024" s="4"/>
    </row>
    <row r="9025">
      <c r="A9025" s="3"/>
      <c r="B9025" s="4"/>
    </row>
    <row r="9026">
      <c r="A9026" s="3"/>
      <c r="B9026" s="4"/>
    </row>
    <row r="9027">
      <c r="A9027" s="3"/>
      <c r="B9027" s="4"/>
    </row>
    <row r="9028">
      <c r="A9028" s="3"/>
      <c r="B9028" s="4"/>
    </row>
    <row r="9029">
      <c r="A9029" s="3"/>
      <c r="B9029" s="4"/>
    </row>
    <row r="9030">
      <c r="A9030" s="3"/>
      <c r="B9030" s="4"/>
    </row>
    <row r="9031">
      <c r="A9031" s="3"/>
      <c r="B9031" s="4"/>
    </row>
    <row r="9032">
      <c r="A9032" s="3"/>
      <c r="B9032" s="4"/>
    </row>
    <row r="9033">
      <c r="A9033" s="3"/>
      <c r="B9033" s="4"/>
    </row>
    <row r="9034">
      <c r="A9034" s="3"/>
      <c r="B9034" s="4"/>
    </row>
    <row r="9035">
      <c r="A9035" s="3"/>
      <c r="B9035" s="4"/>
    </row>
    <row r="9036">
      <c r="A9036" s="3"/>
      <c r="B9036" s="4"/>
    </row>
    <row r="9037">
      <c r="A9037" s="3"/>
      <c r="B9037" s="4"/>
    </row>
    <row r="9038">
      <c r="A9038" s="3"/>
      <c r="B9038" s="4"/>
    </row>
    <row r="9039">
      <c r="A9039" s="3"/>
      <c r="B9039" s="4"/>
    </row>
    <row r="9040">
      <c r="A9040" s="3"/>
      <c r="B9040" s="4"/>
    </row>
    <row r="9041">
      <c r="A9041" s="3"/>
      <c r="B9041" s="4"/>
    </row>
    <row r="9042">
      <c r="A9042" s="3"/>
      <c r="B9042" s="4"/>
    </row>
    <row r="9043">
      <c r="A9043" s="3"/>
      <c r="B9043" s="4"/>
    </row>
    <row r="9044">
      <c r="A9044" s="3"/>
      <c r="B9044" s="4"/>
    </row>
    <row r="9045">
      <c r="A9045" s="3"/>
      <c r="B9045" s="4"/>
    </row>
    <row r="9046">
      <c r="A9046" s="3"/>
      <c r="B9046" s="4"/>
    </row>
    <row r="9047">
      <c r="A9047" s="3"/>
      <c r="B9047" s="4"/>
    </row>
    <row r="9048">
      <c r="A9048" s="3"/>
      <c r="B9048" s="4"/>
    </row>
    <row r="9049">
      <c r="A9049" s="3"/>
      <c r="B9049" s="4"/>
    </row>
    <row r="9050">
      <c r="A9050" s="3"/>
      <c r="B9050" s="4"/>
    </row>
    <row r="9051">
      <c r="A9051" s="3"/>
      <c r="B9051" s="4"/>
    </row>
    <row r="9052">
      <c r="A9052" s="3"/>
      <c r="B9052" s="4"/>
    </row>
    <row r="9053">
      <c r="A9053" s="3"/>
      <c r="B9053" s="4"/>
    </row>
    <row r="9054">
      <c r="A9054" s="3"/>
      <c r="B9054" s="4"/>
    </row>
    <row r="9055">
      <c r="A9055" s="3"/>
      <c r="B9055" s="4"/>
    </row>
    <row r="9056">
      <c r="A9056" s="3"/>
      <c r="B9056" s="4"/>
    </row>
    <row r="9057">
      <c r="A9057" s="3"/>
      <c r="B9057" s="4"/>
    </row>
    <row r="9058">
      <c r="A9058" s="3"/>
      <c r="B9058" s="4"/>
    </row>
    <row r="9059">
      <c r="A9059" s="3"/>
      <c r="B9059" s="4"/>
    </row>
    <row r="9060">
      <c r="A9060" s="3"/>
      <c r="B9060" s="4"/>
    </row>
    <row r="9061">
      <c r="A9061" s="3"/>
      <c r="B9061" s="4"/>
    </row>
    <row r="9062">
      <c r="A9062" s="3"/>
      <c r="B9062" s="4"/>
    </row>
    <row r="9063">
      <c r="A9063" s="3"/>
      <c r="B9063" s="4"/>
    </row>
    <row r="9064">
      <c r="A9064" s="3"/>
      <c r="B9064" s="4"/>
    </row>
    <row r="9065">
      <c r="A9065" s="3"/>
      <c r="B9065" s="4"/>
    </row>
    <row r="9066">
      <c r="A9066" s="3"/>
      <c r="B9066" s="4"/>
    </row>
    <row r="9067">
      <c r="A9067" s="3"/>
      <c r="B9067" s="4"/>
    </row>
    <row r="9068">
      <c r="A9068" s="3"/>
      <c r="B9068" s="4"/>
    </row>
    <row r="9069">
      <c r="A9069" s="3"/>
      <c r="B9069" s="4"/>
    </row>
    <row r="9070">
      <c r="A9070" s="3"/>
      <c r="B9070" s="4"/>
    </row>
    <row r="9071">
      <c r="A9071" s="3"/>
      <c r="B9071" s="4"/>
    </row>
    <row r="9072">
      <c r="A9072" s="3"/>
      <c r="B9072" s="4"/>
    </row>
    <row r="9073">
      <c r="A9073" s="3"/>
      <c r="B9073" s="4"/>
    </row>
    <row r="9074">
      <c r="A9074" s="3"/>
      <c r="B9074" s="4"/>
    </row>
    <row r="9075">
      <c r="A9075" s="3"/>
      <c r="B9075" s="4"/>
    </row>
    <row r="9076">
      <c r="A9076" s="3"/>
      <c r="B9076" s="4"/>
    </row>
    <row r="9077">
      <c r="A9077" s="3"/>
      <c r="B9077" s="4"/>
    </row>
    <row r="9078">
      <c r="A9078" s="3"/>
      <c r="B9078" s="4"/>
    </row>
    <row r="9079">
      <c r="A9079" s="3"/>
      <c r="B9079" s="4"/>
    </row>
    <row r="9080">
      <c r="A9080" s="3"/>
      <c r="B9080" s="4"/>
    </row>
    <row r="9081">
      <c r="A9081" s="3"/>
      <c r="B9081" s="4"/>
    </row>
    <row r="9082">
      <c r="A9082" s="3"/>
      <c r="B9082" s="4"/>
    </row>
    <row r="9083">
      <c r="A9083" s="3"/>
      <c r="B9083" s="4"/>
    </row>
    <row r="9084">
      <c r="A9084" s="3"/>
      <c r="B9084" s="4"/>
    </row>
    <row r="9085">
      <c r="A9085" s="3"/>
      <c r="B9085" s="4"/>
    </row>
    <row r="9086">
      <c r="A9086" s="3"/>
      <c r="B9086" s="4"/>
    </row>
    <row r="9087">
      <c r="A9087" s="3"/>
      <c r="B9087" s="4"/>
    </row>
    <row r="9088">
      <c r="A9088" s="3"/>
      <c r="B9088" s="4"/>
    </row>
    <row r="9089">
      <c r="A9089" s="3"/>
      <c r="B9089" s="4"/>
    </row>
    <row r="9090">
      <c r="A9090" s="3"/>
      <c r="B9090" s="4"/>
    </row>
    <row r="9091">
      <c r="A9091" s="3"/>
      <c r="B9091" s="4"/>
    </row>
    <row r="9092">
      <c r="A9092" s="3"/>
      <c r="B9092" s="4"/>
    </row>
    <row r="9093">
      <c r="A9093" s="3"/>
      <c r="B9093" s="4"/>
    </row>
    <row r="9094">
      <c r="A9094" s="3"/>
      <c r="B9094" s="4"/>
    </row>
    <row r="9095">
      <c r="A9095" s="3"/>
      <c r="B9095" s="4"/>
    </row>
    <row r="9096">
      <c r="A9096" s="3"/>
      <c r="B9096" s="4"/>
    </row>
    <row r="9097">
      <c r="A9097" s="3"/>
      <c r="B9097" s="4"/>
    </row>
    <row r="9098">
      <c r="A9098" s="3"/>
      <c r="B9098" s="4"/>
    </row>
    <row r="9099">
      <c r="A9099" s="3"/>
      <c r="B9099" s="4"/>
    </row>
    <row r="9100">
      <c r="A9100" s="3"/>
      <c r="B9100" s="4"/>
    </row>
    <row r="9101">
      <c r="A9101" s="3"/>
      <c r="B9101" s="4"/>
    </row>
    <row r="9102">
      <c r="A9102" s="3"/>
      <c r="B9102" s="4"/>
    </row>
    <row r="9103">
      <c r="A9103" s="3"/>
      <c r="B9103" s="4"/>
    </row>
    <row r="9104">
      <c r="A9104" s="3"/>
      <c r="B9104" s="4"/>
    </row>
    <row r="9105">
      <c r="A9105" s="3"/>
      <c r="B9105" s="4"/>
    </row>
    <row r="9106">
      <c r="A9106" s="3"/>
      <c r="B9106" s="4"/>
    </row>
    <row r="9107">
      <c r="A9107" s="3"/>
      <c r="B9107" s="4"/>
    </row>
    <row r="9108">
      <c r="A9108" s="3"/>
      <c r="B9108" s="4"/>
    </row>
    <row r="9109">
      <c r="A9109" s="3"/>
      <c r="B9109" s="4"/>
    </row>
    <row r="9110">
      <c r="A9110" s="3"/>
      <c r="B9110" s="4"/>
    </row>
    <row r="9111">
      <c r="A9111" s="3"/>
      <c r="B9111" s="4"/>
    </row>
    <row r="9112">
      <c r="A9112" s="3"/>
      <c r="B9112" s="4"/>
    </row>
    <row r="9113">
      <c r="A9113" s="3"/>
      <c r="B9113" s="4"/>
    </row>
    <row r="9114">
      <c r="A9114" s="3"/>
      <c r="B9114" s="4"/>
    </row>
    <row r="9115">
      <c r="A9115" s="3"/>
      <c r="B9115" s="4"/>
    </row>
    <row r="9116">
      <c r="A9116" s="3"/>
      <c r="B9116" s="4"/>
    </row>
    <row r="9117">
      <c r="A9117" s="3"/>
      <c r="B9117" s="4"/>
    </row>
    <row r="9118">
      <c r="A9118" s="3"/>
      <c r="B9118" s="4"/>
    </row>
    <row r="9119">
      <c r="A9119" s="3"/>
      <c r="B9119" s="4"/>
    </row>
    <row r="9120">
      <c r="A9120" s="3"/>
      <c r="B9120" s="4"/>
    </row>
    <row r="9121">
      <c r="A9121" s="3"/>
      <c r="B9121" s="4"/>
    </row>
    <row r="9122">
      <c r="A9122" s="3"/>
      <c r="B9122" s="4"/>
    </row>
    <row r="9123">
      <c r="A9123" s="3"/>
      <c r="B9123" s="4"/>
    </row>
    <row r="9124">
      <c r="A9124" s="3"/>
      <c r="B9124" s="4"/>
    </row>
    <row r="9125">
      <c r="A9125" s="3"/>
      <c r="B9125" s="4"/>
    </row>
    <row r="9126">
      <c r="A9126" s="3"/>
      <c r="B9126" s="4"/>
    </row>
    <row r="9127">
      <c r="A9127" s="3"/>
      <c r="B9127" s="4"/>
    </row>
    <row r="9128">
      <c r="A9128" s="3"/>
      <c r="B9128" s="4"/>
    </row>
    <row r="9129">
      <c r="A9129" s="3"/>
      <c r="B9129" s="4"/>
    </row>
    <row r="9130">
      <c r="A9130" s="3"/>
      <c r="B9130" s="4"/>
    </row>
    <row r="9131">
      <c r="A9131" s="3"/>
      <c r="B9131" s="4"/>
    </row>
    <row r="9132">
      <c r="A9132" s="3"/>
      <c r="B9132" s="4"/>
    </row>
    <row r="9133">
      <c r="A9133" s="3"/>
      <c r="B9133" s="4"/>
    </row>
    <row r="9134">
      <c r="A9134" s="3"/>
      <c r="B9134" s="4"/>
    </row>
    <row r="9135">
      <c r="A9135" s="3"/>
      <c r="B9135" s="4"/>
    </row>
    <row r="9136">
      <c r="A9136" s="3"/>
      <c r="B9136" s="4"/>
    </row>
    <row r="9137">
      <c r="A9137" s="3"/>
      <c r="B9137" s="4"/>
    </row>
    <row r="9138">
      <c r="A9138" s="3"/>
      <c r="B9138" s="4"/>
    </row>
    <row r="9139">
      <c r="A9139" s="3"/>
      <c r="B9139" s="4"/>
    </row>
    <row r="9140">
      <c r="A9140" s="3"/>
      <c r="B9140" s="4"/>
    </row>
    <row r="9141">
      <c r="A9141" s="3"/>
      <c r="B9141" s="4"/>
    </row>
    <row r="9142">
      <c r="A9142" s="3"/>
      <c r="B9142" s="4"/>
    </row>
    <row r="9143">
      <c r="A9143" s="3"/>
      <c r="B9143" s="4"/>
    </row>
    <row r="9144">
      <c r="A9144" s="3"/>
      <c r="B9144" s="4"/>
    </row>
    <row r="9145">
      <c r="A9145" s="3"/>
      <c r="B9145" s="4"/>
    </row>
    <row r="9146">
      <c r="A9146" s="3"/>
      <c r="B9146" s="4"/>
    </row>
    <row r="9147">
      <c r="A9147" s="3"/>
      <c r="B9147" s="4"/>
    </row>
    <row r="9148">
      <c r="A9148" s="3"/>
      <c r="B9148" s="4"/>
    </row>
    <row r="9149">
      <c r="A9149" s="3"/>
      <c r="B9149" s="4"/>
    </row>
    <row r="9150">
      <c r="A9150" s="3"/>
      <c r="B9150" s="4"/>
    </row>
    <row r="9151">
      <c r="A9151" s="3"/>
      <c r="B9151" s="4"/>
    </row>
    <row r="9152">
      <c r="A9152" s="3"/>
      <c r="B9152" s="4"/>
    </row>
    <row r="9153">
      <c r="A9153" s="3"/>
      <c r="B9153" s="4"/>
    </row>
    <row r="9154">
      <c r="A9154" s="3"/>
      <c r="B9154" s="4"/>
    </row>
    <row r="9155">
      <c r="A9155" s="3"/>
      <c r="B9155" s="4"/>
    </row>
    <row r="9156">
      <c r="A9156" s="3"/>
      <c r="B9156" s="4"/>
    </row>
    <row r="9157">
      <c r="A9157" s="3"/>
      <c r="B9157" s="4"/>
    </row>
    <row r="9158">
      <c r="A9158" s="3"/>
      <c r="B9158" s="4"/>
    </row>
    <row r="9159">
      <c r="A9159" s="3"/>
      <c r="B9159" s="4"/>
    </row>
    <row r="9160">
      <c r="A9160" s="3"/>
      <c r="B9160" s="4"/>
    </row>
    <row r="9161">
      <c r="A9161" s="3"/>
      <c r="B9161" s="4"/>
    </row>
    <row r="9162">
      <c r="A9162" s="3"/>
      <c r="B9162" s="4"/>
    </row>
    <row r="9163">
      <c r="A9163" s="3"/>
      <c r="B9163" s="4"/>
    </row>
    <row r="9164">
      <c r="A9164" s="3"/>
      <c r="B9164" s="4"/>
    </row>
    <row r="9165">
      <c r="A9165" s="3"/>
      <c r="B9165" s="4"/>
    </row>
    <row r="9166">
      <c r="A9166" s="3"/>
      <c r="B9166" s="4"/>
    </row>
    <row r="9167">
      <c r="A9167" s="3"/>
      <c r="B9167" s="4"/>
    </row>
    <row r="9168">
      <c r="A9168" s="3"/>
      <c r="B9168" s="4"/>
    </row>
    <row r="9169">
      <c r="A9169" s="3"/>
      <c r="B9169" s="4"/>
    </row>
    <row r="9170">
      <c r="A9170" s="3"/>
      <c r="B9170" s="4"/>
    </row>
    <row r="9171">
      <c r="A9171" s="3"/>
      <c r="B9171" s="4"/>
    </row>
    <row r="9172">
      <c r="A9172" s="3"/>
      <c r="B9172" s="4"/>
    </row>
    <row r="9173">
      <c r="A9173" s="3"/>
      <c r="B9173" s="4"/>
    </row>
    <row r="9174">
      <c r="A9174" s="3"/>
      <c r="B9174" s="4"/>
    </row>
    <row r="9175">
      <c r="A9175" s="3"/>
      <c r="B9175" s="4"/>
    </row>
    <row r="9176">
      <c r="A9176" s="3"/>
      <c r="B9176" s="4"/>
    </row>
    <row r="9177">
      <c r="A9177" s="3"/>
      <c r="B9177" s="4"/>
    </row>
    <row r="9178">
      <c r="A9178" s="3"/>
      <c r="B9178" s="4"/>
    </row>
    <row r="9179">
      <c r="A9179" s="3"/>
      <c r="B9179" s="4"/>
    </row>
    <row r="9180">
      <c r="A9180" s="3"/>
      <c r="B9180" s="4"/>
    </row>
    <row r="9181">
      <c r="A9181" s="3"/>
      <c r="B9181" s="4"/>
    </row>
    <row r="9182">
      <c r="A9182" s="3"/>
      <c r="B9182" s="4"/>
    </row>
    <row r="9183">
      <c r="A9183" s="3"/>
      <c r="B9183" s="4"/>
    </row>
    <row r="9184">
      <c r="A9184" s="3"/>
      <c r="B9184" s="4"/>
    </row>
    <row r="9185">
      <c r="A9185" s="3"/>
      <c r="B9185" s="4"/>
    </row>
    <row r="9186">
      <c r="A9186" s="3"/>
      <c r="B9186" s="4"/>
    </row>
    <row r="9187">
      <c r="A9187" s="3"/>
      <c r="B9187" s="4"/>
    </row>
    <row r="9188">
      <c r="A9188" s="3"/>
      <c r="B9188" s="4"/>
    </row>
    <row r="9189">
      <c r="A9189" s="3"/>
      <c r="B9189" s="4"/>
    </row>
    <row r="9190">
      <c r="A9190" s="3"/>
      <c r="B9190" s="4"/>
    </row>
    <row r="9191">
      <c r="A9191" s="3"/>
      <c r="B9191" s="4"/>
    </row>
    <row r="9192">
      <c r="A9192" s="3"/>
      <c r="B9192" s="4"/>
    </row>
    <row r="9193">
      <c r="A9193" s="3"/>
      <c r="B9193" s="4"/>
    </row>
    <row r="9194">
      <c r="A9194" s="3"/>
      <c r="B9194" s="4"/>
    </row>
    <row r="9195">
      <c r="A9195" s="3"/>
      <c r="B9195" s="4"/>
    </row>
    <row r="9196">
      <c r="A9196" s="3"/>
      <c r="B9196" s="4"/>
    </row>
    <row r="9197">
      <c r="A9197" s="3"/>
      <c r="B9197" s="4"/>
    </row>
    <row r="9198">
      <c r="A9198" s="3"/>
      <c r="B9198" s="4"/>
    </row>
    <row r="9199">
      <c r="A9199" s="3"/>
      <c r="B9199" s="4"/>
    </row>
    <row r="9200">
      <c r="A9200" s="3"/>
      <c r="B9200" s="4"/>
    </row>
    <row r="9201">
      <c r="A9201" s="3"/>
      <c r="B9201" s="4"/>
    </row>
    <row r="9202">
      <c r="A9202" s="3"/>
      <c r="B9202" s="4"/>
    </row>
    <row r="9203">
      <c r="A9203" s="3"/>
      <c r="B9203" s="4"/>
    </row>
    <row r="9204">
      <c r="A9204" s="3"/>
      <c r="B9204" s="4"/>
    </row>
    <row r="9205">
      <c r="A9205" s="3"/>
      <c r="B9205" s="4"/>
    </row>
    <row r="9206">
      <c r="A9206" s="3"/>
      <c r="B9206" s="4"/>
    </row>
    <row r="9207">
      <c r="A9207" s="3"/>
      <c r="B9207" s="4"/>
    </row>
    <row r="9208">
      <c r="A9208" s="3"/>
      <c r="B9208" s="4"/>
    </row>
    <row r="9209">
      <c r="A9209" s="3"/>
      <c r="B9209" s="4"/>
    </row>
    <row r="9210">
      <c r="A9210" s="3"/>
      <c r="B9210" s="4"/>
    </row>
    <row r="9211">
      <c r="A9211" s="3"/>
      <c r="B9211" s="4"/>
    </row>
    <row r="9212">
      <c r="A9212" s="3"/>
      <c r="B9212" s="4"/>
    </row>
    <row r="9213">
      <c r="A9213" s="3"/>
      <c r="B9213" s="4"/>
    </row>
    <row r="9214">
      <c r="A9214" s="3"/>
      <c r="B9214" s="4"/>
    </row>
    <row r="9215">
      <c r="A9215" s="3"/>
      <c r="B9215" s="4"/>
    </row>
    <row r="9216">
      <c r="A9216" s="3"/>
      <c r="B9216" s="4"/>
    </row>
    <row r="9217">
      <c r="A9217" s="3"/>
      <c r="B9217" s="4"/>
    </row>
    <row r="9218">
      <c r="A9218" s="3"/>
      <c r="B9218" s="4"/>
    </row>
    <row r="9219">
      <c r="A9219" s="3"/>
      <c r="B9219" s="4"/>
    </row>
    <row r="9220">
      <c r="A9220" s="3"/>
      <c r="B9220" s="4"/>
    </row>
    <row r="9221">
      <c r="A9221" s="3"/>
      <c r="B9221" s="4"/>
    </row>
    <row r="9222">
      <c r="A9222" s="3"/>
      <c r="B9222" s="4"/>
    </row>
    <row r="9223">
      <c r="A9223" s="3"/>
      <c r="B9223" s="4"/>
    </row>
    <row r="9224">
      <c r="A9224" s="3"/>
      <c r="B9224" s="4"/>
    </row>
    <row r="9225">
      <c r="A9225" s="3"/>
      <c r="B9225" s="4"/>
    </row>
    <row r="9226">
      <c r="A9226" s="3"/>
      <c r="B9226" s="4"/>
    </row>
    <row r="9227">
      <c r="A9227" s="3"/>
      <c r="B9227" s="4"/>
    </row>
    <row r="9228">
      <c r="A9228" s="3"/>
      <c r="B9228" s="4"/>
    </row>
    <row r="9229">
      <c r="A9229" s="3"/>
      <c r="B9229" s="4"/>
    </row>
    <row r="9230">
      <c r="A9230" s="3"/>
      <c r="B9230" s="4"/>
    </row>
    <row r="9231">
      <c r="A9231" s="3"/>
      <c r="B9231" s="4"/>
    </row>
    <row r="9232">
      <c r="A9232" s="3"/>
      <c r="B9232" s="4"/>
    </row>
    <row r="9233">
      <c r="A9233" s="3"/>
      <c r="B9233" s="4"/>
    </row>
    <row r="9234">
      <c r="A9234" s="3"/>
      <c r="B9234" s="4"/>
    </row>
    <row r="9235">
      <c r="A9235" s="3"/>
      <c r="B9235" s="4"/>
    </row>
    <row r="9236">
      <c r="A9236" s="3"/>
      <c r="B9236" s="4"/>
    </row>
    <row r="9237">
      <c r="A9237" s="3"/>
      <c r="B9237" s="4"/>
    </row>
    <row r="9238">
      <c r="A9238" s="3"/>
      <c r="B9238" s="4"/>
    </row>
    <row r="9239">
      <c r="A9239" s="3"/>
      <c r="B9239" s="4"/>
    </row>
    <row r="9240">
      <c r="A9240" s="3"/>
      <c r="B9240" s="4"/>
    </row>
    <row r="9241">
      <c r="A9241" s="3"/>
      <c r="B9241" s="4"/>
    </row>
    <row r="9242">
      <c r="A9242" s="3"/>
      <c r="B9242" s="4"/>
    </row>
    <row r="9243">
      <c r="A9243" s="3"/>
      <c r="B9243" s="4"/>
    </row>
    <row r="9244">
      <c r="A9244" s="3"/>
      <c r="B9244" s="4"/>
    </row>
    <row r="9245">
      <c r="A9245" s="3"/>
      <c r="B9245" s="4"/>
    </row>
    <row r="9246">
      <c r="A9246" s="3"/>
      <c r="B9246" s="4"/>
    </row>
    <row r="9247">
      <c r="A9247" s="3"/>
      <c r="B9247" s="4"/>
    </row>
    <row r="9248">
      <c r="A9248" s="3"/>
      <c r="B9248" s="4"/>
    </row>
    <row r="9249">
      <c r="A9249" s="3"/>
      <c r="B9249" s="4"/>
    </row>
    <row r="9250">
      <c r="A9250" s="3"/>
      <c r="B9250" s="4"/>
    </row>
    <row r="9251">
      <c r="A9251" s="3"/>
      <c r="B9251" s="4"/>
    </row>
    <row r="9252">
      <c r="A9252" s="3"/>
      <c r="B9252" s="4"/>
    </row>
    <row r="9253">
      <c r="A9253" s="3"/>
      <c r="B9253" s="4"/>
    </row>
    <row r="9254">
      <c r="A9254" s="3"/>
      <c r="B9254" s="4"/>
    </row>
    <row r="9255">
      <c r="A9255" s="3"/>
      <c r="B9255" s="4"/>
    </row>
    <row r="9256">
      <c r="A9256" s="3"/>
      <c r="B9256" s="4"/>
    </row>
    <row r="9257">
      <c r="A9257" s="3"/>
      <c r="B9257" s="4"/>
    </row>
    <row r="9258">
      <c r="A9258" s="3"/>
      <c r="B9258" s="4"/>
    </row>
    <row r="9259">
      <c r="A9259" s="3"/>
      <c r="B9259" s="4"/>
    </row>
    <row r="9260">
      <c r="A9260" s="3"/>
      <c r="B9260" s="4"/>
    </row>
    <row r="9261">
      <c r="A9261" s="3"/>
      <c r="B9261" s="4"/>
    </row>
    <row r="9262">
      <c r="A9262" s="3"/>
      <c r="B9262" s="4"/>
    </row>
    <row r="9263">
      <c r="A9263" s="3"/>
      <c r="B9263" s="4"/>
    </row>
    <row r="9264">
      <c r="A9264" s="3"/>
      <c r="B9264" s="4"/>
    </row>
    <row r="9265">
      <c r="A9265" s="3"/>
      <c r="B9265" s="4"/>
    </row>
    <row r="9266">
      <c r="A9266" s="3"/>
      <c r="B9266" s="4"/>
    </row>
    <row r="9267">
      <c r="A9267" s="3"/>
      <c r="B9267" s="4"/>
    </row>
    <row r="9268">
      <c r="A9268" s="3"/>
      <c r="B9268" s="4"/>
    </row>
    <row r="9269">
      <c r="A9269" s="3"/>
      <c r="B9269" s="4"/>
    </row>
    <row r="9270">
      <c r="A9270" s="3"/>
      <c r="B9270" s="4"/>
    </row>
    <row r="9271">
      <c r="A9271" s="3"/>
      <c r="B9271" s="4"/>
    </row>
    <row r="9272">
      <c r="A9272" s="3"/>
      <c r="B9272" s="4"/>
    </row>
    <row r="9273">
      <c r="A9273" s="3"/>
      <c r="B9273" s="4"/>
    </row>
    <row r="9274">
      <c r="A9274" s="3"/>
      <c r="B9274" s="4"/>
    </row>
    <row r="9275">
      <c r="A9275" s="3"/>
      <c r="B9275" s="4"/>
    </row>
    <row r="9276">
      <c r="A9276" s="3"/>
      <c r="B9276" s="4"/>
    </row>
    <row r="9277">
      <c r="A9277" s="3"/>
      <c r="B9277" s="4"/>
    </row>
    <row r="9278">
      <c r="A9278" s="3"/>
      <c r="B9278" s="4"/>
    </row>
    <row r="9279">
      <c r="A9279" s="3"/>
      <c r="B9279" s="4"/>
    </row>
    <row r="9280">
      <c r="A9280" s="3"/>
      <c r="B9280" s="4"/>
    </row>
    <row r="9281">
      <c r="A9281" s="3"/>
      <c r="B9281" s="4"/>
    </row>
    <row r="9282">
      <c r="A9282" s="3"/>
      <c r="B9282" s="4"/>
    </row>
    <row r="9283">
      <c r="A9283" s="3"/>
      <c r="B9283" s="4"/>
    </row>
    <row r="9284">
      <c r="A9284" s="3"/>
      <c r="B9284" s="4"/>
    </row>
    <row r="9285">
      <c r="A9285" s="3"/>
      <c r="B9285" s="4"/>
    </row>
    <row r="9286">
      <c r="A9286" s="3"/>
      <c r="B9286" s="4"/>
    </row>
    <row r="9287">
      <c r="A9287" s="3"/>
      <c r="B9287" s="4"/>
    </row>
    <row r="9288">
      <c r="A9288" s="3"/>
      <c r="B9288" s="4"/>
    </row>
    <row r="9289">
      <c r="A9289" s="3"/>
      <c r="B9289" s="4"/>
    </row>
    <row r="9290">
      <c r="A9290" s="3"/>
      <c r="B9290" s="4"/>
    </row>
    <row r="9291">
      <c r="A9291" s="3"/>
      <c r="B9291" s="4"/>
    </row>
    <row r="9292">
      <c r="A9292" s="3"/>
      <c r="B9292" s="4"/>
    </row>
    <row r="9293">
      <c r="A9293" s="3"/>
      <c r="B9293" s="4"/>
    </row>
    <row r="9294">
      <c r="A9294" s="3"/>
      <c r="B9294" s="4"/>
    </row>
    <row r="9295">
      <c r="A9295" s="3"/>
      <c r="B9295" s="4"/>
    </row>
    <row r="9296">
      <c r="A9296" s="3"/>
      <c r="B9296" s="4"/>
    </row>
    <row r="9297">
      <c r="A9297" s="3"/>
      <c r="B9297" s="4"/>
    </row>
    <row r="9298">
      <c r="A9298" s="3"/>
      <c r="B9298" s="4"/>
    </row>
    <row r="9299">
      <c r="A9299" s="3"/>
      <c r="B9299" s="4"/>
    </row>
    <row r="9300">
      <c r="A9300" s="3"/>
      <c r="B9300" s="4"/>
    </row>
    <row r="9301">
      <c r="A9301" s="3"/>
      <c r="B9301" s="4"/>
    </row>
    <row r="9302">
      <c r="A9302" s="3"/>
      <c r="B9302" s="4"/>
    </row>
    <row r="9303">
      <c r="A9303" s="3"/>
      <c r="B9303" s="4"/>
    </row>
    <row r="9304">
      <c r="A9304" s="3"/>
      <c r="B9304" s="4"/>
    </row>
    <row r="9305">
      <c r="A9305" s="3"/>
      <c r="B9305" s="4"/>
    </row>
    <row r="9306">
      <c r="A9306" s="3"/>
      <c r="B9306" s="4"/>
    </row>
    <row r="9307">
      <c r="A9307" s="3"/>
      <c r="B9307" s="4"/>
    </row>
    <row r="9308">
      <c r="A9308" s="3"/>
      <c r="B9308" s="4"/>
    </row>
    <row r="9309">
      <c r="A9309" s="3"/>
      <c r="B9309" s="4"/>
    </row>
    <row r="9310">
      <c r="A9310" s="3"/>
      <c r="B9310" s="4"/>
    </row>
    <row r="9311">
      <c r="A9311" s="3"/>
      <c r="B9311" s="4"/>
    </row>
    <row r="9312">
      <c r="A9312" s="3"/>
      <c r="B9312" s="4"/>
    </row>
    <row r="9313">
      <c r="A9313" s="3"/>
      <c r="B9313" s="4"/>
    </row>
    <row r="9314">
      <c r="A9314" s="3"/>
      <c r="B9314" s="4"/>
    </row>
    <row r="9315">
      <c r="A9315" s="3"/>
      <c r="B9315" s="4"/>
    </row>
    <row r="9316">
      <c r="A9316" s="3"/>
      <c r="B9316" s="4"/>
    </row>
    <row r="9317">
      <c r="A9317" s="3"/>
      <c r="B9317" s="4"/>
    </row>
    <row r="9318">
      <c r="A9318" s="3"/>
      <c r="B9318" s="4"/>
    </row>
    <row r="9319">
      <c r="A9319" s="3"/>
      <c r="B9319" s="4"/>
    </row>
    <row r="9320">
      <c r="A9320" s="3"/>
      <c r="B9320" s="4"/>
    </row>
    <row r="9321">
      <c r="A9321" s="3"/>
      <c r="B9321" s="4"/>
    </row>
    <row r="9322">
      <c r="A9322" s="3"/>
      <c r="B9322" s="4"/>
    </row>
    <row r="9323">
      <c r="A9323" s="3"/>
      <c r="B9323" s="4"/>
    </row>
    <row r="9324">
      <c r="A9324" s="3"/>
      <c r="B9324" s="4"/>
    </row>
    <row r="9325">
      <c r="A9325" s="3"/>
      <c r="B9325" s="4"/>
    </row>
    <row r="9326">
      <c r="A9326" s="3"/>
      <c r="B9326" s="4"/>
    </row>
    <row r="9327">
      <c r="A9327" s="3"/>
      <c r="B9327" s="4"/>
    </row>
    <row r="9328">
      <c r="A9328" s="3"/>
      <c r="B9328" s="4"/>
    </row>
    <row r="9329">
      <c r="A9329" s="3"/>
      <c r="B9329" s="4"/>
    </row>
    <row r="9330">
      <c r="A9330" s="3"/>
      <c r="B9330" s="4"/>
    </row>
    <row r="9331">
      <c r="A9331" s="3"/>
      <c r="B9331" s="4"/>
    </row>
    <row r="9332">
      <c r="A9332" s="3"/>
      <c r="B9332" s="4"/>
    </row>
    <row r="9333">
      <c r="A9333" s="3"/>
      <c r="B9333" s="4"/>
    </row>
    <row r="9334">
      <c r="A9334" s="3"/>
      <c r="B9334" s="4"/>
    </row>
    <row r="9335">
      <c r="A9335" s="3"/>
      <c r="B9335" s="4"/>
    </row>
    <row r="9336">
      <c r="A9336" s="3"/>
      <c r="B9336" s="4"/>
    </row>
    <row r="9337">
      <c r="A9337" s="3"/>
      <c r="B9337" s="4"/>
    </row>
    <row r="9338">
      <c r="A9338" s="3"/>
      <c r="B9338" s="4"/>
    </row>
    <row r="9339">
      <c r="A9339" s="3"/>
      <c r="B9339" s="4"/>
    </row>
    <row r="9340">
      <c r="A9340" s="3"/>
      <c r="B9340" s="4"/>
    </row>
    <row r="9341">
      <c r="A9341" s="3"/>
      <c r="B9341" s="4"/>
    </row>
    <row r="9342">
      <c r="A9342" s="3"/>
      <c r="B9342" s="4"/>
    </row>
    <row r="9343">
      <c r="A9343" s="3"/>
      <c r="B9343" s="4"/>
    </row>
    <row r="9344">
      <c r="A9344" s="3"/>
      <c r="B9344" s="4"/>
    </row>
    <row r="9345">
      <c r="A9345" s="3"/>
      <c r="B9345" s="4"/>
    </row>
    <row r="9346">
      <c r="A9346" s="3"/>
      <c r="B9346" s="4"/>
    </row>
    <row r="9347">
      <c r="A9347" s="3"/>
      <c r="B9347" s="4"/>
    </row>
    <row r="9348">
      <c r="A9348" s="3"/>
      <c r="B9348" s="4"/>
    </row>
    <row r="9349">
      <c r="A9349" s="3"/>
      <c r="B9349" s="4"/>
    </row>
    <row r="9350">
      <c r="A9350" s="3"/>
      <c r="B9350" s="4"/>
    </row>
    <row r="9351">
      <c r="A9351" s="3"/>
      <c r="B9351" s="4"/>
    </row>
    <row r="9352">
      <c r="A9352" s="3"/>
      <c r="B9352" s="4"/>
    </row>
    <row r="9353">
      <c r="A9353" s="3"/>
      <c r="B9353" s="4"/>
    </row>
    <row r="9354">
      <c r="A9354" s="3"/>
      <c r="B9354" s="4"/>
    </row>
    <row r="9355">
      <c r="A9355" s="3"/>
      <c r="B9355" s="4"/>
    </row>
    <row r="9356">
      <c r="A9356" s="3"/>
      <c r="B9356" s="4"/>
    </row>
    <row r="9357">
      <c r="A9357" s="3"/>
      <c r="B9357" s="4"/>
    </row>
    <row r="9358">
      <c r="A9358" s="3"/>
      <c r="B9358" s="4"/>
    </row>
    <row r="9359">
      <c r="A9359" s="3"/>
      <c r="B9359" s="4"/>
    </row>
    <row r="9360">
      <c r="A9360" s="3"/>
      <c r="B9360" s="4"/>
    </row>
    <row r="9361">
      <c r="A9361" s="3"/>
      <c r="B9361" s="4"/>
    </row>
    <row r="9362">
      <c r="A9362" s="3"/>
      <c r="B9362" s="4"/>
    </row>
    <row r="9363">
      <c r="A9363" s="3"/>
      <c r="B9363" s="4"/>
    </row>
    <row r="9364">
      <c r="A9364" s="3"/>
      <c r="B9364" s="4"/>
    </row>
    <row r="9365">
      <c r="A9365" s="3"/>
      <c r="B9365" s="4"/>
    </row>
    <row r="9366">
      <c r="A9366" s="3"/>
      <c r="B9366" s="4"/>
    </row>
    <row r="9367">
      <c r="A9367" s="3"/>
      <c r="B9367" s="4"/>
    </row>
    <row r="9368">
      <c r="A9368" s="3"/>
      <c r="B9368" s="4"/>
    </row>
    <row r="9369">
      <c r="A9369" s="3"/>
      <c r="B9369" s="4"/>
    </row>
    <row r="9370">
      <c r="A9370" s="3"/>
      <c r="B9370" s="4"/>
    </row>
    <row r="9371">
      <c r="A9371" s="3"/>
      <c r="B9371" s="4"/>
    </row>
    <row r="9372">
      <c r="A9372" s="3"/>
      <c r="B9372" s="4"/>
    </row>
    <row r="9373">
      <c r="A9373" s="3"/>
      <c r="B9373" s="4"/>
    </row>
    <row r="9374">
      <c r="A9374" s="3"/>
      <c r="B9374" s="4"/>
    </row>
    <row r="9375">
      <c r="A9375" s="3"/>
      <c r="B9375" s="4"/>
    </row>
    <row r="9376">
      <c r="A9376" s="3"/>
      <c r="B9376" s="4"/>
    </row>
    <row r="9377">
      <c r="A9377" s="3"/>
      <c r="B9377" s="4"/>
    </row>
    <row r="9378">
      <c r="A9378" s="3"/>
      <c r="B9378" s="4"/>
    </row>
    <row r="9379">
      <c r="A9379" s="3"/>
      <c r="B9379" s="4"/>
    </row>
    <row r="9380">
      <c r="A9380" s="3"/>
      <c r="B9380" s="4"/>
    </row>
    <row r="9381">
      <c r="A9381" s="3"/>
      <c r="B9381" s="4"/>
    </row>
    <row r="9382">
      <c r="A9382" s="3"/>
      <c r="B9382" s="4"/>
    </row>
    <row r="9383">
      <c r="A9383" s="3"/>
      <c r="B9383" s="4"/>
    </row>
    <row r="9384">
      <c r="A9384" s="3"/>
      <c r="B9384" s="4"/>
    </row>
    <row r="9385">
      <c r="A9385" s="3"/>
      <c r="B9385" s="4"/>
    </row>
    <row r="9386">
      <c r="A9386" s="3"/>
      <c r="B9386" s="4"/>
    </row>
    <row r="9387">
      <c r="A9387" s="3"/>
      <c r="B9387" s="4"/>
    </row>
    <row r="9388">
      <c r="A9388" s="3"/>
      <c r="B9388" s="4"/>
    </row>
    <row r="9389">
      <c r="A9389" s="3"/>
      <c r="B9389" s="4"/>
    </row>
    <row r="9390">
      <c r="A9390" s="3"/>
      <c r="B9390" s="4"/>
    </row>
    <row r="9391">
      <c r="A9391" s="3"/>
      <c r="B9391" s="4"/>
    </row>
    <row r="9392">
      <c r="A9392" s="3"/>
      <c r="B9392" s="4"/>
    </row>
    <row r="9393">
      <c r="A9393" s="3"/>
      <c r="B9393" s="4"/>
    </row>
    <row r="9394">
      <c r="A9394" s="3"/>
      <c r="B9394" s="4"/>
    </row>
    <row r="9395">
      <c r="A9395" s="3"/>
      <c r="B9395" s="4"/>
    </row>
    <row r="9396">
      <c r="A9396" s="3"/>
      <c r="B9396" s="4"/>
    </row>
    <row r="9397">
      <c r="A9397" s="3"/>
      <c r="B9397" s="4"/>
    </row>
    <row r="9398">
      <c r="A9398" s="3"/>
      <c r="B9398" s="4"/>
    </row>
    <row r="9399">
      <c r="A9399" s="3"/>
      <c r="B9399" s="4"/>
    </row>
    <row r="9400">
      <c r="A9400" s="3"/>
      <c r="B9400" s="4"/>
    </row>
    <row r="9401">
      <c r="A9401" s="3"/>
      <c r="B9401" s="4"/>
    </row>
    <row r="9402">
      <c r="A9402" s="3"/>
      <c r="B9402" s="4"/>
    </row>
    <row r="9403">
      <c r="A9403" s="3"/>
      <c r="B9403" s="4"/>
    </row>
    <row r="9404">
      <c r="A9404" s="3"/>
      <c r="B9404" s="4"/>
    </row>
    <row r="9405">
      <c r="A9405" s="3"/>
      <c r="B9405" s="4"/>
    </row>
    <row r="9406">
      <c r="A9406" s="3"/>
      <c r="B9406" s="4"/>
    </row>
    <row r="9407">
      <c r="A9407" s="3"/>
      <c r="B9407" s="4"/>
    </row>
    <row r="9408">
      <c r="A9408" s="3"/>
      <c r="B9408" s="4"/>
    </row>
    <row r="9409">
      <c r="A9409" s="3"/>
      <c r="B9409" s="4"/>
    </row>
    <row r="9410">
      <c r="A9410" s="3"/>
      <c r="B9410" s="4"/>
    </row>
    <row r="9411">
      <c r="A9411" s="3"/>
      <c r="B9411" s="4"/>
    </row>
    <row r="9412">
      <c r="A9412" s="3"/>
      <c r="B9412" s="4"/>
    </row>
    <row r="9413">
      <c r="A9413" s="3"/>
      <c r="B9413" s="4"/>
    </row>
    <row r="9414">
      <c r="A9414" s="3"/>
      <c r="B9414" s="4"/>
    </row>
    <row r="9415">
      <c r="A9415" s="3"/>
      <c r="B9415" s="4"/>
    </row>
    <row r="9416">
      <c r="A9416" s="3"/>
      <c r="B9416" s="4"/>
    </row>
    <row r="9417">
      <c r="A9417" s="3"/>
      <c r="B9417" s="4"/>
    </row>
    <row r="9418">
      <c r="A9418" s="3"/>
      <c r="B9418" s="4"/>
    </row>
    <row r="9419">
      <c r="A9419" s="3"/>
      <c r="B9419" s="4"/>
    </row>
    <row r="9420">
      <c r="A9420" s="3"/>
      <c r="B9420" s="4"/>
    </row>
    <row r="9421">
      <c r="A9421" s="3"/>
      <c r="B9421" s="4"/>
    </row>
    <row r="9422">
      <c r="A9422" s="3"/>
      <c r="B9422" s="4"/>
    </row>
    <row r="9423">
      <c r="A9423" s="3"/>
      <c r="B9423" s="4"/>
    </row>
    <row r="9424">
      <c r="A9424" s="3"/>
      <c r="B9424" s="4"/>
    </row>
    <row r="9425">
      <c r="A9425" s="3"/>
      <c r="B9425" s="4"/>
    </row>
    <row r="9426">
      <c r="A9426" s="3"/>
      <c r="B9426" s="4"/>
    </row>
    <row r="9427">
      <c r="A9427" s="3"/>
      <c r="B9427" s="4"/>
    </row>
    <row r="9428">
      <c r="A9428" s="3"/>
      <c r="B9428" s="4"/>
    </row>
    <row r="9429">
      <c r="A9429" s="3"/>
      <c r="B9429" s="4"/>
    </row>
    <row r="9430">
      <c r="A9430" s="3"/>
      <c r="B9430" s="4"/>
    </row>
    <row r="9431">
      <c r="A9431" s="3"/>
      <c r="B9431" s="4"/>
    </row>
    <row r="9432">
      <c r="A9432" s="3"/>
      <c r="B9432" s="4"/>
    </row>
    <row r="9433">
      <c r="A9433" s="3"/>
      <c r="B9433" s="4"/>
    </row>
    <row r="9434">
      <c r="A9434" s="3"/>
      <c r="B9434" s="4"/>
    </row>
    <row r="9435">
      <c r="A9435" s="3"/>
      <c r="B9435" s="4"/>
    </row>
    <row r="9436">
      <c r="A9436" s="3"/>
      <c r="B9436" s="4"/>
    </row>
    <row r="9437">
      <c r="A9437" s="3"/>
      <c r="B9437" s="4"/>
    </row>
    <row r="9438">
      <c r="A9438" s="3"/>
      <c r="B9438" s="4"/>
    </row>
    <row r="9439">
      <c r="A9439" s="3"/>
      <c r="B9439" s="4"/>
    </row>
    <row r="9440">
      <c r="A9440" s="3"/>
      <c r="B9440" s="4"/>
    </row>
    <row r="9441">
      <c r="A9441" s="3"/>
      <c r="B9441" s="4"/>
    </row>
    <row r="9442">
      <c r="A9442" s="3"/>
      <c r="B9442" s="4"/>
    </row>
    <row r="9443">
      <c r="A9443" s="3"/>
      <c r="B9443" s="4"/>
    </row>
    <row r="9444">
      <c r="A9444" s="3"/>
      <c r="B9444" s="4"/>
    </row>
    <row r="9445">
      <c r="A9445" s="3"/>
      <c r="B9445" s="4"/>
    </row>
    <row r="9446">
      <c r="A9446" s="3"/>
      <c r="B9446" s="4"/>
    </row>
    <row r="9447">
      <c r="A9447" s="3"/>
      <c r="B9447" s="4"/>
    </row>
    <row r="9448">
      <c r="A9448" s="3"/>
      <c r="B9448" s="4"/>
    </row>
    <row r="9449">
      <c r="A9449" s="3"/>
      <c r="B9449" s="4"/>
    </row>
    <row r="9450">
      <c r="A9450" s="3"/>
      <c r="B9450" s="4"/>
    </row>
    <row r="9451">
      <c r="A9451" s="3"/>
      <c r="B9451" s="4"/>
    </row>
    <row r="9452">
      <c r="A9452" s="3"/>
      <c r="B9452" s="4"/>
    </row>
    <row r="9453">
      <c r="A9453" s="3"/>
      <c r="B9453" s="4"/>
    </row>
    <row r="9454">
      <c r="A9454" s="3"/>
      <c r="B9454" s="4"/>
    </row>
    <row r="9455">
      <c r="A9455" s="3"/>
      <c r="B9455" s="4"/>
    </row>
    <row r="9456">
      <c r="A9456" s="3"/>
      <c r="B9456" s="4"/>
    </row>
    <row r="9457">
      <c r="A9457" s="3"/>
      <c r="B9457" s="4"/>
    </row>
    <row r="9458">
      <c r="A9458" s="3"/>
      <c r="B9458" s="4"/>
    </row>
    <row r="9459">
      <c r="A9459" s="3"/>
      <c r="B9459" s="4"/>
    </row>
    <row r="9460">
      <c r="A9460" s="3"/>
      <c r="B9460" s="4"/>
    </row>
    <row r="9461">
      <c r="A9461" s="3"/>
      <c r="B9461" s="4"/>
    </row>
    <row r="9462">
      <c r="A9462" s="3"/>
      <c r="B9462" s="4"/>
    </row>
    <row r="9463">
      <c r="A9463" s="3"/>
      <c r="B9463" s="4"/>
    </row>
    <row r="9464">
      <c r="A9464" s="3"/>
      <c r="B9464" s="4"/>
    </row>
    <row r="9465">
      <c r="A9465" s="3"/>
      <c r="B9465" s="4"/>
    </row>
    <row r="9466">
      <c r="A9466" s="3"/>
      <c r="B9466" s="4"/>
    </row>
    <row r="9467">
      <c r="A9467" s="3"/>
      <c r="B9467" s="4"/>
    </row>
    <row r="9468">
      <c r="A9468" s="3"/>
      <c r="B9468" s="4"/>
    </row>
    <row r="9469">
      <c r="A9469" s="3"/>
      <c r="B9469" s="4"/>
    </row>
    <row r="9470">
      <c r="A9470" s="3"/>
      <c r="B9470" s="4"/>
    </row>
    <row r="9471">
      <c r="A9471" s="3"/>
      <c r="B9471" s="4"/>
    </row>
    <row r="9472">
      <c r="A9472" s="3"/>
      <c r="B9472" s="4"/>
    </row>
    <row r="9473">
      <c r="A9473" s="3"/>
      <c r="B9473" s="4"/>
    </row>
    <row r="9474">
      <c r="A9474" s="3"/>
      <c r="B9474" s="4"/>
    </row>
    <row r="9475">
      <c r="A9475" s="3"/>
      <c r="B9475" s="4"/>
    </row>
    <row r="9476">
      <c r="A9476" s="3"/>
      <c r="B9476" s="4"/>
    </row>
    <row r="9477">
      <c r="A9477" s="3"/>
      <c r="B9477" s="4"/>
    </row>
    <row r="9478">
      <c r="A9478" s="3"/>
      <c r="B9478" s="4"/>
    </row>
    <row r="9479">
      <c r="A9479" s="3"/>
      <c r="B9479" s="4"/>
    </row>
    <row r="9480">
      <c r="A9480" s="3"/>
      <c r="B9480" s="4"/>
    </row>
    <row r="9481">
      <c r="A9481" s="3"/>
      <c r="B9481" s="4"/>
    </row>
    <row r="9482">
      <c r="A9482" s="3"/>
      <c r="B9482" s="4"/>
    </row>
    <row r="9483">
      <c r="A9483" s="3"/>
      <c r="B9483" s="4"/>
    </row>
    <row r="9484">
      <c r="A9484" s="3"/>
      <c r="B9484" s="4"/>
    </row>
    <row r="9485">
      <c r="A9485" s="3"/>
      <c r="B9485" s="4"/>
    </row>
    <row r="9486">
      <c r="A9486" s="3"/>
      <c r="B9486" s="4"/>
    </row>
    <row r="9487">
      <c r="A9487" s="3"/>
      <c r="B9487" s="4"/>
    </row>
    <row r="9488">
      <c r="A9488" s="3"/>
      <c r="B9488" s="4"/>
    </row>
    <row r="9489">
      <c r="A9489" s="3"/>
      <c r="B9489" s="4"/>
    </row>
    <row r="9490">
      <c r="A9490" s="3"/>
      <c r="B9490" s="4"/>
    </row>
    <row r="9491">
      <c r="A9491" s="3"/>
      <c r="B9491" s="4"/>
    </row>
    <row r="9492">
      <c r="A9492" s="3"/>
      <c r="B9492" s="4"/>
    </row>
    <row r="9493">
      <c r="A9493" s="3"/>
      <c r="B9493" s="4"/>
    </row>
    <row r="9494">
      <c r="A9494" s="3"/>
      <c r="B9494" s="4"/>
    </row>
    <row r="9495">
      <c r="A9495" s="3"/>
      <c r="B9495" s="4"/>
    </row>
    <row r="9496">
      <c r="A9496" s="3"/>
      <c r="B9496" s="4"/>
    </row>
    <row r="9497">
      <c r="A9497" s="3"/>
      <c r="B9497" s="4"/>
    </row>
    <row r="9498">
      <c r="A9498" s="3"/>
      <c r="B9498" s="4"/>
    </row>
    <row r="9499">
      <c r="A9499" s="3"/>
      <c r="B9499" s="4"/>
    </row>
    <row r="9500">
      <c r="A9500" s="3"/>
      <c r="B9500" s="4"/>
    </row>
    <row r="9501">
      <c r="A9501" s="3"/>
      <c r="B9501" s="4"/>
    </row>
    <row r="9502">
      <c r="A9502" s="3"/>
      <c r="B9502" s="4"/>
    </row>
    <row r="9503">
      <c r="A9503" s="3"/>
      <c r="B9503" s="4"/>
    </row>
    <row r="9504">
      <c r="A9504" s="3"/>
      <c r="B9504" s="4"/>
    </row>
    <row r="9505">
      <c r="A9505" s="3"/>
      <c r="B9505" s="4"/>
    </row>
    <row r="9506">
      <c r="A9506" s="3"/>
      <c r="B9506" s="4"/>
    </row>
    <row r="9507">
      <c r="A9507" s="3"/>
      <c r="B9507" s="4"/>
    </row>
    <row r="9508">
      <c r="A9508" s="3"/>
      <c r="B9508" s="4"/>
    </row>
    <row r="9509">
      <c r="A9509" s="3"/>
      <c r="B9509" s="4"/>
    </row>
    <row r="9510">
      <c r="A9510" s="3"/>
      <c r="B9510" s="4"/>
    </row>
    <row r="9511">
      <c r="A9511" s="3"/>
      <c r="B9511" s="4"/>
    </row>
    <row r="9512">
      <c r="A9512" s="3"/>
      <c r="B9512" s="4"/>
    </row>
    <row r="9513">
      <c r="A9513" s="3"/>
      <c r="B9513" s="4"/>
    </row>
    <row r="9514">
      <c r="A9514" s="3"/>
      <c r="B9514" s="4"/>
    </row>
    <row r="9515">
      <c r="A9515" s="3"/>
      <c r="B9515" s="4"/>
    </row>
    <row r="9516">
      <c r="A9516" s="3"/>
      <c r="B9516" s="4"/>
    </row>
    <row r="9517">
      <c r="A9517" s="3"/>
      <c r="B9517" s="4"/>
    </row>
    <row r="9518">
      <c r="A9518" s="3"/>
      <c r="B9518" s="4"/>
    </row>
    <row r="9519">
      <c r="A9519" s="3"/>
      <c r="B9519" s="4"/>
    </row>
    <row r="9520">
      <c r="A9520" s="3"/>
      <c r="B9520" s="4"/>
    </row>
    <row r="9521">
      <c r="A9521" s="3"/>
      <c r="B9521" s="4"/>
    </row>
    <row r="9522">
      <c r="A9522" s="3"/>
      <c r="B9522" s="4"/>
    </row>
    <row r="9523">
      <c r="A9523" s="3"/>
      <c r="B9523" s="4"/>
    </row>
    <row r="9524">
      <c r="A9524" s="3"/>
      <c r="B9524" s="4"/>
    </row>
    <row r="9525">
      <c r="A9525" s="3"/>
      <c r="B9525" s="4"/>
    </row>
    <row r="9526">
      <c r="A9526" s="3"/>
      <c r="B9526" s="4"/>
    </row>
    <row r="9527">
      <c r="A9527" s="3"/>
      <c r="B9527" s="4"/>
    </row>
    <row r="9528">
      <c r="A9528" s="3"/>
      <c r="B9528" s="4"/>
    </row>
    <row r="9529">
      <c r="A9529" s="3"/>
      <c r="B9529" s="4"/>
    </row>
    <row r="9530">
      <c r="A9530" s="3"/>
      <c r="B9530" s="4"/>
    </row>
    <row r="9531">
      <c r="A9531" s="3"/>
      <c r="B9531" s="4"/>
    </row>
    <row r="9532">
      <c r="A9532" s="3"/>
      <c r="B9532" s="4"/>
    </row>
    <row r="9533">
      <c r="A9533" s="3"/>
      <c r="B9533" s="4"/>
    </row>
    <row r="9534">
      <c r="A9534" s="3"/>
      <c r="B9534" s="4"/>
    </row>
    <row r="9535">
      <c r="A9535" s="3"/>
      <c r="B9535" s="4"/>
    </row>
    <row r="9536">
      <c r="A9536" s="3"/>
      <c r="B9536" s="4"/>
    </row>
    <row r="9537">
      <c r="A9537" s="3"/>
      <c r="B9537" s="4"/>
    </row>
    <row r="9538">
      <c r="A9538" s="3"/>
      <c r="B9538" s="4"/>
    </row>
    <row r="9539">
      <c r="A9539" s="3"/>
      <c r="B9539" s="4"/>
    </row>
    <row r="9540">
      <c r="A9540" s="3"/>
      <c r="B9540" s="4"/>
    </row>
    <row r="9541">
      <c r="A9541" s="3"/>
      <c r="B9541" s="4"/>
    </row>
    <row r="9542">
      <c r="A9542" s="3"/>
      <c r="B9542" s="4"/>
    </row>
    <row r="9543">
      <c r="A9543" s="3"/>
      <c r="B9543" s="4"/>
    </row>
    <row r="9544">
      <c r="A9544" s="3"/>
      <c r="B9544" s="4"/>
    </row>
    <row r="9545">
      <c r="A9545" s="3"/>
      <c r="B9545" s="4"/>
    </row>
    <row r="9546">
      <c r="A9546" s="3"/>
      <c r="B9546" s="4"/>
    </row>
    <row r="9547">
      <c r="A9547" s="3"/>
      <c r="B9547" s="4"/>
    </row>
    <row r="9548">
      <c r="A9548" s="3"/>
      <c r="B9548" s="4"/>
    </row>
    <row r="9549">
      <c r="A9549" s="3"/>
      <c r="B9549" s="4"/>
    </row>
    <row r="9550">
      <c r="A9550" s="3"/>
      <c r="B9550" s="4"/>
    </row>
    <row r="9551">
      <c r="A9551" s="3"/>
      <c r="B9551" s="4"/>
    </row>
    <row r="9552">
      <c r="A9552" s="3"/>
      <c r="B9552" s="4"/>
    </row>
    <row r="9553">
      <c r="A9553" s="3"/>
      <c r="B9553" s="4"/>
    </row>
    <row r="9554">
      <c r="A9554" s="3"/>
      <c r="B9554" s="4"/>
    </row>
    <row r="9555">
      <c r="A9555" s="3"/>
      <c r="B9555" s="4"/>
    </row>
    <row r="9556">
      <c r="A9556" s="3"/>
      <c r="B9556" s="4"/>
    </row>
    <row r="9557">
      <c r="A9557" s="3"/>
      <c r="B9557" s="4"/>
    </row>
    <row r="9558">
      <c r="A9558" s="3"/>
      <c r="B9558" s="4"/>
    </row>
    <row r="9559">
      <c r="A9559" s="3"/>
      <c r="B9559" s="4"/>
    </row>
    <row r="9560">
      <c r="A9560" s="3"/>
      <c r="B9560" s="4"/>
    </row>
    <row r="9561">
      <c r="A9561" s="3"/>
      <c r="B9561" s="4"/>
    </row>
    <row r="9562">
      <c r="A9562" s="3"/>
      <c r="B9562" s="4"/>
    </row>
    <row r="9563">
      <c r="A9563" s="3"/>
      <c r="B9563" s="4"/>
    </row>
    <row r="9564">
      <c r="A9564" s="3"/>
      <c r="B9564" s="4"/>
    </row>
    <row r="9565">
      <c r="A9565" s="3"/>
      <c r="B9565" s="4"/>
    </row>
    <row r="9566">
      <c r="A9566" s="3"/>
      <c r="B9566" s="4"/>
    </row>
    <row r="9567">
      <c r="A9567" s="3"/>
      <c r="B9567" s="4"/>
    </row>
    <row r="9568">
      <c r="A9568" s="3"/>
      <c r="B9568" s="4"/>
    </row>
    <row r="9569">
      <c r="A9569" s="3"/>
      <c r="B9569" s="4"/>
    </row>
    <row r="9570">
      <c r="A9570" s="3"/>
      <c r="B9570" s="4"/>
    </row>
    <row r="9571">
      <c r="A9571" s="3"/>
      <c r="B9571" s="4"/>
    </row>
    <row r="9572">
      <c r="A9572" s="3"/>
      <c r="B9572" s="4"/>
    </row>
    <row r="9573">
      <c r="A9573" s="3"/>
      <c r="B9573" s="4"/>
    </row>
    <row r="9574">
      <c r="A9574" s="3"/>
      <c r="B9574" s="4"/>
    </row>
    <row r="9575">
      <c r="A9575" s="3"/>
      <c r="B9575" s="4"/>
    </row>
    <row r="9576">
      <c r="A9576" s="3"/>
      <c r="B9576" s="4"/>
    </row>
    <row r="9577">
      <c r="A9577" s="3"/>
      <c r="B9577" s="4"/>
    </row>
    <row r="9578">
      <c r="A9578" s="3"/>
      <c r="B9578" s="4"/>
    </row>
    <row r="9579">
      <c r="A9579" s="3"/>
      <c r="B9579" s="4"/>
    </row>
    <row r="9580">
      <c r="A9580" s="3"/>
      <c r="B9580" s="4"/>
    </row>
    <row r="9581">
      <c r="A9581" s="3"/>
      <c r="B9581" s="4"/>
    </row>
    <row r="9582">
      <c r="A9582" s="3"/>
      <c r="B9582" s="4"/>
    </row>
    <row r="9583">
      <c r="A9583" s="3"/>
      <c r="B9583" s="4"/>
    </row>
    <row r="9584">
      <c r="A9584" s="3"/>
      <c r="B9584" s="4"/>
    </row>
    <row r="9585">
      <c r="A9585" s="3"/>
      <c r="B9585" s="4"/>
    </row>
    <row r="9586">
      <c r="A9586" s="3"/>
      <c r="B9586" s="4"/>
    </row>
    <row r="9587">
      <c r="A9587" s="3"/>
      <c r="B9587" s="4"/>
    </row>
    <row r="9588">
      <c r="A9588" s="3"/>
      <c r="B9588" s="4"/>
    </row>
    <row r="9589">
      <c r="A9589" s="3"/>
      <c r="B9589" s="4"/>
    </row>
    <row r="9590">
      <c r="A9590" s="3"/>
      <c r="B9590" s="4"/>
    </row>
    <row r="9591">
      <c r="A9591" s="3"/>
      <c r="B9591" s="4"/>
    </row>
    <row r="9592">
      <c r="A9592" s="3"/>
      <c r="B9592" s="4"/>
    </row>
    <row r="9593">
      <c r="A9593" s="3"/>
      <c r="B9593" s="4"/>
    </row>
    <row r="9594">
      <c r="A9594" s="3"/>
      <c r="B9594" s="4"/>
    </row>
    <row r="9595">
      <c r="A9595" s="3"/>
      <c r="B9595" s="4"/>
    </row>
    <row r="9596">
      <c r="A9596" s="3"/>
      <c r="B9596" s="4"/>
    </row>
    <row r="9597">
      <c r="A9597" s="3"/>
      <c r="B9597" s="4"/>
    </row>
    <row r="9598">
      <c r="A9598" s="3"/>
      <c r="B9598" s="4"/>
    </row>
    <row r="9599">
      <c r="A9599" s="3"/>
      <c r="B9599" s="4"/>
    </row>
    <row r="9600">
      <c r="A9600" s="3"/>
      <c r="B9600" s="4"/>
    </row>
    <row r="9601">
      <c r="A9601" s="3"/>
      <c r="B9601" s="4"/>
    </row>
    <row r="9602">
      <c r="A9602" s="3"/>
      <c r="B9602" s="4"/>
    </row>
    <row r="9603">
      <c r="A9603" s="3"/>
      <c r="B9603" s="4"/>
    </row>
    <row r="9604">
      <c r="A9604" s="3"/>
      <c r="B9604" s="4"/>
    </row>
    <row r="9605">
      <c r="A9605" s="3"/>
      <c r="B9605" s="4"/>
    </row>
    <row r="9606">
      <c r="A9606" s="3"/>
      <c r="B9606" s="4"/>
    </row>
    <row r="9607">
      <c r="A9607" s="3"/>
      <c r="B9607" s="4"/>
    </row>
    <row r="9608">
      <c r="A9608" s="3"/>
      <c r="B9608" s="4"/>
    </row>
    <row r="9609">
      <c r="A9609" s="3"/>
      <c r="B9609" s="4"/>
    </row>
    <row r="9610">
      <c r="A9610" s="3"/>
      <c r="B9610" s="4"/>
    </row>
    <row r="9611">
      <c r="A9611" s="3"/>
      <c r="B9611" s="4"/>
    </row>
    <row r="9612">
      <c r="A9612" s="3"/>
      <c r="B9612" s="4"/>
    </row>
    <row r="9613">
      <c r="A9613" s="3"/>
      <c r="B9613" s="4"/>
    </row>
    <row r="9614">
      <c r="A9614" s="3"/>
      <c r="B9614" s="4"/>
    </row>
    <row r="9615">
      <c r="A9615" s="3"/>
      <c r="B9615" s="4"/>
    </row>
    <row r="9616">
      <c r="A9616" s="3"/>
      <c r="B9616" s="4"/>
    </row>
    <row r="9617">
      <c r="A9617" s="3"/>
      <c r="B9617" s="4"/>
    </row>
    <row r="9618">
      <c r="A9618" s="3"/>
      <c r="B9618" s="4"/>
    </row>
    <row r="9619">
      <c r="A9619" s="3"/>
      <c r="B9619" s="4"/>
    </row>
    <row r="9620">
      <c r="A9620" s="3"/>
      <c r="B9620" s="4"/>
    </row>
    <row r="9621">
      <c r="A9621" s="3"/>
      <c r="B9621" s="4"/>
    </row>
    <row r="9622">
      <c r="A9622" s="3"/>
      <c r="B9622" s="4"/>
    </row>
    <row r="9623">
      <c r="A9623" s="3"/>
      <c r="B9623" s="4"/>
    </row>
    <row r="9624">
      <c r="A9624" s="3"/>
      <c r="B9624" s="4"/>
    </row>
    <row r="9625">
      <c r="A9625" s="3"/>
      <c r="B9625" s="4"/>
    </row>
    <row r="9626">
      <c r="A9626" s="3"/>
      <c r="B9626" s="4"/>
    </row>
    <row r="9627">
      <c r="A9627" s="3"/>
      <c r="B9627" s="4"/>
    </row>
    <row r="9628">
      <c r="A9628" s="3"/>
      <c r="B9628" s="4"/>
    </row>
    <row r="9629">
      <c r="A9629" s="3"/>
      <c r="B9629" s="4"/>
    </row>
    <row r="9630">
      <c r="A9630" s="3"/>
      <c r="B9630" s="4"/>
    </row>
    <row r="9631">
      <c r="A9631" s="3"/>
      <c r="B9631" s="4"/>
    </row>
    <row r="9632">
      <c r="A9632" s="3"/>
      <c r="B9632" s="4"/>
    </row>
    <row r="9633">
      <c r="A9633" s="3"/>
      <c r="B9633" s="4"/>
    </row>
    <row r="9634">
      <c r="A9634" s="3"/>
      <c r="B9634" s="4"/>
    </row>
    <row r="9635">
      <c r="A9635" s="3"/>
      <c r="B9635" s="4"/>
    </row>
    <row r="9636">
      <c r="A9636" s="3"/>
      <c r="B9636" s="4"/>
    </row>
    <row r="9637">
      <c r="A9637" s="3"/>
      <c r="B9637" s="4"/>
    </row>
    <row r="9638">
      <c r="A9638" s="3"/>
      <c r="B9638" s="4"/>
    </row>
    <row r="9639">
      <c r="A9639" s="3"/>
      <c r="B9639" s="4"/>
    </row>
    <row r="9640">
      <c r="A9640" s="3"/>
      <c r="B9640" s="4"/>
    </row>
    <row r="9641">
      <c r="A9641" s="3"/>
      <c r="B9641" s="4"/>
    </row>
    <row r="9642">
      <c r="A9642" s="3"/>
      <c r="B9642" s="4"/>
    </row>
    <row r="9643">
      <c r="A9643" s="3"/>
      <c r="B9643" s="4"/>
    </row>
    <row r="9644">
      <c r="A9644" s="3"/>
      <c r="B9644" s="4"/>
    </row>
    <row r="9645">
      <c r="A9645" s="3"/>
      <c r="B9645" s="4"/>
    </row>
    <row r="9646">
      <c r="A9646" s="3"/>
      <c r="B9646" s="4"/>
    </row>
    <row r="9647">
      <c r="A9647" s="3"/>
      <c r="B9647" s="4"/>
    </row>
    <row r="9648">
      <c r="A9648" s="3"/>
      <c r="B9648" s="4"/>
    </row>
    <row r="9649">
      <c r="A9649" s="3"/>
      <c r="B9649" s="4"/>
    </row>
    <row r="9650">
      <c r="A9650" s="3"/>
      <c r="B9650" s="4"/>
    </row>
    <row r="9651">
      <c r="A9651" s="3"/>
      <c r="B9651" s="4"/>
    </row>
    <row r="9652">
      <c r="A9652" s="3"/>
      <c r="B9652" s="4"/>
    </row>
    <row r="9653">
      <c r="A9653" s="3"/>
      <c r="B9653" s="4"/>
    </row>
    <row r="9654">
      <c r="A9654" s="3"/>
      <c r="B9654" s="4"/>
    </row>
    <row r="9655">
      <c r="A9655" s="3"/>
      <c r="B9655" s="4"/>
    </row>
    <row r="9656">
      <c r="A9656" s="3"/>
      <c r="B9656" s="4"/>
    </row>
    <row r="9657">
      <c r="A9657" s="3"/>
      <c r="B9657" s="4"/>
    </row>
    <row r="9658">
      <c r="A9658" s="3"/>
      <c r="B9658" s="4"/>
    </row>
    <row r="9659">
      <c r="A9659" s="3"/>
      <c r="B9659" s="4"/>
    </row>
    <row r="9660">
      <c r="A9660" s="3"/>
      <c r="B9660" s="4"/>
    </row>
    <row r="9661">
      <c r="A9661" s="3"/>
      <c r="B9661" s="4"/>
    </row>
    <row r="9662">
      <c r="A9662" s="3"/>
      <c r="B9662" s="4"/>
    </row>
    <row r="9663">
      <c r="A9663" s="3"/>
      <c r="B9663" s="4"/>
    </row>
    <row r="9664">
      <c r="A9664" s="3"/>
      <c r="B9664" s="4"/>
    </row>
    <row r="9665">
      <c r="A9665" s="3"/>
      <c r="B9665" s="4"/>
    </row>
    <row r="9666">
      <c r="A9666" s="3"/>
      <c r="B9666" s="4"/>
    </row>
    <row r="9667">
      <c r="A9667" s="3"/>
      <c r="B9667" s="4"/>
    </row>
    <row r="9668">
      <c r="A9668" s="3"/>
      <c r="B9668" s="4"/>
    </row>
    <row r="9669">
      <c r="A9669" s="3"/>
      <c r="B9669" s="4"/>
    </row>
    <row r="9670">
      <c r="A9670" s="3"/>
      <c r="B9670" s="4"/>
    </row>
    <row r="9671">
      <c r="A9671" s="3"/>
      <c r="B9671" s="4"/>
    </row>
    <row r="9672">
      <c r="A9672" s="3"/>
      <c r="B9672" s="4"/>
    </row>
    <row r="9673">
      <c r="A9673" s="3"/>
      <c r="B9673" s="4"/>
    </row>
    <row r="9674">
      <c r="A9674" s="3"/>
      <c r="B9674" s="4"/>
    </row>
    <row r="9675">
      <c r="A9675" s="3"/>
      <c r="B9675" s="4"/>
    </row>
    <row r="9676">
      <c r="A9676" s="3"/>
      <c r="B9676" s="4"/>
    </row>
    <row r="9677">
      <c r="A9677" s="3"/>
      <c r="B9677" s="4"/>
    </row>
    <row r="9678">
      <c r="A9678" s="3"/>
      <c r="B9678" s="4"/>
    </row>
    <row r="9679">
      <c r="A9679" s="3"/>
      <c r="B9679" s="4"/>
    </row>
    <row r="9680">
      <c r="A9680" s="3"/>
      <c r="B9680" s="4"/>
    </row>
    <row r="9681">
      <c r="A9681" s="3"/>
      <c r="B9681" s="4"/>
    </row>
    <row r="9682">
      <c r="A9682" s="3"/>
      <c r="B9682" s="4"/>
    </row>
    <row r="9683">
      <c r="A9683" s="3"/>
      <c r="B9683" s="4"/>
    </row>
    <row r="9684">
      <c r="A9684" s="3"/>
      <c r="B9684" s="4"/>
    </row>
    <row r="9685">
      <c r="A9685" s="3"/>
      <c r="B9685" s="4"/>
    </row>
    <row r="9686">
      <c r="A9686" s="3"/>
      <c r="B9686" s="4"/>
    </row>
    <row r="9687">
      <c r="A9687" s="3"/>
      <c r="B9687" s="4"/>
    </row>
    <row r="9688">
      <c r="A9688" s="3"/>
      <c r="B9688" s="4"/>
    </row>
    <row r="9689">
      <c r="A9689" s="3"/>
      <c r="B9689" s="4"/>
    </row>
    <row r="9690">
      <c r="A9690" s="3"/>
      <c r="B9690" s="4"/>
    </row>
    <row r="9691">
      <c r="A9691" s="3"/>
      <c r="B9691" s="4"/>
    </row>
    <row r="9692">
      <c r="A9692" s="3"/>
      <c r="B9692" s="4"/>
    </row>
    <row r="9693">
      <c r="A9693" s="3"/>
      <c r="B9693" s="4"/>
    </row>
    <row r="9694">
      <c r="A9694" s="3"/>
      <c r="B9694" s="4"/>
    </row>
    <row r="9695">
      <c r="A9695" s="3"/>
      <c r="B9695" s="4"/>
    </row>
    <row r="9696">
      <c r="A9696" s="3"/>
      <c r="B9696" s="4"/>
    </row>
    <row r="9697">
      <c r="A9697" s="3"/>
      <c r="B9697" s="4"/>
    </row>
    <row r="9698">
      <c r="A9698" s="3"/>
      <c r="B9698" s="4"/>
    </row>
    <row r="9699">
      <c r="A9699" s="3"/>
      <c r="B9699" s="4"/>
    </row>
    <row r="9700">
      <c r="A9700" s="3"/>
      <c r="B9700" s="4"/>
    </row>
    <row r="9701">
      <c r="A9701" s="3"/>
      <c r="B9701" s="4"/>
    </row>
    <row r="9702">
      <c r="A9702" s="3"/>
      <c r="B9702" s="4"/>
    </row>
    <row r="9703">
      <c r="A9703" s="3"/>
      <c r="B9703" s="4"/>
    </row>
    <row r="9704">
      <c r="A9704" s="3"/>
      <c r="B9704" s="4"/>
    </row>
    <row r="9705">
      <c r="A9705" s="3"/>
      <c r="B9705" s="4"/>
    </row>
    <row r="9706">
      <c r="A9706" s="3"/>
      <c r="B9706" s="4"/>
    </row>
    <row r="9707">
      <c r="A9707" s="3"/>
      <c r="B9707" s="4"/>
    </row>
    <row r="9708">
      <c r="A9708" s="3"/>
      <c r="B9708" s="4"/>
    </row>
    <row r="9709">
      <c r="A9709" s="3"/>
      <c r="B9709" s="4"/>
    </row>
    <row r="9710">
      <c r="A9710" s="3"/>
      <c r="B9710" s="4"/>
    </row>
    <row r="9711">
      <c r="A9711" s="3"/>
      <c r="B9711" s="4"/>
    </row>
    <row r="9712">
      <c r="A9712" s="3"/>
      <c r="B9712" s="4"/>
    </row>
    <row r="9713">
      <c r="A9713" s="3"/>
      <c r="B9713" s="4"/>
    </row>
    <row r="9714">
      <c r="A9714" s="3"/>
      <c r="B9714" s="4"/>
    </row>
    <row r="9715">
      <c r="A9715" s="3"/>
      <c r="B9715" s="4"/>
    </row>
    <row r="9716">
      <c r="A9716" s="3"/>
      <c r="B9716" s="4"/>
    </row>
    <row r="9717">
      <c r="A9717" s="3"/>
      <c r="B9717" s="4"/>
    </row>
    <row r="9718">
      <c r="A9718" s="3"/>
      <c r="B9718" s="4"/>
    </row>
    <row r="9719">
      <c r="A9719" s="3"/>
      <c r="B9719" s="4"/>
    </row>
    <row r="9720">
      <c r="A9720" s="3"/>
      <c r="B9720" s="4"/>
    </row>
    <row r="9721">
      <c r="A9721" s="3"/>
      <c r="B9721" s="4"/>
    </row>
    <row r="9722">
      <c r="A9722" s="3"/>
      <c r="B9722" s="4"/>
    </row>
    <row r="9723">
      <c r="A9723" s="3"/>
      <c r="B9723" s="4"/>
    </row>
    <row r="9724">
      <c r="A9724" s="3"/>
      <c r="B9724" s="4"/>
    </row>
    <row r="9725">
      <c r="A9725" s="3"/>
      <c r="B9725" s="4"/>
    </row>
    <row r="9726">
      <c r="A9726" s="3"/>
      <c r="B9726" s="4"/>
    </row>
    <row r="9727">
      <c r="A9727" s="3"/>
      <c r="B9727" s="4"/>
    </row>
    <row r="9728">
      <c r="A9728" s="3"/>
      <c r="B9728" s="4"/>
    </row>
    <row r="9729">
      <c r="A9729" s="3"/>
      <c r="B9729" s="4"/>
    </row>
    <row r="9730">
      <c r="A9730" s="3"/>
      <c r="B9730" s="4"/>
    </row>
    <row r="9731">
      <c r="A9731" s="3"/>
      <c r="B9731" s="4"/>
    </row>
    <row r="9732">
      <c r="A9732" s="3"/>
      <c r="B9732" s="4"/>
    </row>
    <row r="9733">
      <c r="A9733" s="3"/>
      <c r="B9733" s="4"/>
    </row>
    <row r="9734">
      <c r="A9734" s="3"/>
      <c r="B9734" s="4"/>
    </row>
    <row r="9735">
      <c r="A9735" s="3"/>
      <c r="B9735" s="4"/>
    </row>
    <row r="9736">
      <c r="A9736" s="3"/>
      <c r="B9736" s="4"/>
    </row>
    <row r="9737">
      <c r="A9737" s="3"/>
      <c r="B9737" s="4"/>
    </row>
    <row r="9738">
      <c r="A9738" s="3"/>
      <c r="B9738" s="4"/>
    </row>
    <row r="9739">
      <c r="A9739" s="3"/>
      <c r="B9739" s="4"/>
    </row>
    <row r="9740">
      <c r="A9740" s="3"/>
      <c r="B9740" s="4"/>
    </row>
    <row r="9741">
      <c r="A9741" s="3"/>
      <c r="B9741" s="4"/>
    </row>
    <row r="9742">
      <c r="A9742" s="3"/>
      <c r="B9742" s="4"/>
    </row>
    <row r="9743">
      <c r="A9743" s="3"/>
      <c r="B9743" s="4"/>
    </row>
    <row r="9744">
      <c r="A9744" s="3"/>
      <c r="B9744" s="4"/>
    </row>
    <row r="9745">
      <c r="A9745" s="3"/>
      <c r="B9745" s="4"/>
    </row>
    <row r="9746">
      <c r="A9746" s="3"/>
      <c r="B9746" s="4"/>
    </row>
    <row r="9747">
      <c r="A9747" s="3"/>
      <c r="B9747" s="4"/>
    </row>
    <row r="9748">
      <c r="A9748" s="3"/>
      <c r="B9748" s="4"/>
    </row>
    <row r="9749">
      <c r="A9749" s="3"/>
      <c r="B9749" s="4"/>
    </row>
    <row r="9750">
      <c r="A9750" s="3"/>
      <c r="B9750" s="4"/>
    </row>
    <row r="9751">
      <c r="A9751" s="3"/>
      <c r="B9751" s="4"/>
    </row>
    <row r="9752">
      <c r="A9752" s="3"/>
      <c r="B9752" s="4"/>
    </row>
    <row r="9753">
      <c r="A9753" s="3"/>
      <c r="B9753" s="4"/>
    </row>
    <row r="9754">
      <c r="A9754" s="3"/>
      <c r="B9754" s="4"/>
    </row>
    <row r="9755">
      <c r="A9755" s="3"/>
      <c r="B9755" s="4"/>
    </row>
    <row r="9756">
      <c r="A9756" s="3"/>
      <c r="B9756" s="4"/>
    </row>
    <row r="9757">
      <c r="A9757" s="3"/>
      <c r="B9757" s="4"/>
    </row>
    <row r="9758">
      <c r="A9758" s="3"/>
      <c r="B9758" s="4"/>
    </row>
    <row r="9759">
      <c r="A9759" s="3"/>
      <c r="B9759" s="4"/>
    </row>
    <row r="9760">
      <c r="A9760" s="3"/>
      <c r="B9760" s="4"/>
    </row>
    <row r="9761">
      <c r="A9761" s="3"/>
      <c r="B9761" s="4"/>
    </row>
    <row r="9762">
      <c r="A9762" s="3"/>
      <c r="B9762" s="4"/>
    </row>
    <row r="9763">
      <c r="A9763" s="3"/>
      <c r="B9763" s="4"/>
    </row>
    <row r="9764">
      <c r="A9764" s="3"/>
      <c r="B9764" s="4"/>
    </row>
    <row r="9765">
      <c r="A9765" s="3"/>
      <c r="B9765" s="4"/>
    </row>
    <row r="9766">
      <c r="A9766" s="3"/>
      <c r="B9766" s="4"/>
    </row>
    <row r="9767">
      <c r="A9767" s="3"/>
      <c r="B9767" s="4"/>
    </row>
    <row r="9768">
      <c r="A9768" s="3"/>
      <c r="B9768" s="4"/>
    </row>
    <row r="9769">
      <c r="A9769" s="3"/>
      <c r="B9769" s="4"/>
    </row>
    <row r="9770">
      <c r="A9770" s="3"/>
      <c r="B9770" s="4"/>
    </row>
    <row r="9771">
      <c r="A9771" s="3"/>
      <c r="B9771" s="4"/>
    </row>
    <row r="9772">
      <c r="A9772" s="3"/>
      <c r="B9772" s="4"/>
    </row>
    <row r="9773">
      <c r="A9773" s="3"/>
      <c r="B9773" s="4"/>
    </row>
    <row r="9774">
      <c r="A9774" s="3"/>
      <c r="B9774" s="4"/>
    </row>
    <row r="9775">
      <c r="A9775" s="3"/>
      <c r="B9775" s="4"/>
    </row>
    <row r="9776">
      <c r="A9776" s="3"/>
      <c r="B9776" s="4"/>
    </row>
    <row r="9777">
      <c r="A9777" s="3"/>
      <c r="B9777" s="4"/>
    </row>
    <row r="9778">
      <c r="A9778" s="3"/>
      <c r="B9778" s="4"/>
    </row>
    <row r="9779">
      <c r="A9779" s="3"/>
      <c r="B9779" s="4"/>
    </row>
    <row r="9780">
      <c r="A9780" s="3"/>
      <c r="B9780" s="4"/>
    </row>
    <row r="9781">
      <c r="A9781" s="3"/>
      <c r="B9781" s="4"/>
    </row>
    <row r="9782">
      <c r="A9782" s="3"/>
      <c r="B9782" s="4"/>
    </row>
    <row r="9783">
      <c r="A9783" s="3"/>
      <c r="B9783" s="4"/>
    </row>
    <row r="9784">
      <c r="A9784" s="3"/>
      <c r="B9784" s="4"/>
    </row>
    <row r="9785">
      <c r="A9785" s="3"/>
      <c r="B9785" s="4"/>
    </row>
    <row r="9786">
      <c r="A9786" s="3"/>
      <c r="B9786" s="4"/>
    </row>
    <row r="9787">
      <c r="A9787" s="3"/>
      <c r="B9787" s="4"/>
    </row>
    <row r="9788">
      <c r="A9788" s="3"/>
      <c r="B9788" s="4"/>
    </row>
    <row r="9789">
      <c r="A9789" s="3"/>
      <c r="B9789" s="4"/>
    </row>
    <row r="9790">
      <c r="A9790" s="3"/>
      <c r="B9790" s="4"/>
    </row>
    <row r="9791">
      <c r="A9791" s="3"/>
      <c r="B9791" s="4"/>
    </row>
    <row r="9792">
      <c r="A9792" s="3"/>
      <c r="B9792" s="4"/>
    </row>
    <row r="9793">
      <c r="A9793" s="3"/>
      <c r="B9793" s="4"/>
    </row>
    <row r="9794">
      <c r="A9794" s="3"/>
      <c r="B9794" s="4"/>
    </row>
    <row r="9795">
      <c r="A9795" s="3"/>
      <c r="B9795" s="4"/>
    </row>
    <row r="9796">
      <c r="A9796" s="3"/>
      <c r="B9796" s="4"/>
    </row>
    <row r="9797">
      <c r="A9797" s="3"/>
      <c r="B9797" s="4"/>
    </row>
    <row r="9798">
      <c r="A9798" s="3"/>
      <c r="B9798" s="4"/>
    </row>
    <row r="9799">
      <c r="A9799" s="3"/>
      <c r="B9799" s="4"/>
    </row>
    <row r="9800">
      <c r="A9800" s="3"/>
      <c r="B9800" s="4"/>
    </row>
    <row r="9801">
      <c r="A9801" s="3"/>
      <c r="B9801" s="4"/>
    </row>
    <row r="9802">
      <c r="A9802" s="3"/>
      <c r="B9802" s="4"/>
    </row>
    <row r="9803">
      <c r="A9803" s="3"/>
      <c r="B9803" s="4"/>
    </row>
    <row r="9804">
      <c r="A9804" s="3"/>
      <c r="B9804" s="4"/>
    </row>
    <row r="9805">
      <c r="A9805" s="3"/>
      <c r="B9805" s="4"/>
    </row>
    <row r="9806">
      <c r="A9806" s="3"/>
      <c r="B9806" s="4"/>
    </row>
    <row r="9807">
      <c r="A9807" s="3"/>
      <c r="B9807" s="4"/>
    </row>
    <row r="9808">
      <c r="A9808" s="3"/>
      <c r="B9808" s="4"/>
    </row>
    <row r="9809">
      <c r="A9809" s="3"/>
      <c r="B9809" s="4"/>
    </row>
    <row r="9810">
      <c r="A9810" s="3"/>
      <c r="B9810" s="4"/>
    </row>
    <row r="9811">
      <c r="A9811" s="3"/>
      <c r="B9811" s="4"/>
    </row>
    <row r="9812">
      <c r="A9812" s="3"/>
      <c r="B9812" s="4"/>
    </row>
    <row r="9813">
      <c r="A9813" s="3"/>
      <c r="B9813" s="4"/>
    </row>
    <row r="9814">
      <c r="A9814" s="3"/>
      <c r="B9814" s="4"/>
    </row>
    <row r="9815">
      <c r="A9815" s="3"/>
      <c r="B9815" s="4"/>
    </row>
    <row r="9816">
      <c r="A9816" s="3"/>
      <c r="B9816" s="4"/>
    </row>
    <row r="9817">
      <c r="A9817" s="3"/>
      <c r="B9817" s="4"/>
    </row>
    <row r="9818">
      <c r="A9818" s="3"/>
      <c r="B9818" s="4"/>
    </row>
    <row r="9819">
      <c r="A9819" s="3"/>
      <c r="B9819" s="4"/>
    </row>
    <row r="9820">
      <c r="A9820" s="3"/>
      <c r="B9820" s="4"/>
    </row>
    <row r="9821">
      <c r="A9821" s="3"/>
      <c r="B9821" s="4"/>
    </row>
    <row r="9822">
      <c r="A9822" s="3"/>
      <c r="B9822" s="4"/>
    </row>
    <row r="9823">
      <c r="A9823" s="3"/>
      <c r="B9823" s="4"/>
    </row>
    <row r="9824">
      <c r="A9824" s="3"/>
      <c r="B9824" s="4"/>
    </row>
    <row r="9825">
      <c r="A9825" s="3"/>
      <c r="B9825" s="4"/>
    </row>
    <row r="9826">
      <c r="A9826" s="3"/>
      <c r="B9826" s="4"/>
    </row>
    <row r="9827">
      <c r="A9827" s="3"/>
      <c r="B9827" s="4"/>
    </row>
    <row r="9828">
      <c r="A9828" s="3"/>
      <c r="B9828" s="4"/>
    </row>
    <row r="9829">
      <c r="A9829" s="3"/>
      <c r="B9829" s="4"/>
    </row>
    <row r="9830">
      <c r="A9830" s="3"/>
      <c r="B9830" s="4"/>
    </row>
    <row r="9831">
      <c r="A9831" s="3"/>
      <c r="B9831" s="4"/>
    </row>
    <row r="9832">
      <c r="A9832" s="3"/>
      <c r="B9832" s="4"/>
    </row>
    <row r="9833">
      <c r="A9833" s="3"/>
      <c r="B9833" s="4"/>
    </row>
    <row r="9834">
      <c r="A9834" s="3"/>
      <c r="B9834" s="4"/>
    </row>
    <row r="9835">
      <c r="A9835" s="3"/>
      <c r="B9835" s="4"/>
    </row>
    <row r="9836">
      <c r="A9836" s="3"/>
      <c r="B9836" s="4"/>
    </row>
    <row r="9837">
      <c r="A9837" s="3"/>
      <c r="B9837" s="4"/>
    </row>
    <row r="9838">
      <c r="A9838" s="3"/>
      <c r="B9838" s="4"/>
    </row>
    <row r="9839">
      <c r="A9839" s="3"/>
      <c r="B9839" s="4"/>
    </row>
    <row r="9840">
      <c r="A9840" s="3"/>
      <c r="B9840" s="4"/>
    </row>
    <row r="9841">
      <c r="A9841" s="3"/>
      <c r="B9841" s="4"/>
    </row>
    <row r="9842">
      <c r="A9842" s="3"/>
      <c r="B9842" s="4"/>
    </row>
    <row r="9843">
      <c r="A9843" s="3"/>
      <c r="B9843" s="4"/>
    </row>
    <row r="9844">
      <c r="A9844" s="3"/>
      <c r="B9844" s="4"/>
    </row>
    <row r="9845">
      <c r="A9845" s="3"/>
      <c r="B9845" s="4"/>
    </row>
    <row r="9846">
      <c r="A9846" s="3"/>
      <c r="B9846" s="4"/>
    </row>
    <row r="9847">
      <c r="A9847" s="3"/>
      <c r="B9847" s="4"/>
    </row>
    <row r="9848">
      <c r="A9848" s="3"/>
      <c r="B9848" s="4"/>
    </row>
    <row r="9849">
      <c r="A9849" s="3"/>
      <c r="B9849" s="4"/>
    </row>
    <row r="9850">
      <c r="A9850" s="3"/>
      <c r="B9850" s="4"/>
    </row>
    <row r="9851">
      <c r="A9851" s="3"/>
      <c r="B9851" s="4"/>
    </row>
    <row r="9852">
      <c r="A9852" s="3"/>
      <c r="B9852" s="4"/>
    </row>
    <row r="9853">
      <c r="A9853" s="3"/>
      <c r="B9853" s="4"/>
    </row>
    <row r="9854">
      <c r="A9854" s="3"/>
      <c r="B9854" s="4"/>
    </row>
    <row r="9855">
      <c r="A9855" s="3"/>
      <c r="B9855" s="4"/>
    </row>
    <row r="9856">
      <c r="A9856" s="3"/>
      <c r="B9856" s="4"/>
    </row>
    <row r="9857">
      <c r="A9857" s="3"/>
      <c r="B9857" s="4"/>
    </row>
    <row r="9858">
      <c r="A9858" s="3"/>
      <c r="B9858" s="4"/>
    </row>
    <row r="9859">
      <c r="A9859" s="3"/>
      <c r="B9859" s="4"/>
    </row>
    <row r="9860">
      <c r="A9860" s="3"/>
      <c r="B9860" s="4"/>
    </row>
    <row r="9861">
      <c r="A9861" s="3"/>
      <c r="B9861" s="4"/>
    </row>
    <row r="9862">
      <c r="A9862" s="3"/>
      <c r="B9862" s="4"/>
    </row>
    <row r="9863">
      <c r="A9863" s="3"/>
      <c r="B9863" s="4"/>
    </row>
    <row r="9864">
      <c r="A9864" s="3"/>
      <c r="B9864" s="4"/>
    </row>
    <row r="9865">
      <c r="A9865" s="3"/>
      <c r="B9865" s="4"/>
    </row>
    <row r="9866">
      <c r="A9866" s="3"/>
      <c r="B9866" s="4"/>
    </row>
    <row r="9867">
      <c r="A9867" s="3"/>
      <c r="B9867" s="4"/>
    </row>
    <row r="9868">
      <c r="A9868" s="3"/>
      <c r="B9868" s="4"/>
    </row>
    <row r="9869">
      <c r="A9869" s="3"/>
      <c r="B9869" s="4"/>
    </row>
    <row r="9870">
      <c r="A9870" s="3"/>
      <c r="B9870" s="4"/>
    </row>
    <row r="9871">
      <c r="A9871" s="3"/>
      <c r="B9871" s="4"/>
    </row>
    <row r="9872">
      <c r="A9872" s="3"/>
      <c r="B9872" s="4"/>
    </row>
    <row r="9873">
      <c r="A9873" s="3"/>
      <c r="B9873" s="4"/>
    </row>
    <row r="9874">
      <c r="A9874" s="3"/>
      <c r="B9874" s="4"/>
    </row>
    <row r="9875">
      <c r="A9875" s="3"/>
      <c r="B9875" s="4"/>
    </row>
    <row r="9876">
      <c r="A9876" s="3"/>
      <c r="B9876" s="4"/>
    </row>
    <row r="9877">
      <c r="A9877" s="3"/>
      <c r="B9877" s="4"/>
    </row>
    <row r="9878">
      <c r="A9878" s="3"/>
      <c r="B9878" s="4"/>
    </row>
    <row r="9879">
      <c r="A9879" s="3"/>
      <c r="B9879" s="4"/>
    </row>
    <row r="9880">
      <c r="A9880" s="3"/>
      <c r="B9880" s="4"/>
    </row>
    <row r="9881">
      <c r="A9881" s="3"/>
      <c r="B9881" s="4"/>
    </row>
    <row r="9882">
      <c r="A9882" s="3"/>
      <c r="B9882" s="4"/>
    </row>
    <row r="9883">
      <c r="A9883" s="3"/>
      <c r="B9883" s="4"/>
    </row>
    <row r="9884">
      <c r="A9884" s="3"/>
      <c r="B9884" s="4"/>
    </row>
    <row r="9885">
      <c r="A9885" s="3"/>
      <c r="B9885" s="4"/>
    </row>
    <row r="9886">
      <c r="A9886" s="3"/>
      <c r="B9886" s="4"/>
    </row>
    <row r="9887">
      <c r="A9887" s="3"/>
      <c r="B9887" s="4"/>
    </row>
    <row r="9888">
      <c r="A9888" s="3"/>
      <c r="B9888" s="4"/>
    </row>
    <row r="9889">
      <c r="A9889" s="3"/>
      <c r="B9889" s="4"/>
    </row>
    <row r="9890">
      <c r="A9890" s="3"/>
      <c r="B9890" s="4"/>
    </row>
    <row r="9891">
      <c r="A9891" s="3"/>
      <c r="B9891" s="4"/>
    </row>
    <row r="9892">
      <c r="A9892" s="3"/>
      <c r="B9892" s="4"/>
    </row>
    <row r="9893">
      <c r="A9893" s="3"/>
      <c r="B9893" s="4"/>
    </row>
    <row r="9894">
      <c r="A9894" s="3"/>
      <c r="B9894" s="4"/>
    </row>
    <row r="9895">
      <c r="A9895" s="3"/>
      <c r="B9895" s="4"/>
    </row>
    <row r="9896">
      <c r="A9896" s="3"/>
      <c r="B9896" s="4"/>
    </row>
    <row r="9897">
      <c r="A9897" s="3"/>
      <c r="B9897" s="4"/>
    </row>
    <row r="9898">
      <c r="A9898" s="3"/>
      <c r="B9898" s="4"/>
    </row>
    <row r="9899">
      <c r="A9899" s="3"/>
      <c r="B9899" s="4"/>
    </row>
    <row r="9900">
      <c r="A9900" s="3"/>
      <c r="B9900" s="4"/>
    </row>
    <row r="9901">
      <c r="A9901" s="3"/>
      <c r="B9901" s="4"/>
    </row>
    <row r="9902">
      <c r="A9902" s="3"/>
      <c r="B9902" s="4"/>
    </row>
    <row r="9903">
      <c r="A9903" s="3"/>
      <c r="B9903" s="4"/>
    </row>
    <row r="9904">
      <c r="A9904" s="3"/>
      <c r="B9904" s="4"/>
    </row>
    <row r="9905">
      <c r="A9905" s="3"/>
      <c r="B9905" s="4"/>
    </row>
    <row r="9906">
      <c r="A9906" s="3"/>
      <c r="B9906" s="4"/>
    </row>
    <row r="9907">
      <c r="A9907" s="3"/>
      <c r="B9907" s="4"/>
    </row>
    <row r="9908">
      <c r="A9908" s="3"/>
      <c r="B9908" s="4"/>
    </row>
    <row r="9909">
      <c r="A9909" s="3"/>
      <c r="B9909" s="4"/>
    </row>
    <row r="9910">
      <c r="A9910" s="3"/>
      <c r="B9910" s="4"/>
    </row>
    <row r="9911">
      <c r="A9911" s="3"/>
      <c r="B9911" s="4"/>
    </row>
    <row r="9912">
      <c r="A9912" s="3"/>
      <c r="B9912" s="4"/>
    </row>
    <row r="9913">
      <c r="A9913" s="3"/>
      <c r="B9913" s="4"/>
    </row>
    <row r="9914">
      <c r="A9914" s="3"/>
      <c r="B9914" s="4"/>
    </row>
    <row r="9915">
      <c r="A9915" s="3"/>
      <c r="B9915" s="4"/>
    </row>
    <row r="9916">
      <c r="A9916" s="3"/>
      <c r="B9916" s="4"/>
    </row>
    <row r="9917">
      <c r="A9917" s="3"/>
      <c r="B9917" s="4"/>
    </row>
    <row r="9918">
      <c r="A9918" s="3"/>
      <c r="B9918" s="4"/>
    </row>
    <row r="9919">
      <c r="A9919" s="3"/>
      <c r="B9919" s="4"/>
    </row>
    <row r="9920">
      <c r="A9920" s="3"/>
      <c r="B9920" s="4"/>
    </row>
    <row r="9921">
      <c r="A9921" s="3"/>
      <c r="B9921" s="4"/>
    </row>
    <row r="9922">
      <c r="A9922" s="3"/>
      <c r="B9922" s="4"/>
    </row>
    <row r="9923">
      <c r="A9923" s="3"/>
      <c r="B9923" s="4"/>
    </row>
    <row r="9924">
      <c r="A9924" s="3"/>
      <c r="B9924" s="4"/>
    </row>
    <row r="9925">
      <c r="A9925" s="3"/>
      <c r="B9925" s="4"/>
    </row>
    <row r="9926">
      <c r="A9926" s="3"/>
      <c r="B9926" s="4"/>
    </row>
    <row r="9927">
      <c r="A9927" s="3"/>
      <c r="B9927" s="4"/>
    </row>
    <row r="9928">
      <c r="A9928" s="3"/>
      <c r="B9928" s="4"/>
    </row>
    <row r="9929">
      <c r="A9929" s="3"/>
      <c r="B9929" s="4"/>
    </row>
    <row r="9930">
      <c r="A9930" s="3"/>
      <c r="B9930" s="4"/>
    </row>
    <row r="9931">
      <c r="A9931" s="3"/>
      <c r="B9931" s="4"/>
    </row>
    <row r="9932">
      <c r="A9932" s="3"/>
      <c r="B9932" s="4"/>
    </row>
    <row r="9933">
      <c r="A9933" s="3"/>
      <c r="B9933" s="4"/>
    </row>
    <row r="9934">
      <c r="A9934" s="3"/>
      <c r="B9934" s="4"/>
    </row>
    <row r="9935">
      <c r="A9935" s="3"/>
      <c r="B9935" s="4"/>
    </row>
    <row r="9936">
      <c r="A9936" s="3"/>
      <c r="B9936" s="4"/>
    </row>
    <row r="9937">
      <c r="A9937" s="3"/>
      <c r="B9937" s="4"/>
    </row>
    <row r="9938">
      <c r="A9938" s="3"/>
      <c r="B9938" s="4"/>
    </row>
    <row r="9939">
      <c r="A9939" s="3"/>
      <c r="B9939" s="4"/>
    </row>
    <row r="9940">
      <c r="A9940" s="3"/>
      <c r="B9940" s="4"/>
    </row>
    <row r="9941">
      <c r="A9941" s="3"/>
      <c r="B9941" s="4"/>
    </row>
    <row r="9942">
      <c r="A9942" s="3"/>
      <c r="B9942" s="4"/>
    </row>
    <row r="9943">
      <c r="A9943" s="3"/>
      <c r="B9943" s="4"/>
    </row>
    <row r="9944">
      <c r="A9944" s="3"/>
      <c r="B9944" s="4"/>
    </row>
    <row r="9945">
      <c r="A9945" s="3"/>
      <c r="B9945" s="4"/>
    </row>
    <row r="9946">
      <c r="A9946" s="3"/>
      <c r="B9946" s="4"/>
    </row>
    <row r="9947">
      <c r="A9947" s="3"/>
      <c r="B9947" s="4"/>
    </row>
    <row r="9948">
      <c r="A9948" s="3"/>
      <c r="B9948" s="4"/>
    </row>
    <row r="9949">
      <c r="A9949" s="3"/>
      <c r="B9949" s="4"/>
    </row>
    <row r="9950">
      <c r="A9950" s="3"/>
      <c r="B9950" s="4"/>
    </row>
    <row r="9951">
      <c r="A9951" s="3"/>
      <c r="B9951" s="4"/>
    </row>
    <row r="9952">
      <c r="A9952" s="3"/>
      <c r="B9952" s="4"/>
    </row>
    <row r="9953">
      <c r="A9953" s="3"/>
      <c r="B9953" s="4"/>
    </row>
    <row r="9954">
      <c r="A9954" s="3"/>
      <c r="B9954" s="4"/>
    </row>
    <row r="9955">
      <c r="A9955" s="3"/>
      <c r="B9955" s="4"/>
    </row>
    <row r="9956">
      <c r="A9956" s="3"/>
      <c r="B9956" s="4"/>
    </row>
    <row r="9957">
      <c r="A9957" s="3"/>
      <c r="B9957" s="4"/>
    </row>
    <row r="9958">
      <c r="A9958" s="3"/>
      <c r="B9958" s="4"/>
    </row>
    <row r="9959">
      <c r="A9959" s="3"/>
      <c r="B9959" s="4"/>
    </row>
    <row r="9960">
      <c r="A9960" s="3"/>
      <c r="B9960" s="4"/>
    </row>
    <row r="9961">
      <c r="A9961" s="3"/>
      <c r="B9961" s="4"/>
    </row>
    <row r="9962">
      <c r="A9962" s="3"/>
      <c r="B9962" s="4"/>
    </row>
    <row r="9963">
      <c r="A9963" s="3"/>
      <c r="B9963" s="4"/>
    </row>
    <row r="9964">
      <c r="A9964" s="3"/>
      <c r="B9964" s="4"/>
    </row>
    <row r="9965">
      <c r="A9965" s="3"/>
      <c r="B9965" s="4"/>
    </row>
    <row r="9966">
      <c r="A9966" s="3"/>
      <c r="B9966" s="4"/>
    </row>
    <row r="9967">
      <c r="A9967" s="3"/>
      <c r="B9967" s="4"/>
    </row>
    <row r="9968">
      <c r="A9968" s="3"/>
      <c r="B9968" s="4"/>
    </row>
    <row r="9969">
      <c r="A9969" s="3"/>
      <c r="B9969" s="4"/>
    </row>
    <row r="9970">
      <c r="A9970" s="3"/>
      <c r="B9970" s="4"/>
    </row>
    <row r="9971">
      <c r="A9971" s="3"/>
      <c r="B9971" s="4"/>
    </row>
    <row r="9972">
      <c r="A9972" s="3"/>
      <c r="B9972" s="4"/>
    </row>
    <row r="9973">
      <c r="A9973" s="3"/>
      <c r="B9973" s="4"/>
    </row>
    <row r="9974">
      <c r="A9974" s="3"/>
      <c r="B9974" s="4"/>
    </row>
    <row r="9975">
      <c r="A9975" s="3"/>
      <c r="B9975" s="4"/>
    </row>
    <row r="9976">
      <c r="A9976" s="3"/>
      <c r="B9976" s="4"/>
    </row>
    <row r="9977">
      <c r="A9977" s="3"/>
      <c r="B9977" s="4"/>
    </row>
    <row r="9978">
      <c r="A9978" s="3"/>
      <c r="B9978" s="4"/>
    </row>
    <row r="9979">
      <c r="A9979" s="3"/>
      <c r="B9979" s="4"/>
    </row>
    <row r="9980">
      <c r="A9980" s="3"/>
      <c r="B9980" s="4"/>
    </row>
    <row r="9981">
      <c r="A9981" s="3"/>
      <c r="B9981" s="4"/>
    </row>
    <row r="9982">
      <c r="A9982" s="3"/>
      <c r="B9982" s="4"/>
    </row>
    <row r="9983">
      <c r="A9983" s="3"/>
      <c r="B9983" s="4"/>
    </row>
    <row r="9984">
      <c r="A9984" s="3"/>
      <c r="B9984" s="4"/>
    </row>
    <row r="9985">
      <c r="A9985" s="3"/>
      <c r="B9985" s="4"/>
    </row>
    <row r="9986">
      <c r="A9986" s="3"/>
      <c r="B9986" s="4"/>
    </row>
    <row r="9987">
      <c r="A9987" s="3"/>
      <c r="B9987" s="4"/>
    </row>
    <row r="9988">
      <c r="A9988" s="3"/>
      <c r="B9988" s="4"/>
    </row>
    <row r="9989">
      <c r="A9989" s="3"/>
      <c r="B9989" s="4"/>
    </row>
    <row r="9990">
      <c r="A9990" s="3"/>
      <c r="B9990" s="4"/>
    </row>
    <row r="9991">
      <c r="A9991" s="3"/>
      <c r="B9991" s="4"/>
    </row>
    <row r="9992">
      <c r="A9992" s="3"/>
      <c r="B9992" s="4"/>
    </row>
    <row r="9993">
      <c r="A9993" s="3"/>
      <c r="B9993" s="4"/>
    </row>
    <row r="9994">
      <c r="A9994" s="3"/>
      <c r="B9994" s="4"/>
    </row>
    <row r="9995">
      <c r="A9995" s="3"/>
      <c r="B9995" s="4"/>
    </row>
    <row r="9996">
      <c r="A9996" s="3"/>
      <c r="B9996" s="4"/>
    </row>
    <row r="9997">
      <c r="A9997" s="3"/>
      <c r="B9997" s="4"/>
    </row>
    <row r="9998">
      <c r="A9998" s="3"/>
      <c r="B9998" s="4"/>
    </row>
    <row r="9999">
      <c r="A9999" s="3"/>
      <c r="B9999" s="4"/>
    </row>
    <row r="10000">
      <c r="A10000" s="3"/>
      <c r="B10000" s="4"/>
    </row>
    <row r="10001">
      <c r="A10001" s="3"/>
      <c r="B10001" s="4"/>
    </row>
    <row r="10002">
      <c r="A10002" s="3"/>
      <c r="B10002" s="4"/>
    </row>
    <row r="10003">
      <c r="A10003" s="3"/>
      <c r="B10003" s="4"/>
    </row>
    <row r="10004">
      <c r="A10004" s="3"/>
      <c r="B10004" s="4"/>
    </row>
    <row r="10005">
      <c r="A10005" s="3"/>
      <c r="B10005" s="4"/>
    </row>
    <row r="10006">
      <c r="A10006" s="3"/>
      <c r="B10006" s="4"/>
    </row>
    <row r="10007">
      <c r="A10007" s="3"/>
      <c r="B10007" s="4"/>
    </row>
    <row r="10008">
      <c r="A10008" s="3"/>
      <c r="B10008" s="4"/>
    </row>
    <row r="10009">
      <c r="A10009" s="3"/>
      <c r="B10009" s="4"/>
    </row>
    <row r="10010">
      <c r="A10010" s="3"/>
      <c r="B10010" s="4"/>
    </row>
    <row r="10011">
      <c r="A10011" s="3"/>
      <c r="B10011" s="4"/>
    </row>
    <row r="10012">
      <c r="A10012" s="3"/>
      <c r="B10012" s="4"/>
    </row>
    <row r="10013">
      <c r="A10013" s="3"/>
      <c r="B10013" s="4"/>
    </row>
    <row r="10014">
      <c r="A10014" s="3"/>
      <c r="B10014" s="4"/>
    </row>
    <row r="10015">
      <c r="A10015" s="3"/>
      <c r="B10015" s="4"/>
    </row>
    <row r="10016">
      <c r="A10016" s="3"/>
      <c r="B10016" s="4"/>
    </row>
    <row r="10017">
      <c r="A10017" s="3"/>
      <c r="B10017" s="4"/>
    </row>
    <row r="10018">
      <c r="A10018" s="3"/>
      <c r="B10018" s="4"/>
    </row>
    <row r="10019">
      <c r="A10019" s="3"/>
      <c r="B10019" s="4"/>
    </row>
    <row r="10020">
      <c r="A10020" s="3"/>
      <c r="B10020" s="4"/>
    </row>
    <row r="10021">
      <c r="A10021" s="3"/>
      <c r="B10021" s="4"/>
    </row>
    <row r="10022">
      <c r="A10022" s="3"/>
      <c r="B10022" s="4"/>
    </row>
    <row r="10023">
      <c r="A10023" s="3"/>
      <c r="B10023" s="4"/>
    </row>
    <row r="10024">
      <c r="A10024" s="3"/>
      <c r="B10024" s="4"/>
    </row>
    <row r="10025">
      <c r="A10025" s="3"/>
      <c r="B10025" s="4"/>
    </row>
    <row r="10026">
      <c r="A10026" s="3"/>
      <c r="B10026" s="4"/>
    </row>
    <row r="10027">
      <c r="A10027" s="3"/>
      <c r="B10027" s="4"/>
    </row>
    <row r="10028">
      <c r="A10028" s="3"/>
      <c r="B10028" s="4"/>
    </row>
    <row r="10029">
      <c r="A10029" s="3"/>
      <c r="B10029" s="4"/>
    </row>
    <row r="10030">
      <c r="A10030" s="3"/>
      <c r="B10030" s="4"/>
    </row>
    <row r="10031">
      <c r="A10031" s="3"/>
      <c r="B10031" s="4"/>
    </row>
    <row r="10032">
      <c r="A10032" s="3"/>
      <c r="B10032" s="4"/>
    </row>
    <row r="10033">
      <c r="A10033" s="3"/>
      <c r="B10033" s="4"/>
    </row>
    <row r="10034">
      <c r="A10034" s="3"/>
      <c r="B10034" s="4"/>
    </row>
    <row r="10035">
      <c r="A10035" s="3"/>
      <c r="B10035" s="4"/>
    </row>
    <row r="10036">
      <c r="A10036" s="3"/>
      <c r="B10036" s="4"/>
    </row>
    <row r="10037">
      <c r="A10037" s="3"/>
      <c r="B10037" s="4"/>
    </row>
    <row r="10038">
      <c r="A10038" s="3"/>
      <c r="B10038" s="4"/>
    </row>
    <row r="10039">
      <c r="A10039" s="3"/>
      <c r="B10039" s="4"/>
    </row>
    <row r="10040">
      <c r="A10040" s="3"/>
      <c r="B10040" s="4"/>
    </row>
    <row r="10041">
      <c r="A10041" s="3"/>
      <c r="B10041" s="4"/>
    </row>
    <row r="10042">
      <c r="A10042" s="3"/>
      <c r="B10042" s="4"/>
    </row>
    <row r="10043">
      <c r="A10043" s="3"/>
      <c r="B10043" s="4"/>
    </row>
    <row r="10044">
      <c r="A10044" s="3"/>
      <c r="B10044" s="4"/>
    </row>
    <row r="10045">
      <c r="A10045" s="3"/>
      <c r="B10045" s="4"/>
    </row>
    <row r="10046">
      <c r="A10046" s="3"/>
      <c r="B10046" s="4"/>
    </row>
    <row r="10047">
      <c r="A10047" s="3"/>
      <c r="B10047" s="4"/>
    </row>
    <row r="10048">
      <c r="A10048" s="3"/>
      <c r="B10048" s="4"/>
    </row>
    <row r="10049">
      <c r="A10049" s="3"/>
      <c r="B10049" s="4"/>
    </row>
    <row r="10050">
      <c r="A10050" s="3"/>
      <c r="B10050" s="4"/>
    </row>
    <row r="10051">
      <c r="A10051" s="3"/>
      <c r="B10051" s="4"/>
    </row>
    <row r="10052">
      <c r="A10052" s="3"/>
      <c r="B10052" s="4"/>
    </row>
    <row r="10053">
      <c r="A10053" s="3"/>
      <c r="B10053" s="4"/>
    </row>
    <row r="10054">
      <c r="A10054" s="3"/>
      <c r="B10054" s="4"/>
    </row>
    <row r="10055">
      <c r="A10055" s="3"/>
      <c r="B10055" s="4"/>
    </row>
    <row r="10056">
      <c r="A10056" s="3"/>
      <c r="B10056" s="4"/>
    </row>
    <row r="10057">
      <c r="A10057" s="3"/>
      <c r="B10057" s="4"/>
    </row>
    <row r="10058">
      <c r="A10058" s="3"/>
      <c r="B10058" s="4"/>
    </row>
    <row r="10059">
      <c r="A10059" s="3"/>
      <c r="B10059" s="4"/>
    </row>
    <row r="10060">
      <c r="A10060" s="3"/>
      <c r="B10060" s="4"/>
    </row>
    <row r="10061">
      <c r="A10061" s="3"/>
      <c r="B10061" s="4"/>
    </row>
    <row r="10062">
      <c r="A10062" s="3"/>
      <c r="B10062" s="4"/>
    </row>
    <row r="10063">
      <c r="A10063" s="3"/>
      <c r="B10063" s="4"/>
    </row>
    <row r="10064">
      <c r="A10064" s="3"/>
      <c r="B10064" s="4"/>
    </row>
    <row r="10065">
      <c r="A10065" s="3"/>
      <c r="B10065" s="4"/>
    </row>
    <row r="10066">
      <c r="A10066" s="3"/>
      <c r="B10066" s="4"/>
    </row>
    <row r="10067">
      <c r="A10067" s="3"/>
      <c r="B10067" s="4"/>
    </row>
    <row r="10068">
      <c r="A10068" s="3"/>
      <c r="B10068" s="4"/>
    </row>
    <row r="10069">
      <c r="A10069" s="3"/>
      <c r="B10069" s="4"/>
    </row>
    <row r="10070">
      <c r="A10070" s="3"/>
      <c r="B10070" s="4"/>
    </row>
    <row r="10071">
      <c r="A10071" s="3"/>
      <c r="B10071" s="4"/>
    </row>
    <row r="10072">
      <c r="A10072" s="3"/>
      <c r="B10072" s="4"/>
    </row>
    <row r="10073">
      <c r="A10073" s="3"/>
      <c r="B10073" s="4"/>
    </row>
    <row r="10074">
      <c r="A10074" s="3"/>
      <c r="B10074" s="4"/>
    </row>
    <row r="10075">
      <c r="A10075" s="3"/>
      <c r="B10075" s="4"/>
    </row>
    <row r="10076">
      <c r="A10076" s="3"/>
      <c r="B10076" s="4"/>
    </row>
    <row r="10077">
      <c r="A10077" s="3"/>
      <c r="B10077" s="4"/>
    </row>
    <row r="10078">
      <c r="A10078" s="3"/>
      <c r="B10078" s="4"/>
    </row>
    <row r="10079">
      <c r="A10079" s="3"/>
      <c r="B10079" s="4"/>
    </row>
    <row r="10080">
      <c r="A10080" s="3"/>
      <c r="B10080" s="4"/>
    </row>
    <row r="10081">
      <c r="A10081" s="3"/>
      <c r="B10081" s="4"/>
    </row>
    <row r="10082">
      <c r="A10082" s="3"/>
      <c r="B10082" s="4"/>
    </row>
    <row r="10083">
      <c r="A10083" s="3"/>
      <c r="B10083" s="4"/>
    </row>
    <row r="10084">
      <c r="A10084" s="3"/>
      <c r="B10084" s="4"/>
    </row>
    <row r="10085">
      <c r="A10085" s="3"/>
      <c r="B10085" s="4"/>
    </row>
    <row r="10086">
      <c r="A10086" s="3"/>
      <c r="B10086" s="4"/>
    </row>
    <row r="10087">
      <c r="A10087" s="3"/>
      <c r="B10087" s="4"/>
    </row>
    <row r="10088">
      <c r="A10088" s="3"/>
      <c r="B10088" s="4"/>
    </row>
    <row r="10089">
      <c r="A10089" s="3"/>
      <c r="B10089" s="4"/>
    </row>
    <row r="10090">
      <c r="A10090" s="3"/>
      <c r="B10090" s="4"/>
    </row>
    <row r="10091">
      <c r="A10091" s="3"/>
      <c r="B10091" s="4"/>
    </row>
    <row r="10092">
      <c r="A10092" s="3"/>
      <c r="B10092" s="4"/>
    </row>
    <row r="10093">
      <c r="A10093" s="3"/>
      <c r="B10093" s="4"/>
    </row>
    <row r="10094">
      <c r="A10094" s="3"/>
      <c r="B10094" s="4"/>
    </row>
    <row r="10095">
      <c r="A10095" s="3"/>
      <c r="B10095" s="4"/>
    </row>
    <row r="10096">
      <c r="A10096" s="3"/>
      <c r="B10096" s="4"/>
    </row>
    <row r="10097">
      <c r="A10097" s="3"/>
      <c r="B10097" s="4"/>
    </row>
    <row r="10098">
      <c r="A10098" s="3"/>
      <c r="B10098" s="4"/>
    </row>
    <row r="10099">
      <c r="A10099" s="3"/>
      <c r="B10099" s="4"/>
    </row>
    <row r="10100">
      <c r="A10100" s="3"/>
      <c r="B10100" s="4"/>
    </row>
    <row r="10101">
      <c r="A10101" s="3"/>
      <c r="B10101" s="4"/>
    </row>
    <row r="10102">
      <c r="A10102" s="3"/>
      <c r="B10102" s="4"/>
    </row>
    <row r="10103">
      <c r="A10103" s="3"/>
      <c r="B10103" s="4"/>
    </row>
    <row r="10104">
      <c r="A10104" s="3"/>
      <c r="B10104" s="4"/>
    </row>
    <row r="10105">
      <c r="A10105" s="3"/>
      <c r="B10105" s="4"/>
    </row>
    <row r="10106">
      <c r="A10106" s="3"/>
      <c r="B10106" s="4"/>
    </row>
    <row r="10107">
      <c r="A10107" s="3"/>
      <c r="B10107" s="4"/>
    </row>
    <row r="10108">
      <c r="A10108" s="3"/>
      <c r="B10108" s="4"/>
    </row>
    <row r="10109">
      <c r="A10109" s="3"/>
      <c r="B10109" s="4"/>
    </row>
    <row r="10110">
      <c r="A10110" s="3"/>
      <c r="B10110" s="4"/>
    </row>
    <row r="10111">
      <c r="A10111" s="3"/>
      <c r="B10111" s="4"/>
    </row>
    <row r="10112">
      <c r="A10112" s="3"/>
      <c r="B10112" s="4"/>
    </row>
    <row r="10113">
      <c r="A10113" s="3"/>
      <c r="B10113" s="4"/>
    </row>
    <row r="10114">
      <c r="A10114" s="3"/>
      <c r="B10114" s="4"/>
    </row>
    <row r="10115">
      <c r="A10115" s="3"/>
      <c r="B10115" s="4"/>
    </row>
    <row r="10116">
      <c r="A10116" s="3"/>
      <c r="B10116" s="4"/>
    </row>
    <row r="10117">
      <c r="A10117" s="3"/>
      <c r="B10117" s="4"/>
    </row>
    <row r="10118">
      <c r="A10118" s="3"/>
      <c r="B10118" s="4"/>
    </row>
    <row r="10119">
      <c r="A10119" s="3"/>
      <c r="B10119" s="4"/>
    </row>
    <row r="10120">
      <c r="A10120" s="3"/>
      <c r="B10120" s="4"/>
    </row>
    <row r="10121">
      <c r="A10121" s="3"/>
      <c r="B10121" s="4"/>
    </row>
    <row r="10122">
      <c r="A10122" s="3"/>
      <c r="B10122" s="4"/>
    </row>
    <row r="10123">
      <c r="A10123" s="3"/>
      <c r="B10123" s="4"/>
    </row>
    <row r="10124">
      <c r="A10124" s="3"/>
      <c r="B10124" s="4"/>
    </row>
    <row r="10125">
      <c r="A10125" s="3"/>
      <c r="B10125" s="4"/>
    </row>
    <row r="10126">
      <c r="A10126" s="3"/>
      <c r="B10126" s="4"/>
    </row>
    <row r="10127">
      <c r="A10127" s="3"/>
      <c r="B10127" s="4"/>
    </row>
    <row r="10128">
      <c r="A10128" s="3"/>
      <c r="B10128" s="4"/>
    </row>
    <row r="10129">
      <c r="A10129" s="3"/>
      <c r="B10129" s="4"/>
    </row>
    <row r="10130">
      <c r="A10130" s="3"/>
      <c r="B10130" s="4"/>
    </row>
    <row r="10131">
      <c r="A10131" s="3"/>
      <c r="B10131" s="4"/>
    </row>
    <row r="10132">
      <c r="A10132" s="3"/>
      <c r="B10132" s="4"/>
    </row>
    <row r="10133">
      <c r="A10133" s="3"/>
      <c r="B10133" s="4"/>
    </row>
    <row r="10134">
      <c r="A10134" s="3"/>
      <c r="B10134" s="4"/>
    </row>
    <row r="10135">
      <c r="A10135" s="3"/>
      <c r="B10135" s="4"/>
    </row>
    <row r="10136">
      <c r="A10136" s="3"/>
      <c r="B10136" s="4"/>
    </row>
    <row r="10137">
      <c r="A10137" s="3"/>
      <c r="B10137" s="4"/>
    </row>
    <row r="10138">
      <c r="A10138" s="3"/>
      <c r="B10138" s="4"/>
    </row>
    <row r="10139">
      <c r="A10139" s="3"/>
      <c r="B10139" s="4"/>
    </row>
    <row r="10140">
      <c r="A10140" s="3"/>
      <c r="B10140" s="4"/>
    </row>
    <row r="10141">
      <c r="A10141" s="3"/>
      <c r="B10141" s="4"/>
    </row>
    <row r="10142">
      <c r="A10142" s="3"/>
      <c r="B10142" s="4"/>
    </row>
    <row r="10143">
      <c r="A10143" s="3"/>
      <c r="B10143" s="4"/>
    </row>
    <row r="10144">
      <c r="A10144" s="3"/>
      <c r="B10144" s="4"/>
    </row>
    <row r="10145">
      <c r="A10145" s="3"/>
      <c r="B10145" s="4"/>
    </row>
    <row r="10146">
      <c r="A10146" s="3"/>
      <c r="B10146" s="4"/>
    </row>
    <row r="10147">
      <c r="A10147" s="3"/>
      <c r="B10147" s="4"/>
    </row>
    <row r="10148">
      <c r="A10148" s="3"/>
      <c r="B10148" s="4"/>
    </row>
    <row r="10149">
      <c r="A10149" s="3"/>
      <c r="B10149" s="4"/>
    </row>
    <row r="10150">
      <c r="A10150" s="3"/>
      <c r="B10150" s="4"/>
    </row>
    <row r="10151">
      <c r="A10151" s="3"/>
      <c r="B10151" s="4"/>
    </row>
    <row r="10152">
      <c r="A10152" s="3"/>
      <c r="B10152" s="4"/>
    </row>
    <row r="10153">
      <c r="A10153" s="3"/>
      <c r="B10153" s="4"/>
    </row>
    <row r="10154">
      <c r="A10154" s="3"/>
      <c r="B10154" s="4"/>
    </row>
    <row r="10155">
      <c r="A10155" s="3"/>
      <c r="B10155" s="4"/>
    </row>
    <row r="10156">
      <c r="A10156" s="3"/>
      <c r="B10156" s="4"/>
    </row>
    <row r="10157">
      <c r="A10157" s="3"/>
      <c r="B10157" s="4"/>
    </row>
    <row r="10158">
      <c r="A10158" s="3"/>
      <c r="B10158" s="4"/>
    </row>
    <row r="10159">
      <c r="A10159" s="3"/>
      <c r="B10159" s="4"/>
    </row>
    <row r="10160">
      <c r="A10160" s="3"/>
      <c r="B10160" s="4"/>
    </row>
    <row r="10161">
      <c r="A10161" s="3"/>
      <c r="B10161" s="4"/>
    </row>
    <row r="10162">
      <c r="A10162" s="3"/>
      <c r="B10162" s="4"/>
    </row>
    <row r="10163">
      <c r="A10163" s="3"/>
      <c r="B10163" s="4"/>
    </row>
    <row r="10164">
      <c r="A10164" s="3"/>
      <c r="B10164" s="4"/>
    </row>
    <row r="10165">
      <c r="A10165" s="3"/>
      <c r="B10165" s="4"/>
    </row>
    <row r="10166">
      <c r="A10166" s="3"/>
      <c r="B10166" s="4"/>
    </row>
    <row r="10167">
      <c r="A10167" s="3"/>
      <c r="B10167" s="4"/>
    </row>
    <row r="10168">
      <c r="A10168" s="3"/>
      <c r="B10168" s="4"/>
    </row>
    <row r="10169">
      <c r="A10169" s="3"/>
      <c r="B10169" s="4"/>
    </row>
    <row r="10170">
      <c r="A10170" s="3"/>
      <c r="B10170" s="4"/>
    </row>
    <row r="10171">
      <c r="A10171" s="3"/>
      <c r="B10171" s="4"/>
    </row>
    <row r="10172">
      <c r="A10172" s="3"/>
      <c r="B10172" s="4"/>
    </row>
    <row r="10173">
      <c r="A10173" s="3"/>
      <c r="B10173" s="4"/>
    </row>
    <row r="10174">
      <c r="A10174" s="3"/>
      <c r="B10174" s="4"/>
    </row>
    <row r="10175">
      <c r="A10175" s="3"/>
      <c r="B10175" s="4"/>
    </row>
    <row r="10176">
      <c r="A10176" s="3"/>
      <c r="B10176" s="4"/>
    </row>
    <row r="10177">
      <c r="A10177" s="3"/>
      <c r="B10177" s="4"/>
    </row>
    <row r="10178">
      <c r="A10178" s="3"/>
      <c r="B10178" s="4"/>
    </row>
    <row r="10179">
      <c r="A10179" s="3"/>
      <c r="B10179" s="4"/>
    </row>
    <row r="10180">
      <c r="A10180" s="3"/>
      <c r="B10180" s="4"/>
    </row>
    <row r="10181">
      <c r="A10181" s="3"/>
      <c r="B10181" s="4"/>
    </row>
    <row r="10182">
      <c r="A10182" s="3"/>
      <c r="B10182" s="4"/>
    </row>
    <row r="10183">
      <c r="A10183" s="3"/>
      <c r="B10183" s="4"/>
    </row>
    <row r="10184">
      <c r="A10184" s="3"/>
      <c r="B10184" s="4"/>
    </row>
    <row r="10185">
      <c r="A10185" s="3"/>
      <c r="B10185" s="4"/>
    </row>
    <row r="10186">
      <c r="A10186" s="3"/>
      <c r="B10186" s="4"/>
    </row>
    <row r="10187">
      <c r="A10187" s="3"/>
      <c r="B10187" s="4"/>
    </row>
    <row r="10188">
      <c r="A10188" s="3"/>
      <c r="B10188" s="4"/>
    </row>
    <row r="10189">
      <c r="A10189" s="3"/>
      <c r="B10189" s="4"/>
    </row>
    <row r="10190">
      <c r="A10190" s="3"/>
      <c r="B10190" s="4"/>
    </row>
    <row r="10191">
      <c r="A10191" s="3"/>
      <c r="B10191" s="4"/>
    </row>
    <row r="10192">
      <c r="A10192" s="3"/>
      <c r="B10192" s="4"/>
    </row>
    <row r="10193">
      <c r="A10193" s="3"/>
      <c r="B10193" s="4"/>
    </row>
    <row r="10194">
      <c r="A10194" s="3"/>
      <c r="B10194" s="4"/>
    </row>
    <row r="10195">
      <c r="A10195" s="3"/>
      <c r="B10195" s="4"/>
    </row>
    <row r="10196">
      <c r="A10196" s="3"/>
      <c r="B10196" s="4"/>
    </row>
    <row r="10197">
      <c r="A10197" s="3"/>
      <c r="B10197" s="4"/>
    </row>
    <row r="10198">
      <c r="A10198" s="3"/>
      <c r="B10198" s="4"/>
    </row>
    <row r="10199">
      <c r="A10199" s="3"/>
      <c r="B10199" s="4"/>
    </row>
    <row r="10200">
      <c r="A10200" s="3"/>
      <c r="B10200" s="4"/>
    </row>
    <row r="10201">
      <c r="A10201" s="3"/>
      <c r="B10201" s="4"/>
    </row>
    <row r="10202">
      <c r="A10202" s="3"/>
      <c r="B10202" s="4"/>
    </row>
    <row r="10203">
      <c r="A10203" s="3"/>
      <c r="B10203" s="4"/>
    </row>
    <row r="10204">
      <c r="A10204" s="3"/>
      <c r="B10204" s="4"/>
    </row>
    <row r="10205">
      <c r="A10205" s="3"/>
      <c r="B10205" s="4"/>
    </row>
    <row r="10206">
      <c r="A10206" s="3"/>
      <c r="B10206" s="4"/>
    </row>
    <row r="10207">
      <c r="A10207" s="3"/>
      <c r="B10207" s="4"/>
    </row>
    <row r="10208">
      <c r="A10208" s="3"/>
      <c r="B10208" s="4"/>
    </row>
    <row r="10209">
      <c r="A10209" s="3"/>
      <c r="B10209" s="4"/>
    </row>
    <row r="10210">
      <c r="A10210" s="3"/>
      <c r="B10210" s="4"/>
    </row>
    <row r="10211">
      <c r="A10211" s="3"/>
      <c r="B10211" s="4"/>
    </row>
    <row r="10212">
      <c r="A10212" s="3"/>
      <c r="B10212" s="4"/>
    </row>
    <row r="10213">
      <c r="A10213" s="3"/>
      <c r="B10213" s="4"/>
    </row>
    <row r="10214">
      <c r="A10214" s="3"/>
      <c r="B10214" s="4"/>
    </row>
    <row r="10215">
      <c r="A10215" s="3"/>
      <c r="B10215" s="4"/>
    </row>
    <row r="10216">
      <c r="A10216" s="3"/>
      <c r="B10216" s="4"/>
    </row>
    <row r="10217">
      <c r="A10217" s="3"/>
      <c r="B10217" s="4"/>
    </row>
    <row r="10218">
      <c r="A10218" s="3"/>
      <c r="B10218" s="4"/>
    </row>
    <row r="10219">
      <c r="A10219" s="3"/>
      <c r="B10219" s="4"/>
    </row>
    <row r="10220">
      <c r="A10220" s="3"/>
      <c r="B10220" s="4"/>
    </row>
    <row r="10221">
      <c r="A10221" s="3"/>
      <c r="B10221" s="4"/>
    </row>
    <row r="10222">
      <c r="A10222" s="3"/>
      <c r="B10222" s="4"/>
    </row>
    <row r="10223">
      <c r="A10223" s="3"/>
      <c r="B10223" s="4"/>
    </row>
    <row r="10224">
      <c r="A10224" s="3"/>
      <c r="B10224" s="4"/>
    </row>
    <row r="10225">
      <c r="A10225" s="3"/>
      <c r="B10225" s="4"/>
    </row>
    <row r="10226">
      <c r="A10226" s="3"/>
      <c r="B10226" s="4"/>
    </row>
    <row r="10227">
      <c r="A10227" s="3"/>
      <c r="B10227" s="4"/>
    </row>
    <row r="10228">
      <c r="A10228" s="3"/>
      <c r="B10228" s="4"/>
    </row>
    <row r="10229">
      <c r="A10229" s="3"/>
      <c r="B10229" s="4"/>
    </row>
    <row r="10230">
      <c r="A10230" s="3"/>
      <c r="B10230" s="4"/>
    </row>
    <row r="10231">
      <c r="A10231" s="3"/>
      <c r="B10231" s="4"/>
    </row>
    <row r="10232">
      <c r="A10232" s="3"/>
      <c r="B10232" s="4"/>
    </row>
    <row r="10233">
      <c r="A10233" s="3"/>
      <c r="B10233" s="4"/>
    </row>
    <row r="10234">
      <c r="A10234" s="3"/>
      <c r="B10234" s="4"/>
    </row>
    <row r="10235">
      <c r="A10235" s="3"/>
      <c r="B10235" s="4"/>
    </row>
    <row r="10236">
      <c r="A10236" s="3"/>
      <c r="B10236" s="4"/>
    </row>
    <row r="10237">
      <c r="A10237" s="3"/>
      <c r="B10237" s="4"/>
    </row>
    <row r="10238">
      <c r="A10238" s="3"/>
      <c r="B10238" s="4"/>
    </row>
    <row r="10239">
      <c r="A10239" s="3"/>
      <c r="B10239" s="4"/>
    </row>
    <row r="10240">
      <c r="A10240" s="3"/>
      <c r="B10240" s="4"/>
    </row>
    <row r="10241">
      <c r="A10241" s="3"/>
      <c r="B10241" s="4"/>
    </row>
    <row r="10242">
      <c r="A10242" s="3"/>
      <c r="B10242" s="4"/>
    </row>
    <row r="10243">
      <c r="A10243" s="3"/>
      <c r="B10243" s="4"/>
    </row>
    <row r="10244">
      <c r="A10244" s="3"/>
      <c r="B10244" s="4"/>
    </row>
    <row r="10245">
      <c r="A10245" s="3"/>
      <c r="B10245" s="4"/>
    </row>
    <row r="10246">
      <c r="A10246" s="3"/>
      <c r="B10246" s="4"/>
    </row>
    <row r="10247">
      <c r="A10247" s="3"/>
      <c r="B10247" s="4"/>
    </row>
    <row r="10248">
      <c r="A10248" s="3"/>
      <c r="B10248" s="4"/>
    </row>
    <row r="10249">
      <c r="A10249" s="3"/>
      <c r="B10249" s="4"/>
    </row>
    <row r="10250">
      <c r="A10250" s="3"/>
      <c r="B10250" s="4"/>
    </row>
    <row r="10251">
      <c r="A10251" s="3"/>
      <c r="B10251" s="4"/>
    </row>
    <row r="10252">
      <c r="A10252" s="3"/>
      <c r="B10252" s="4"/>
    </row>
    <row r="10253">
      <c r="A10253" s="3"/>
      <c r="B10253" s="4"/>
    </row>
    <row r="10254">
      <c r="A10254" s="3"/>
      <c r="B10254" s="4"/>
    </row>
    <row r="10255">
      <c r="A10255" s="3"/>
      <c r="B10255" s="4"/>
    </row>
    <row r="10256">
      <c r="A10256" s="3"/>
      <c r="B10256" s="4"/>
    </row>
    <row r="10257">
      <c r="A10257" s="3"/>
      <c r="B10257" s="4"/>
    </row>
    <row r="10258">
      <c r="A10258" s="3"/>
      <c r="B10258" s="4"/>
    </row>
    <row r="10259">
      <c r="A10259" s="3"/>
      <c r="B10259" s="4"/>
    </row>
    <row r="10260">
      <c r="A10260" s="3"/>
      <c r="B10260" s="4"/>
    </row>
    <row r="10261">
      <c r="A10261" s="3"/>
      <c r="B10261" s="4"/>
    </row>
    <row r="10262">
      <c r="A10262" s="3"/>
      <c r="B10262" s="4"/>
    </row>
    <row r="10263">
      <c r="A10263" s="3"/>
      <c r="B10263" s="4"/>
    </row>
    <row r="10264">
      <c r="A10264" s="3"/>
      <c r="B10264" s="4"/>
    </row>
    <row r="10265">
      <c r="A10265" s="3"/>
      <c r="B10265" s="4"/>
    </row>
    <row r="10266">
      <c r="A10266" s="3"/>
      <c r="B10266" s="4"/>
    </row>
    <row r="10267">
      <c r="A10267" s="3"/>
      <c r="B10267" s="4"/>
    </row>
    <row r="10268">
      <c r="A10268" s="3"/>
      <c r="B10268" s="4"/>
    </row>
    <row r="10269">
      <c r="A10269" s="3"/>
      <c r="B10269" s="4"/>
    </row>
    <row r="10270">
      <c r="A10270" s="3"/>
      <c r="B10270" s="4"/>
    </row>
    <row r="10271">
      <c r="A10271" s="3"/>
      <c r="B10271" s="4"/>
    </row>
    <row r="10272">
      <c r="A10272" s="3"/>
      <c r="B10272" s="4"/>
    </row>
    <row r="10273">
      <c r="A10273" s="3"/>
      <c r="B10273" s="4"/>
    </row>
    <row r="10274">
      <c r="A10274" s="3"/>
      <c r="B10274" s="4"/>
    </row>
    <row r="10275">
      <c r="A10275" s="3"/>
      <c r="B10275" s="4"/>
    </row>
    <row r="10276">
      <c r="A10276" s="3"/>
      <c r="B10276" s="4"/>
    </row>
    <row r="10277">
      <c r="A10277" s="3"/>
      <c r="B10277" s="4"/>
    </row>
    <row r="10278">
      <c r="A10278" s="3"/>
      <c r="B10278" s="4"/>
    </row>
    <row r="10279">
      <c r="A10279" s="3"/>
      <c r="B10279" s="4"/>
    </row>
    <row r="10280">
      <c r="A10280" s="3"/>
      <c r="B10280" s="4"/>
    </row>
    <row r="10281">
      <c r="A10281" s="3"/>
      <c r="B10281" s="4"/>
    </row>
    <row r="10282">
      <c r="A10282" s="3"/>
      <c r="B10282" s="4"/>
    </row>
    <row r="10283">
      <c r="A10283" s="3"/>
      <c r="B10283" s="4"/>
    </row>
    <row r="10284">
      <c r="A10284" s="3"/>
      <c r="B10284" s="4"/>
    </row>
    <row r="10285">
      <c r="A10285" s="3"/>
      <c r="B10285" s="4"/>
    </row>
    <row r="10286">
      <c r="A10286" s="3"/>
      <c r="B10286" s="4"/>
    </row>
    <row r="10287">
      <c r="A10287" s="3"/>
      <c r="B10287" s="4"/>
    </row>
    <row r="10288">
      <c r="A10288" s="3"/>
      <c r="B10288" s="4"/>
    </row>
    <row r="10289">
      <c r="A10289" s="3"/>
      <c r="B10289" s="4"/>
    </row>
    <row r="10290">
      <c r="A10290" s="3"/>
      <c r="B10290" s="4"/>
    </row>
    <row r="10291">
      <c r="A10291" s="3"/>
      <c r="B10291" s="4"/>
    </row>
    <row r="10292">
      <c r="A10292" s="3"/>
      <c r="B10292" s="4"/>
    </row>
    <row r="10293">
      <c r="A10293" s="3"/>
      <c r="B10293" s="4"/>
    </row>
    <row r="10294">
      <c r="A10294" s="3"/>
      <c r="B10294" s="4"/>
    </row>
    <row r="10295">
      <c r="A10295" s="3"/>
      <c r="B10295" s="4"/>
    </row>
    <row r="10296">
      <c r="A10296" s="3"/>
      <c r="B10296" s="4"/>
    </row>
    <row r="10297">
      <c r="A10297" s="3"/>
      <c r="B10297" s="4"/>
    </row>
    <row r="10298">
      <c r="A10298" s="3"/>
      <c r="B10298" s="4"/>
    </row>
    <row r="10299">
      <c r="A10299" s="3"/>
      <c r="B10299" s="4"/>
    </row>
    <row r="10300">
      <c r="A10300" s="3"/>
      <c r="B10300" s="4"/>
    </row>
    <row r="10301">
      <c r="A10301" s="3"/>
      <c r="B10301" s="4"/>
    </row>
    <row r="10302">
      <c r="A10302" s="3"/>
      <c r="B10302" s="4"/>
    </row>
    <row r="10303">
      <c r="A10303" s="3"/>
      <c r="B10303" s="4"/>
    </row>
    <row r="10304">
      <c r="A10304" s="3"/>
      <c r="B10304" s="4"/>
    </row>
    <row r="10305">
      <c r="A10305" s="3"/>
      <c r="B10305" s="4"/>
    </row>
    <row r="10306">
      <c r="A10306" s="3"/>
      <c r="B10306" s="4"/>
    </row>
    <row r="10307">
      <c r="A10307" s="3"/>
      <c r="B10307" s="4"/>
    </row>
    <row r="10308">
      <c r="A10308" s="3"/>
      <c r="B10308" s="4"/>
    </row>
    <row r="10309">
      <c r="A10309" s="3"/>
      <c r="B10309" s="4"/>
    </row>
    <row r="10310">
      <c r="A10310" s="3"/>
      <c r="B10310" s="4"/>
    </row>
    <row r="10311">
      <c r="A10311" s="3"/>
      <c r="B10311" s="4"/>
    </row>
    <row r="10312">
      <c r="A10312" s="3"/>
      <c r="B10312" s="4"/>
    </row>
    <row r="10313">
      <c r="A10313" s="3"/>
      <c r="B10313" s="4"/>
    </row>
    <row r="10314">
      <c r="A10314" s="3"/>
      <c r="B10314" s="4"/>
    </row>
    <row r="10315">
      <c r="A10315" s="3"/>
      <c r="B10315" s="4"/>
    </row>
    <row r="10316">
      <c r="A10316" s="3"/>
      <c r="B10316" s="4"/>
    </row>
    <row r="10317">
      <c r="A10317" s="3"/>
      <c r="B10317" s="4"/>
    </row>
    <row r="10318">
      <c r="A10318" s="3"/>
      <c r="B10318" s="4"/>
    </row>
    <row r="10319">
      <c r="A10319" s="3"/>
      <c r="B10319" s="4"/>
    </row>
    <row r="10320">
      <c r="A10320" s="3"/>
      <c r="B10320" s="4"/>
    </row>
    <row r="10321">
      <c r="A10321" s="3"/>
      <c r="B10321" s="4"/>
    </row>
    <row r="10322">
      <c r="A10322" s="3"/>
      <c r="B10322" s="4"/>
    </row>
    <row r="10323">
      <c r="A10323" s="3"/>
      <c r="B10323" s="4"/>
    </row>
    <row r="10324">
      <c r="A10324" s="3"/>
      <c r="B10324" s="4"/>
    </row>
    <row r="10325">
      <c r="A10325" s="3"/>
      <c r="B10325" s="4"/>
    </row>
    <row r="10326">
      <c r="A10326" s="3"/>
      <c r="B10326" s="4"/>
    </row>
    <row r="10327">
      <c r="A10327" s="3"/>
      <c r="B10327" s="4"/>
    </row>
    <row r="10328">
      <c r="A10328" s="3"/>
      <c r="B10328" s="4"/>
    </row>
    <row r="10329">
      <c r="A10329" s="3"/>
      <c r="B10329" s="4"/>
    </row>
    <row r="10330">
      <c r="A10330" s="3"/>
      <c r="B10330" s="4"/>
    </row>
    <row r="10331">
      <c r="A10331" s="3"/>
      <c r="B10331" s="4"/>
    </row>
    <row r="10332">
      <c r="A10332" s="3"/>
      <c r="B10332" s="4"/>
    </row>
    <row r="10333">
      <c r="A10333" s="3"/>
      <c r="B10333" s="4"/>
    </row>
    <row r="10334">
      <c r="A10334" s="3"/>
      <c r="B10334" s="4"/>
    </row>
    <row r="10335">
      <c r="A10335" s="3"/>
      <c r="B10335" s="4"/>
    </row>
    <row r="10336">
      <c r="A10336" s="3"/>
      <c r="B10336" s="4"/>
    </row>
    <row r="10337">
      <c r="A10337" s="3"/>
      <c r="B10337" s="4"/>
    </row>
    <row r="10338">
      <c r="A10338" s="3"/>
      <c r="B10338" s="4"/>
    </row>
    <row r="10339">
      <c r="A10339" s="3"/>
      <c r="B10339" s="4"/>
    </row>
    <row r="10340">
      <c r="A10340" s="3"/>
      <c r="B10340" s="4"/>
    </row>
    <row r="10341">
      <c r="A10341" s="3"/>
      <c r="B10341" s="4"/>
    </row>
    <row r="10342">
      <c r="A10342" s="3"/>
      <c r="B10342" s="4"/>
    </row>
    <row r="10343">
      <c r="A10343" s="3"/>
      <c r="B10343" s="4"/>
    </row>
    <row r="10344">
      <c r="A10344" s="3"/>
      <c r="B10344" s="4"/>
    </row>
    <row r="10345">
      <c r="A10345" s="3"/>
      <c r="B10345" s="4"/>
    </row>
    <row r="10346">
      <c r="A10346" s="3"/>
      <c r="B10346" s="4"/>
    </row>
    <row r="10347">
      <c r="A10347" s="3"/>
      <c r="B10347" s="4"/>
    </row>
    <row r="10348">
      <c r="A10348" s="3"/>
      <c r="B10348" s="4"/>
    </row>
    <row r="10349">
      <c r="A10349" s="3"/>
      <c r="B10349" s="4"/>
    </row>
    <row r="10350">
      <c r="A10350" s="3"/>
      <c r="B10350" s="4"/>
    </row>
    <row r="10351">
      <c r="A10351" s="3"/>
      <c r="B10351" s="4"/>
    </row>
    <row r="10352">
      <c r="A10352" s="3"/>
      <c r="B10352" s="4"/>
    </row>
    <row r="10353">
      <c r="A10353" s="3"/>
      <c r="B10353" s="4"/>
    </row>
    <row r="10354">
      <c r="A10354" s="3"/>
      <c r="B10354" s="4"/>
    </row>
    <row r="10355">
      <c r="A10355" s="3"/>
      <c r="B10355" s="4"/>
    </row>
    <row r="10356">
      <c r="A10356" s="3"/>
      <c r="B10356" s="4"/>
    </row>
    <row r="10357">
      <c r="A10357" s="3"/>
      <c r="B10357" s="4"/>
    </row>
    <row r="10358">
      <c r="A10358" s="3"/>
      <c r="B10358" s="4"/>
    </row>
    <row r="10359">
      <c r="A10359" s="3"/>
      <c r="B10359" s="4"/>
    </row>
    <row r="10360">
      <c r="A10360" s="3"/>
      <c r="B10360" s="4"/>
    </row>
    <row r="10361">
      <c r="A10361" s="3"/>
      <c r="B10361" s="4"/>
    </row>
    <row r="10362">
      <c r="A10362" s="3"/>
      <c r="B10362" s="4"/>
    </row>
    <row r="10363">
      <c r="A10363" s="3"/>
      <c r="B10363" s="4"/>
    </row>
    <row r="10364">
      <c r="A10364" s="3"/>
      <c r="B10364" s="4"/>
    </row>
    <row r="10365">
      <c r="A10365" s="3"/>
      <c r="B10365" s="4"/>
    </row>
    <row r="10366">
      <c r="A10366" s="3"/>
      <c r="B10366" s="4"/>
    </row>
    <row r="10367">
      <c r="A10367" s="3"/>
      <c r="B10367" s="4"/>
    </row>
    <row r="10368">
      <c r="A10368" s="3"/>
      <c r="B10368" s="4"/>
    </row>
    <row r="10369">
      <c r="A10369" s="3"/>
      <c r="B10369" s="4"/>
    </row>
    <row r="10370">
      <c r="A10370" s="3"/>
      <c r="B10370" s="4"/>
    </row>
    <row r="10371">
      <c r="A10371" s="3"/>
      <c r="B10371" s="4"/>
    </row>
    <row r="10372">
      <c r="A10372" s="3"/>
      <c r="B10372" s="4"/>
    </row>
    <row r="10373">
      <c r="A10373" s="3"/>
      <c r="B10373" s="4"/>
    </row>
    <row r="10374">
      <c r="A10374" s="3"/>
      <c r="B10374" s="4"/>
    </row>
    <row r="10375">
      <c r="A10375" s="3"/>
      <c r="B10375" s="4"/>
    </row>
    <row r="10376">
      <c r="A10376" s="3"/>
      <c r="B10376" s="4"/>
    </row>
    <row r="10377">
      <c r="A10377" s="3"/>
      <c r="B10377" s="4"/>
    </row>
    <row r="10378">
      <c r="A10378" s="3"/>
      <c r="B10378" s="4"/>
    </row>
    <row r="10379">
      <c r="A10379" s="3"/>
      <c r="B10379" s="4"/>
    </row>
    <row r="10380">
      <c r="A10380" s="3"/>
      <c r="B10380" s="4"/>
    </row>
    <row r="10381">
      <c r="A10381" s="3"/>
      <c r="B10381" s="4"/>
    </row>
    <row r="10382">
      <c r="A10382" s="3"/>
      <c r="B10382" s="4"/>
    </row>
    <row r="10383">
      <c r="A10383" s="3"/>
      <c r="B10383" s="4"/>
    </row>
    <row r="10384">
      <c r="A10384" s="3"/>
      <c r="B10384" s="4"/>
    </row>
    <row r="10385">
      <c r="A10385" s="3"/>
      <c r="B10385" s="4"/>
    </row>
    <row r="10386">
      <c r="A10386" s="3"/>
      <c r="B10386" s="4"/>
    </row>
    <row r="10387">
      <c r="A10387" s="3"/>
      <c r="B10387" s="4"/>
    </row>
    <row r="10388">
      <c r="A10388" s="3"/>
      <c r="B10388" s="4"/>
    </row>
    <row r="10389">
      <c r="A10389" s="3"/>
      <c r="B10389" s="4"/>
    </row>
    <row r="10390">
      <c r="A10390" s="3"/>
      <c r="B10390" s="4"/>
    </row>
    <row r="10391">
      <c r="A10391" s="3"/>
      <c r="B10391" s="4"/>
    </row>
    <row r="10392">
      <c r="A10392" s="3"/>
      <c r="B10392" s="4"/>
    </row>
    <row r="10393">
      <c r="A10393" s="3"/>
      <c r="B10393" s="4"/>
    </row>
    <row r="10394">
      <c r="A10394" s="3"/>
      <c r="B10394" s="4"/>
    </row>
    <row r="10395">
      <c r="A10395" s="3"/>
      <c r="B10395" s="4"/>
    </row>
    <row r="10396">
      <c r="A10396" s="3"/>
      <c r="B10396" s="4"/>
    </row>
    <row r="10397">
      <c r="A10397" s="3"/>
      <c r="B10397" s="4"/>
    </row>
    <row r="10398">
      <c r="A10398" s="3"/>
      <c r="B10398" s="4"/>
    </row>
    <row r="10399">
      <c r="A10399" s="3"/>
      <c r="B10399" s="4"/>
    </row>
    <row r="10400">
      <c r="A10400" s="3"/>
      <c r="B10400" s="4"/>
    </row>
    <row r="10401">
      <c r="A10401" s="3"/>
      <c r="B10401" s="4"/>
    </row>
    <row r="10402">
      <c r="A10402" s="3"/>
      <c r="B10402" s="4"/>
    </row>
    <row r="10403">
      <c r="A10403" s="3"/>
      <c r="B10403" s="4"/>
    </row>
    <row r="10404">
      <c r="A10404" s="3"/>
      <c r="B10404" s="4"/>
    </row>
    <row r="10405">
      <c r="A10405" s="3"/>
      <c r="B10405" s="4"/>
    </row>
    <row r="10406">
      <c r="A10406" s="3"/>
      <c r="B10406" s="4"/>
    </row>
    <row r="10407">
      <c r="A10407" s="3"/>
      <c r="B10407" s="4"/>
    </row>
    <row r="10408">
      <c r="A10408" s="3"/>
      <c r="B10408" s="4"/>
    </row>
    <row r="10409">
      <c r="A10409" s="3"/>
      <c r="B10409" s="4"/>
    </row>
    <row r="10410">
      <c r="A10410" s="3"/>
      <c r="B10410" s="4"/>
    </row>
    <row r="10411">
      <c r="A10411" s="3"/>
      <c r="B10411" s="4"/>
    </row>
    <row r="10412">
      <c r="A10412" s="3"/>
      <c r="B10412" s="4"/>
    </row>
    <row r="10413">
      <c r="A10413" s="3"/>
      <c r="B10413" s="4"/>
    </row>
    <row r="10414">
      <c r="A10414" s="3"/>
      <c r="B10414" s="4"/>
    </row>
    <row r="10415">
      <c r="A10415" s="3"/>
      <c r="B10415" s="4"/>
    </row>
    <row r="10416">
      <c r="A10416" s="3"/>
      <c r="B10416" s="4"/>
    </row>
    <row r="10417">
      <c r="A10417" s="3"/>
      <c r="B10417" s="4"/>
    </row>
    <row r="10418">
      <c r="A10418" s="3"/>
      <c r="B10418" s="4"/>
    </row>
    <row r="10419">
      <c r="A10419" s="3"/>
      <c r="B10419" s="4"/>
    </row>
    <row r="10420">
      <c r="A10420" s="3"/>
      <c r="B10420" s="4"/>
    </row>
    <row r="10421">
      <c r="A10421" s="3"/>
      <c r="B10421" s="4"/>
    </row>
    <row r="10422">
      <c r="A10422" s="3"/>
      <c r="B10422" s="4"/>
    </row>
    <row r="10423">
      <c r="A10423" s="3"/>
      <c r="B10423" s="4"/>
    </row>
    <row r="10424">
      <c r="A10424" s="3"/>
      <c r="B10424" s="4"/>
    </row>
    <row r="10425">
      <c r="A10425" s="3"/>
      <c r="B10425" s="4"/>
    </row>
    <row r="10426">
      <c r="A10426" s="3"/>
      <c r="B10426" s="4"/>
    </row>
    <row r="10427">
      <c r="A10427" s="3"/>
      <c r="B10427" s="4"/>
    </row>
    <row r="10428">
      <c r="A10428" s="3"/>
      <c r="B10428" s="4"/>
    </row>
    <row r="10429">
      <c r="A10429" s="3"/>
      <c r="B10429" s="4"/>
    </row>
    <row r="10430">
      <c r="A10430" s="3"/>
      <c r="B10430" s="4"/>
    </row>
    <row r="10431">
      <c r="A10431" s="3"/>
      <c r="B10431" s="4"/>
    </row>
    <row r="10432">
      <c r="A10432" s="3"/>
      <c r="B10432" s="4"/>
    </row>
    <row r="10433">
      <c r="A10433" s="3"/>
      <c r="B10433" s="4"/>
    </row>
    <row r="10434">
      <c r="A10434" s="3"/>
      <c r="B10434" s="4"/>
    </row>
    <row r="10435">
      <c r="A10435" s="3"/>
      <c r="B10435" s="4"/>
    </row>
    <row r="10436">
      <c r="A10436" s="3"/>
      <c r="B10436" s="4"/>
    </row>
    <row r="10437">
      <c r="A10437" s="3"/>
      <c r="B10437" s="4"/>
    </row>
    <row r="10438">
      <c r="A10438" s="3"/>
      <c r="B10438" s="4"/>
    </row>
    <row r="10439">
      <c r="A10439" s="3"/>
      <c r="B10439" s="4"/>
    </row>
    <row r="10440">
      <c r="A10440" s="3"/>
      <c r="B10440" s="4"/>
    </row>
    <row r="10441">
      <c r="A10441" s="3"/>
      <c r="B10441" s="4"/>
    </row>
    <row r="10442">
      <c r="A10442" s="3"/>
      <c r="B10442" s="4"/>
    </row>
    <row r="10443">
      <c r="A10443" s="3"/>
      <c r="B10443" s="4"/>
    </row>
    <row r="10444">
      <c r="A10444" s="3"/>
      <c r="B10444" s="4"/>
    </row>
    <row r="10445">
      <c r="A10445" s="3"/>
      <c r="B10445" s="4"/>
    </row>
    <row r="10446">
      <c r="A10446" s="3"/>
      <c r="B10446" s="4"/>
    </row>
    <row r="10447">
      <c r="A10447" s="3"/>
      <c r="B10447" s="4"/>
    </row>
    <row r="10448">
      <c r="A10448" s="3"/>
      <c r="B10448" s="4"/>
    </row>
    <row r="10449">
      <c r="A10449" s="3"/>
      <c r="B10449" s="4"/>
    </row>
    <row r="10450">
      <c r="A10450" s="3"/>
      <c r="B10450" s="4"/>
    </row>
    <row r="10451">
      <c r="A10451" s="3"/>
      <c r="B10451" s="4"/>
    </row>
    <row r="10452">
      <c r="A10452" s="3"/>
      <c r="B10452" s="4"/>
    </row>
    <row r="10453">
      <c r="A10453" s="3"/>
      <c r="B10453" s="4"/>
    </row>
    <row r="10454">
      <c r="A10454" s="3"/>
      <c r="B10454" s="4"/>
    </row>
    <row r="10455">
      <c r="A10455" s="3"/>
      <c r="B10455" s="4"/>
    </row>
    <row r="10456">
      <c r="A10456" s="3"/>
      <c r="B10456" s="4"/>
    </row>
    <row r="10457">
      <c r="A10457" s="3"/>
      <c r="B10457" s="4"/>
    </row>
    <row r="10458">
      <c r="A10458" s="3"/>
      <c r="B10458" s="4"/>
    </row>
    <row r="10459">
      <c r="A10459" s="3"/>
      <c r="B10459" s="4"/>
    </row>
    <row r="10460">
      <c r="A10460" s="3"/>
      <c r="B10460" s="4"/>
    </row>
    <row r="10461">
      <c r="A10461" s="3"/>
      <c r="B10461" s="4"/>
    </row>
    <row r="10462">
      <c r="A10462" s="3"/>
      <c r="B10462" s="4"/>
    </row>
    <row r="10463">
      <c r="A10463" s="3"/>
      <c r="B10463" s="4"/>
    </row>
    <row r="10464">
      <c r="A10464" s="3"/>
      <c r="B10464" s="4"/>
    </row>
    <row r="10465">
      <c r="A10465" s="3"/>
      <c r="B10465" s="4"/>
    </row>
    <row r="10466">
      <c r="A10466" s="3"/>
      <c r="B10466" s="4"/>
    </row>
    <row r="10467">
      <c r="A10467" s="3"/>
      <c r="B10467" s="4"/>
    </row>
    <row r="10468">
      <c r="A10468" s="3"/>
      <c r="B10468" s="4"/>
    </row>
    <row r="10469">
      <c r="A10469" s="3"/>
      <c r="B10469" s="4"/>
    </row>
    <row r="10470">
      <c r="A10470" s="3"/>
      <c r="B10470" s="4"/>
    </row>
    <row r="10471">
      <c r="A10471" s="3"/>
      <c r="B10471" s="4"/>
    </row>
    <row r="10472">
      <c r="A10472" s="3"/>
      <c r="B10472" s="4"/>
    </row>
    <row r="10473">
      <c r="A10473" s="3"/>
      <c r="B10473" s="4"/>
    </row>
    <row r="10474">
      <c r="A10474" s="3"/>
      <c r="B10474" s="4"/>
    </row>
    <row r="10475">
      <c r="A10475" s="3"/>
      <c r="B10475" s="4"/>
    </row>
    <row r="10476">
      <c r="A10476" s="3"/>
      <c r="B10476" s="4"/>
    </row>
    <row r="10477">
      <c r="A10477" s="3"/>
      <c r="B10477" s="4"/>
    </row>
    <row r="10478">
      <c r="A10478" s="3"/>
      <c r="B10478" s="4"/>
    </row>
    <row r="10479">
      <c r="A10479" s="3"/>
      <c r="B10479" s="4"/>
    </row>
    <row r="10480">
      <c r="A10480" s="3"/>
      <c r="B10480" s="4"/>
    </row>
    <row r="10481">
      <c r="A10481" s="3"/>
      <c r="B10481" s="4"/>
    </row>
    <row r="10482">
      <c r="A10482" s="3"/>
      <c r="B10482" s="4"/>
    </row>
    <row r="10483">
      <c r="A10483" s="3"/>
      <c r="B10483" s="4"/>
    </row>
    <row r="10484">
      <c r="A10484" s="3"/>
      <c r="B10484" s="4"/>
    </row>
    <row r="10485">
      <c r="A10485" s="3"/>
      <c r="B10485" s="4"/>
    </row>
    <row r="10486">
      <c r="A10486" s="3"/>
      <c r="B10486" s="4"/>
    </row>
    <row r="10487">
      <c r="A10487" s="3"/>
      <c r="B10487" s="4"/>
    </row>
    <row r="10488">
      <c r="A10488" s="3"/>
      <c r="B10488" s="4"/>
    </row>
    <row r="10489">
      <c r="A10489" s="3"/>
      <c r="B10489" s="4"/>
    </row>
    <row r="10490">
      <c r="A10490" s="3"/>
      <c r="B10490" s="4"/>
    </row>
    <row r="10491">
      <c r="A10491" s="3"/>
      <c r="B10491" s="4"/>
    </row>
    <row r="10492">
      <c r="A10492" s="3"/>
      <c r="B10492" s="4"/>
    </row>
    <row r="10493">
      <c r="A10493" s="3"/>
      <c r="B10493" s="4"/>
    </row>
    <row r="10494">
      <c r="A10494" s="3"/>
      <c r="B10494" s="4"/>
    </row>
    <row r="10495">
      <c r="A10495" s="3"/>
      <c r="B10495" s="4"/>
    </row>
    <row r="10496">
      <c r="A10496" s="3"/>
      <c r="B10496" s="4"/>
    </row>
    <row r="10497">
      <c r="A10497" s="3"/>
      <c r="B10497" s="4"/>
    </row>
    <row r="10498">
      <c r="A10498" s="3"/>
      <c r="B10498" s="4"/>
    </row>
    <row r="10499">
      <c r="A10499" s="3"/>
      <c r="B10499" s="4"/>
    </row>
    <row r="10500">
      <c r="A10500" s="3"/>
      <c r="B10500" s="4"/>
    </row>
    <row r="10501">
      <c r="A10501" s="3"/>
      <c r="B10501" s="4"/>
    </row>
    <row r="10502">
      <c r="A10502" s="3"/>
      <c r="B10502" s="4"/>
    </row>
    <row r="10503">
      <c r="A10503" s="3"/>
      <c r="B10503" s="4"/>
    </row>
    <row r="10504">
      <c r="A10504" s="3"/>
      <c r="B10504" s="4"/>
    </row>
    <row r="10505">
      <c r="A10505" s="3"/>
      <c r="B10505" s="4"/>
    </row>
    <row r="10506">
      <c r="A10506" s="3"/>
      <c r="B10506" s="4"/>
    </row>
    <row r="10507">
      <c r="A10507" s="3"/>
      <c r="B10507" s="4"/>
    </row>
    <row r="10508">
      <c r="A10508" s="3"/>
      <c r="B10508" s="4"/>
    </row>
    <row r="10509">
      <c r="A10509" s="3"/>
      <c r="B10509" s="4"/>
    </row>
    <row r="10510">
      <c r="A10510" s="3"/>
      <c r="B10510" s="4"/>
    </row>
    <row r="10511">
      <c r="A10511" s="3"/>
      <c r="B10511" s="4"/>
    </row>
    <row r="10512">
      <c r="A10512" s="3"/>
      <c r="B10512" s="4"/>
    </row>
    <row r="10513">
      <c r="A10513" s="3"/>
      <c r="B10513" s="4"/>
    </row>
    <row r="10514">
      <c r="A10514" s="3"/>
      <c r="B10514" s="4"/>
    </row>
    <row r="10515">
      <c r="A10515" s="3"/>
      <c r="B10515" s="4"/>
    </row>
    <row r="10516">
      <c r="A10516" s="3"/>
      <c r="B10516" s="4"/>
    </row>
    <row r="10517">
      <c r="A10517" s="3"/>
      <c r="B10517" s="4"/>
    </row>
    <row r="10518">
      <c r="A10518" s="3"/>
      <c r="B10518" s="4"/>
    </row>
    <row r="10519">
      <c r="A10519" s="3"/>
      <c r="B10519" s="4"/>
    </row>
    <row r="10520">
      <c r="A10520" s="3"/>
      <c r="B10520" s="4"/>
    </row>
    <row r="10521">
      <c r="A10521" s="3"/>
      <c r="B10521" s="4"/>
    </row>
    <row r="10522">
      <c r="A10522" s="3"/>
      <c r="B10522" s="4"/>
    </row>
    <row r="10523">
      <c r="A10523" s="3"/>
      <c r="B10523" s="4"/>
    </row>
    <row r="10524">
      <c r="A10524" s="3"/>
      <c r="B10524" s="4"/>
    </row>
    <row r="10525">
      <c r="A10525" s="3"/>
      <c r="B10525" s="4"/>
    </row>
    <row r="10526">
      <c r="A10526" s="3"/>
      <c r="B10526" s="4"/>
    </row>
    <row r="10527">
      <c r="A10527" s="3"/>
      <c r="B10527" s="4"/>
    </row>
    <row r="10528">
      <c r="A10528" s="3"/>
      <c r="B10528" s="4"/>
    </row>
    <row r="10529">
      <c r="A10529" s="3"/>
      <c r="B10529" s="4"/>
    </row>
    <row r="10530">
      <c r="A10530" s="3"/>
      <c r="B10530" s="4"/>
    </row>
    <row r="10531">
      <c r="A10531" s="3"/>
      <c r="B10531" s="4"/>
    </row>
    <row r="10532">
      <c r="A10532" s="3"/>
      <c r="B10532" s="4"/>
    </row>
    <row r="10533">
      <c r="A10533" s="3"/>
      <c r="B10533" s="4"/>
    </row>
    <row r="10534">
      <c r="A10534" s="3"/>
      <c r="B10534" s="4"/>
    </row>
    <row r="10535">
      <c r="A10535" s="3"/>
      <c r="B10535" s="4"/>
    </row>
    <row r="10536">
      <c r="A10536" s="3"/>
      <c r="B10536" s="4"/>
    </row>
    <row r="10537">
      <c r="A10537" s="3"/>
      <c r="B10537" s="4"/>
    </row>
    <row r="10538">
      <c r="A10538" s="3"/>
      <c r="B10538" s="4"/>
    </row>
    <row r="10539">
      <c r="A10539" s="3"/>
      <c r="B10539" s="4"/>
    </row>
    <row r="10540">
      <c r="A10540" s="3"/>
      <c r="B10540" s="4"/>
    </row>
    <row r="10541">
      <c r="A10541" s="3"/>
      <c r="B10541" s="4"/>
    </row>
    <row r="10542">
      <c r="A10542" s="3"/>
      <c r="B10542" s="4"/>
    </row>
    <row r="10543">
      <c r="A10543" s="3"/>
      <c r="B10543" s="4"/>
    </row>
    <row r="10544">
      <c r="A10544" s="3"/>
      <c r="B10544" s="4"/>
    </row>
    <row r="10545">
      <c r="A10545" s="3"/>
      <c r="B10545" s="4"/>
    </row>
    <row r="10546">
      <c r="A10546" s="3"/>
      <c r="B10546" s="4"/>
    </row>
    <row r="10547">
      <c r="A10547" s="3"/>
      <c r="B10547" s="4"/>
    </row>
    <row r="10548">
      <c r="A10548" s="3"/>
      <c r="B10548" s="4"/>
    </row>
    <row r="10549">
      <c r="A10549" s="3"/>
      <c r="B10549" s="4"/>
    </row>
    <row r="10550">
      <c r="A10550" s="3"/>
      <c r="B10550" s="4"/>
    </row>
    <row r="10551">
      <c r="A10551" s="3"/>
      <c r="B10551" s="4"/>
    </row>
    <row r="10552">
      <c r="A10552" s="3"/>
      <c r="B10552" s="4"/>
    </row>
    <row r="10553">
      <c r="A10553" s="3"/>
      <c r="B10553" s="4"/>
    </row>
    <row r="10554">
      <c r="A10554" s="3"/>
      <c r="B10554" s="4"/>
    </row>
    <row r="10555">
      <c r="A10555" s="3"/>
      <c r="B10555" s="4"/>
    </row>
    <row r="10556">
      <c r="A10556" s="3"/>
      <c r="B10556" s="4"/>
    </row>
    <row r="10557">
      <c r="A10557" s="3"/>
      <c r="B10557" s="4"/>
    </row>
    <row r="10558">
      <c r="A10558" s="3"/>
      <c r="B10558" s="4"/>
    </row>
    <row r="10559">
      <c r="A10559" s="3"/>
      <c r="B10559" s="4"/>
    </row>
    <row r="10560">
      <c r="A10560" s="3"/>
      <c r="B10560" s="4"/>
    </row>
    <row r="10561">
      <c r="A10561" s="3"/>
      <c r="B10561" s="4"/>
    </row>
    <row r="10562">
      <c r="A10562" s="3"/>
      <c r="B10562" s="4"/>
    </row>
    <row r="10563">
      <c r="A10563" s="3"/>
      <c r="B10563" s="4"/>
    </row>
    <row r="10564">
      <c r="A10564" s="3"/>
      <c r="B10564" s="4"/>
    </row>
    <row r="10565">
      <c r="A10565" s="3"/>
      <c r="B10565" s="4"/>
    </row>
    <row r="10566">
      <c r="A10566" s="3"/>
      <c r="B10566" s="4"/>
    </row>
    <row r="10567">
      <c r="A10567" s="3"/>
      <c r="B10567" s="4"/>
    </row>
    <row r="10568">
      <c r="A10568" s="3"/>
      <c r="B10568" s="4"/>
    </row>
    <row r="10569">
      <c r="A10569" s="3"/>
      <c r="B10569" s="4"/>
    </row>
    <row r="10570">
      <c r="A10570" s="3"/>
      <c r="B10570" s="4"/>
    </row>
    <row r="10571">
      <c r="A10571" s="3"/>
      <c r="B10571" s="4"/>
    </row>
    <row r="10572">
      <c r="A10572" s="3"/>
      <c r="B10572" s="4"/>
    </row>
    <row r="10573">
      <c r="A10573" s="3"/>
      <c r="B10573" s="4"/>
    </row>
    <row r="10574">
      <c r="A10574" s="3"/>
      <c r="B10574" s="4"/>
    </row>
    <row r="10575">
      <c r="A10575" s="3"/>
      <c r="B10575" s="4"/>
    </row>
    <row r="10576">
      <c r="A10576" s="3"/>
      <c r="B10576" s="4"/>
    </row>
    <row r="10577">
      <c r="A10577" s="3"/>
      <c r="B10577" s="4"/>
    </row>
    <row r="10578">
      <c r="A10578" s="3"/>
      <c r="B10578" s="4"/>
    </row>
    <row r="10579">
      <c r="A10579" s="3"/>
      <c r="B10579" s="4"/>
    </row>
    <row r="10580">
      <c r="A10580" s="3"/>
      <c r="B10580" s="4"/>
    </row>
    <row r="10581">
      <c r="A10581" s="3"/>
      <c r="B10581" s="4"/>
    </row>
    <row r="10582">
      <c r="A10582" s="3"/>
      <c r="B10582" s="4"/>
    </row>
    <row r="10583">
      <c r="A10583" s="3"/>
      <c r="B10583" s="4"/>
    </row>
    <row r="10584">
      <c r="A10584" s="3"/>
      <c r="B10584" s="4"/>
    </row>
    <row r="10585">
      <c r="A10585" s="3"/>
      <c r="B10585" s="4"/>
    </row>
    <row r="10586">
      <c r="A10586" s="3"/>
      <c r="B10586" s="4"/>
    </row>
    <row r="10587">
      <c r="A10587" s="3"/>
      <c r="B10587" s="4"/>
    </row>
    <row r="10588">
      <c r="A10588" s="3"/>
      <c r="B10588" s="4"/>
    </row>
    <row r="10589">
      <c r="A10589" s="3"/>
      <c r="B10589" s="4"/>
    </row>
    <row r="10590">
      <c r="A10590" s="3"/>
      <c r="B10590" s="4"/>
    </row>
    <row r="10591">
      <c r="A10591" s="3"/>
      <c r="B10591" s="4"/>
    </row>
    <row r="10592">
      <c r="A10592" s="3"/>
      <c r="B10592" s="4"/>
    </row>
    <row r="10593">
      <c r="A10593" s="3"/>
      <c r="B10593" s="4"/>
    </row>
    <row r="10594">
      <c r="A10594" s="3"/>
      <c r="B10594" s="4"/>
    </row>
    <row r="10595">
      <c r="A10595" s="3"/>
      <c r="B10595" s="4"/>
    </row>
    <row r="10596">
      <c r="A10596" s="3"/>
      <c r="B10596" s="4"/>
    </row>
    <row r="10597">
      <c r="A10597" s="3"/>
      <c r="B10597" s="4"/>
    </row>
    <row r="10598">
      <c r="A10598" s="3"/>
      <c r="B10598" s="4"/>
    </row>
    <row r="10599">
      <c r="A10599" s="3"/>
      <c r="B10599" s="4"/>
    </row>
    <row r="10600">
      <c r="A10600" s="3"/>
      <c r="B10600" s="4"/>
    </row>
    <row r="10601">
      <c r="A10601" s="3"/>
      <c r="B10601" s="4"/>
    </row>
    <row r="10602">
      <c r="A10602" s="3"/>
      <c r="B10602" s="4"/>
    </row>
    <row r="10603">
      <c r="A10603" s="3"/>
      <c r="B10603" s="4"/>
    </row>
    <row r="10604">
      <c r="A10604" s="3"/>
      <c r="B10604" s="4"/>
    </row>
    <row r="10605">
      <c r="A10605" s="3"/>
      <c r="B10605" s="4"/>
    </row>
    <row r="10606">
      <c r="A10606" s="3"/>
      <c r="B10606" s="4"/>
    </row>
    <row r="10607">
      <c r="A10607" s="3"/>
      <c r="B10607" s="4"/>
    </row>
    <row r="10608">
      <c r="A10608" s="3"/>
      <c r="B10608" s="4"/>
    </row>
    <row r="10609">
      <c r="A10609" s="3"/>
      <c r="B10609" s="4"/>
    </row>
    <row r="10610">
      <c r="A10610" s="3"/>
      <c r="B10610" s="4"/>
    </row>
    <row r="10611">
      <c r="A10611" s="3"/>
      <c r="B10611" s="4"/>
    </row>
    <row r="10612">
      <c r="A10612" s="3"/>
      <c r="B10612" s="4"/>
    </row>
    <row r="10613">
      <c r="A10613" s="3"/>
      <c r="B10613" s="4"/>
    </row>
    <row r="10614">
      <c r="A10614" s="3"/>
      <c r="B10614" s="4"/>
    </row>
    <row r="10615">
      <c r="A10615" s="3"/>
      <c r="B10615" s="4"/>
    </row>
    <row r="10616">
      <c r="A10616" s="3"/>
      <c r="B10616" s="4"/>
    </row>
    <row r="10617">
      <c r="A10617" s="3"/>
      <c r="B10617" s="4"/>
    </row>
    <row r="10618">
      <c r="A10618" s="3"/>
      <c r="B10618" s="4"/>
    </row>
    <row r="10619">
      <c r="A10619" s="3"/>
      <c r="B10619" s="4"/>
    </row>
    <row r="10620">
      <c r="A10620" s="3"/>
      <c r="B10620" s="4"/>
    </row>
    <row r="10621">
      <c r="A10621" s="3"/>
      <c r="B10621" s="4"/>
    </row>
    <row r="10622">
      <c r="A10622" s="3"/>
      <c r="B10622" s="4"/>
    </row>
    <row r="10623">
      <c r="A10623" s="3"/>
      <c r="B10623" s="4"/>
    </row>
    <row r="10624">
      <c r="A10624" s="3"/>
      <c r="B10624" s="4"/>
    </row>
    <row r="10625">
      <c r="A10625" s="3"/>
      <c r="B10625" s="4"/>
    </row>
    <row r="10626">
      <c r="A10626" s="3"/>
      <c r="B10626" s="4"/>
    </row>
    <row r="10627">
      <c r="A10627" s="3"/>
      <c r="B10627" s="4"/>
    </row>
    <row r="10628">
      <c r="A10628" s="3"/>
      <c r="B10628" s="4"/>
    </row>
    <row r="10629">
      <c r="A10629" s="3"/>
      <c r="B10629" s="4"/>
    </row>
    <row r="10630">
      <c r="A10630" s="3"/>
      <c r="B10630" s="4"/>
    </row>
    <row r="10631">
      <c r="A10631" s="3"/>
      <c r="B10631" s="4"/>
    </row>
    <row r="10632">
      <c r="A10632" s="3"/>
      <c r="B10632" s="4"/>
    </row>
    <row r="10633">
      <c r="A10633" s="3"/>
      <c r="B10633" s="4"/>
    </row>
    <row r="10634">
      <c r="A10634" s="3"/>
      <c r="B10634" s="4"/>
    </row>
    <row r="10635">
      <c r="A10635" s="3"/>
      <c r="B10635" s="4"/>
    </row>
    <row r="10636">
      <c r="A10636" s="3"/>
      <c r="B10636" s="4"/>
    </row>
    <row r="10637">
      <c r="A10637" s="3"/>
      <c r="B10637" s="4"/>
    </row>
    <row r="10638">
      <c r="A10638" s="3"/>
      <c r="B10638" s="4"/>
    </row>
    <row r="10639">
      <c r="A10639" s="3"/>
      <c r="B10639" s="4"/>
    </row>
    <row r="10640">
      <c r="A10640" s="3"/>
      <c r="B10640" s="4"/>
    </row>
    <row r="10641">
      <c r="A10641" s="3"/>
      <c r="B10641" s="4"/>
    </row>
    <row r="10642">
      <c r="A10642" s="3"/>
      <c r="B10642" s="4"/>
    </row>
    <row r="10643">
      <c r="A10643" s="3"/>
      <c r="B10643" s="4"/>
    </row>
    <row r="10644">
      <c r="A10644" s="3"/>
      <c r="B10644" s="4"/>
    </row>
    <row r="10645">
      <c r="A10645" s="3"/>
      <c r="B10645" s="4"/>
    </row>
    <row r="10646">
      <c r="A10646" s="3"/>
      <c r="B10646" s="4"/>
    </row>
    <row r="10647">
      <c r="A10647" s="3"/>
      <c r="B10647" s="4"/>
    </row>
    <row r="10648">
      <c r="A10648" s="3"/>
      <c r="B10648" s="4"/>
    </row>
    <row r="10649">
      <c r="A10649" s="3"/>
      <c r="B10649" s="4"/>
    </row>
    <row r="10650">
      <c r="A10650" s="3"/>
      <c r="B10650" s="4"/>
    </row>
    <row r="10651">
      <c r="A10651" s="3"/>
      <c r="B10651" s="4"/>
    </row>
    <row r="10652">
      <c r="A10652" s="3"/>
      <c r="B10652" s="4"/>
    </row>
    <row r="10653">
      <c r="A10653" s="3"/>
      <c r="B10653" s="4"/>
    </row>
    <row r="10654">
      <c r="A10654" s="3"/>
      <c r="B10654" s="4"/>
    </row>
    <row r="10655">
      <c r="A10655" s="3"/>
      <c r="B10655" s="4"/>
    </row>
    <row r="10656">
      <c r="A10656" s="3"/>
      <c r="B10656" s="4"/>
    </row>
    <row r="10657">
      <c r="A10657" s="3"/>
      <c r="B10657" s="4"/>
    </row>
    <row r="10658">
      <c r="A10658" s="3"/>
      <c r="B10658" s="4"/>
    </row>
    <row r="10659">
      <c r="A10659" s="3"/>
      <c r="B10659" s="4"/>
    </row>
    <row r="10660">
      <c r="A10660" s="3"/>
      <c r="B10660" s="4"/>
    </row>
    <row r="10661">
      <c r="A10661" s="3"/>
      <c r="B10661" s="4"/>
    </row>
    <row r="10662">
      <c r="A10662" s="3"/>
      <c r="B10662" s="4"/>
    </row>
    <row r="10663">
      <c r="A10663" s="3"/>
      <c r="B10663" s="4"/>
    </row>
    <row r="10664">
      <c r="A10664" s="3"/>
      <c r="B10664" s="4"/>
    </row>
    <row r="10665">
      <c r="A10665" s="3"/>
      <c r="B10665" s="4"/>
    </row>
    <row r="10666">
      <c r="A10666" s="3"/>
      <c r="B10666" s="4"/>
    </row>
    <row r="10667">
      <c r="A10667" s="3"/>
      <c r="B10667" s="4"/>
    </row>
    <row r="10668">
      <c r="A10668" s="3"/>
      <c r="B10668" s="4"/>
    </row>
    <row r="10669">
      <c r="A10669" s="3"/>
      <c r="B10669" s="4"/>
    </row>
    <row r="10670">
      <c r="A10670" s="3"/>
      <c r="B10670" s="4"/>
    </row>
    <row r="10671">
      <c r="A10671" s="3"/>
      <c r="B10671" s="4"/>
    </row>
    <row r="10672">
      <c r="A10672" s="3"/>
      <c r="B10672" s="4"/>
    </row>
    <row r="10673">
      <c r="A10673" s="3"/>
      <c r="B10673" s="4"/>
    </row>
    <row r="10674">
      <c r="A10674" s="3"/>
      <c r="B10674" s="4"/>
    </row>
    <row r="10675">
      <c r="A10675" s="3"/>
      <c r="B10675" s="4"/>
    </row>
    <row r="10676">
      <c r="A10676" s="3"/>
      <c r="B10676" s="4"/>
    </row>
    <row r="10677">
      <c r="A10677" s="3"/>
      <c r="B10677" s="4"/>
    </row>
    <row r="10678">
      <c r="A10678" s="3"/>
      <c r="B10678" s="4"/>
    </row>
    <row r="10679">
      <c r="A10679" s="3"/>
      <c r="B10679" s="4"/>
    </row>
    <row r="10680">
      <c r="A10680" s="3"/>
      <c r="B10680" s="4"/>
    </row>
    <row r="10681">
      <c r="A10681" s="3"/>
      <c r="B10681" s="4"/>
    </row>
    <row r="10682">
      <c r="A10682" s="3"/>
      <c r="B10682" s="4"/>
    </row>
    <row r="10683">
      <c r="A10683" s="3"/>
      <c r="B10683" s="4"/>
    </row>
    <row r="10684">
      <c r="A10684" s="3"/>
      <c r="B10684" s="4"/>
    </row>
    <row r="10685">
      <c r="A10685" s="3"/>
      <c r="B10685" s="4"/>
    </row>
    <row r="10686">
      <c r="A10686" s="3"/>
      <c r="B10686" s="4"/>
    </row>
    <row r="10687">
      <c r="A10687" s="3"/>
      <c r="B10687" s="4"/>
    </row>
    <row r="10688">
      <c r="A10688" s="3"/>
      <c r="B10688" s="4"/>
    </row>
    <row r="10689">
      <c r="A10689" s="3"/>
      <c r="B10689" s="4"/>
    </row>
    <row r="10690">
      <c r="A10690" s="3"/>
      <c r="B10690" s="4"/>
    </row>
    <row r="10691">
      <c r="A10691" s="3"/>
      <c r="B10691" s="4"/>
    </row>
    <row r="10692">
      <c r="A10692" s="3"/>
      <c r="B10692" s="4"/>
    </row>
    <row r="10693">
      <c r="A10693" s="3"/>
      <c r="B10693" s="4"/>
    </row>
    <row r="10694">
      <c r="A10694" s="3"/>
      <c r="B10694" s="4"/>
    </row>
    <row r="10695">
      <c r="A10695" s="3"/>
      <c r="B10695" s="4"/>
    </row>
    <row r="10696">
      <c r="A10696" s="3"/>
      <c r="B10696" s="4"/>
    </row>
    <row r="10697">
      <c r="A10697" s="3"/>
      <c r="B10697" s="4"/>
    </row>
    <row r="10698">
      <c r="A10698" s="3"/>
      <c r="B10698" s="4"/>
    </row>
    <row r="10699">
      <c r="A10699" s="3"/>
      <c r="B10699" s="4"/>
    </row>
    <row r="10700">
      <c r="A10700" s="3"/>
      <c r="B10700" s="4"/>
    </row>
    <row r="10701">
      <c r="A10701" s="3"/>
      <c r="B10701" s="4"/>
    </row>
    <row r="10702">
      <c r="A10702" s="3"/>
      <c r="B10702" s="4"/>
    </row>
    <row r="10703">
      <c r="A10703" s="3"/>
      <c r="B10703" s="4"/>
    </row>
    <row r="10704">
      <c r="A10704" s="3"/>
      <c r="B10704" s="4"/>
    </row>
    <row r="10705">
      <c r="A10705" s="3"/>
      <c r="B10705" s="4"/>
    </row>
    <row r="10706">
      <c r="A10706" s="3"/>
      <c r="B10706" s="4"/>
    </row>
    <row r="10707">
      <c r="A10707" s="3"/>
      <c r="B10707" s="4"/>
    </row>
    <row r="10708">
      <c r="A10708" s="3"/>
      <c r="B10708" s="4"/>
    </row>
    <row r="10709">
      <c r="A10709" s="3"/>
      <c r="B10709" s="4"/>
    </row>
    <row r="10710">
      <c r="A10710" s="3"/>
      <c r="B10710" s="4"/>
    </row>
    <row r="10711">
      <c r="A10711" s="3"/>
      <c r="B10711" s="4"/>
    </row>
    <row r="10712">
      <c r="A10712" s="3"/>
      <c r="B10712" s="4"/>
    </row>
    <row r="10713">
      <c r="A10713" s="3"/>
      <c r="B10713" s="4"/>
    </row>
    <row r="10714">
      <c r="A10714" s="3"/>
      <c r="B10714" s="4"/>
    </row>
    <row r="10715">
      <c r="A10715" s="3"/>
      <c r="B10715" s="4"/>
    </row>
    <row r="10716">
      <c r="A10716" s="3"/>
      <c r="B10716" s="4"/>
    </row>
    <row r="10717">
      <c r="A10717" s="3"/>
      <c r="B10717" s="4"/>
    </row>
    <row r="10718">
      <c r="A10718" s="3"/>
      <c r="B10718" s="4"/>
    </row>
    <row r="10719">
      <c r="A10719" s="3"/>
      <c r="B10719" s="4"/>
    </row>
    <row r="10720">
      <c r="A10720" s="3"/>
      <c r="B10720" s="4"/>
    </row>
    <row r="10721">
      <c r="A10721" s="3"/>
      <c r="B10721" s="4"/>
    </row>
    <row r="10722">
      <c r="A10722" s="3"/>
      <c r="B10722" s="4"/>
    </row>
    <row r="10723">
      <c r="A10723" s="3"/>
      <c r="B10723" s="4"/>
    </row>
    <row r="10724">
      <c r="A10724" s="3"/>
      <c r="B10724" s="4"/>
    </row>
    <row r="10725">
      <c r="A10725" s="3"/>
      <c r="B10725" s="4"/>
    </row>
    <row r="10726">
      <c r="A10726" s="3"/>
      <c r="B10726" s="4"/>
    </row>
    <row r="10727">
      <c r="A10727" s="3"/>
      <c r="B10727" s="4"/>
    </row>
    <row r="10728">
      <c r="A10728" s="3"/>
      <c r="B10728" s="4"/>
    </row>
    <row r="10729">
      <c r="A10729" s="3"/>
      <c r="B10729" s="4"/>
    </row>
    <row r="10730">
      <c r="A10730" s="3"/>
      <c r="B10730" s="4"/>
    </row>
    <row r="10731">
      <c r="A10731" s="3"/>
      <c r="B10731" s="4"/>
    </row>
    <row r="10732">
      <c r="A10732" s="3"/>
      <c r="B10732" s="4"/>
    </row>
    <row r="10733">
      <c r="A10733" s="3"/>
      <c r="B10733" s="4"/>
    </row>
    <row r="10734">
      <c r="A10734" s="3"/>
      <c r="B10734" s="4"/>
    </row>
    <row r="10735">
      <c r="A10735" s="3"/>
      <c r="B10735" s="4"/>
    </row>
    <row r="10736">
      <c r="A10736" s="3"/>
      <c r="B10736" s="4"/>
    </row>
    <row r="10737">
      <c r="A10737" s="3"/>
      <c r="B10737" s="4"/>
    </row>
    <row r="10738">
      <c r="A10738" s="3"/>
      <c r="B10738" s="4"/>
    </row>
    <row r="10739">
      <c r="A10739" s="3"/>
      <c r="B10739" s="4"/>
    </row>
    <row r="10740">
      <c r="A10740" s="3"/>
      <c r="B10740" s="4"/>
    </row>
    <row r="10741">
      <c r="A10741" s="3"/>
      <c r="B10741" s="4"/>
    </row>
    <row r="10742">
      <c r="A10742" s="3"/>
      <c r="B10742" s="4"/>
    </row>
    <row r="10743">
      <c r="A10743" s="3"/>
      <c r="B10743" s="4"/>
    </row>
    <row r="10744">
      <c r="A10744" s="3"/>
      <c r="B10744" s="4"/>
    </row>
    <row r="10745">
      <c r="A10745" s="3"/>
      <c r="B10745" s="4"/>
    </row>
    <row r="10746">
      <c r="A10746" s="3"/>
      <c r="B10746" s="4"/>
    </row>
    <row r="10747">
      <c r="A10747" s="3"/>
      <c r="B10747" s="4"/>
    </row>
    <row r="10748">
      <c r="A10748" s="3"/>
      <c r="B10748" s="4"/>
    </row>
    <row r="10749">
      <c r="A10749" s="3"/>
      <c r="B10749" s="4"/>
    </row>
    <row r="10750">
      <c r="A10750" s="3"/>
      <c r="B10750" s="4"/>
    </row>
    <row r="10751">
      <c r="A10751" s="3"/>
      <c r="B10751" s="4"/>
    </row>
    <row r="10752">
      <c r="A10752" s="3"/>
      <c r="B10752" s="4"/>
    </row>
    <row r="10753">
      <c r="A10753" s="3"/>
      <c r="B10753" s="4"/>
    </row>
    <row r="10754">
      <c r="A10754" s="3"/>
      <c r="B10754" s="4"/>
    </row>
    <row r="10755">
      <c r="A10755" s="3"/>
      <c r="B10755" s="4"/>
    </row>
    <row r="10756">
      <c r="A10756" s="3"/>
      <c r="B10756" s="4"/>
    </row>
    <row r="10757">
      <c r="A10757" s="3"/>
      <c r="B10757" s="4"/>
    </row>
    <row r="10758">
      <c r="A10758" s="3"/>
      <c r="B10758" s="4"/>
    </row>
    <row r="10759">
      <c r="A10759" s="3"/>
      <c r="B10759" s="4"/>
    </row>
    <row r="10760">
      <c r="A10760" s="3"/>
      <c r="B10760" s="4"/>
    </row>
    <row r="10761">
      <c r="A10761" s="3"/>
      <c r="B10761" s="4"/>
    </row>
    <row r="10762">
      <c r="A10762" s="3"/>
      <c r="B10762" s="4"/>
    </row>
    <row r="10763">
      <c r="A10763" s="3"/>
      <c r="B10763" s="4"/>
    </row>
    <row r="10764">
      <c r="A10764" s="3"/>
      <c r="B10764" s="4"/>
    </row>
    <row r="10765">
      <c r="A10765" s="3"/>
      <c r="B10765" s="4"/>
    </row>
    <row r="10766">
      <c r="A10766" s="3"/>
      <c r="B10766" s="4"/>
    </row>
    <row r="10767">
      <c r="A10767" s="3"/>
      <c r="B10767" s="4"/>
    </row>
    <row r="10768">
      <c r="A10768" s="3"/>
      <c r="B10768" s="4"/>
    </row>
    <row r="10769">
      <c r="A10769" s="3"/>
      <c r="B10769" s="4"/>
    </row>
    <row r="10770">
      <c r="A10770" s="3"/>
      <c r="B10770" s="4"/>
    </row>
    <row r="10771">
      <c r="A10771" s="3"/>
      <c r="B10771" s="4"/>
    </row>
    <row r="10772">
      <c r="A10772" s="3"/>
      <c r="B10772" s="4"/>
    </row>
    <row r="10773">
      <c r="A10773" s="3"/>
      <c r="B10773" s="4"/>
    </row>
    <row r="10774">
      <c r="A10774" s="3"/>
      <c r="B10774" s="4"/>
    </row>
    <row r="10775">
      <c r="A10775" s="3"/>
      <c r="B10775" s="4"/>
    </row>
    <row r="10776">
      <c r="A10776" s="3"/>
      <c r="B10776" s="4"/>
    </row>
    <row r="10777">
      <c r="A10777" s="3"/>
      <c r="B10777" s="4"/>
    </row>
    <row r="10778">
      <c r="A10778" s="3"/>
      <c r="B10778" s="4"/>
    </row>
    <row r="10779">
      <c r="A10779" s="3"/>
      <c r="B10779" s="4"/>
    </row>
    <row r="10780">
      <c r="A10780" s="3"/>
      <c r="B10780" s="4"/>
    </row>
    <row r="10781">
      <c r="A10781" s="3"/>
      <c r="B10781" s="4"/>
    </row>
    <row r="10782">
      <c r="A10782" s="3"/>
      <c r="B10782" s="4"/>
    </row>
    <row r="10783">
      <c r="A10783" s="3"/>
      <c r="B10783" s="4"/>
    </row>
    <row r="10784">
      <c r="A10784" s="3"/>
      <c r="B10784" s="4"/>
    </row>
    <row r="10785">
      <c r="A10785" s="3"/>
      <c r="B10785" s="4"/>
    </row>
    <row r="10786">
      <c r="A10786" s="3"/>
      <c r="B10786" s="4"/>
    </row>
    <row r="10787">
      <c r="A10787" s="3"/>
      <c r="B10787" s="4"/>
    </row>
    <row r="10788">
      <c r="A10788" s="3"/>
      <c r="B10788" s="4"/>
    </row>
    <row r="10789">
      <c r="A10789" s="3"/>
      <c r="B10789" s="4"/>
    </row>
    <row r="10790">
      <c r="A10790" s="3"/>
      <c r="B10790" s="4"/>
    </row>
    <row r="10791">
      <c r="A10791" s="3"/>
      <c r="B10791" s="4"/>
    </row>
    <row r="10792">
      <c r="A10792" s="3"/>
      <c r="B10792" s="4"/>
    </row>
    <row r="10793">
      <c r="A10793" s="3"/>
      <c r="B10793" s="4"/>
    </row>
    <row r="10794">
      <c r="A10794" s="3"/>
      <c r="B10794" s="4"/>
    </row>
    <row r="10795">
      <c r="A10795" s="3"/>
      <c r="B10795" s="4"/>
    </row>
    <row r="10796">
      <c r="A10796" s="3"/>
      <c r="B10796" s="4"/>
    </row>
    <row r="10797">
      <c r="A10797" s="3"/>
      <c r="B10797" s="4"/>
    </row>
    <row r="10798">
      <c r="A10798" s="3"/>
      <c r="B10798" s="4"/>
    </row>
    <row r="10799">
      <c r="A10799" s="3"/>
      <c r="B10799" s="4"/>
    </row>
    <row r="10800">
      <c r="A10800" s="3"/>
      <c r="B10800" s="4"/>
    </row>
    <row r="10801">
      <c r="A10801" s="3"/>
      <c r="B10801" s="4"/>
    </row>
    <row r="10802">
      <c r="A10802" s="3"/>
      <c r="B10802" s="4"/>
    </row>
    <row r="10803">
      <c r="A10803" s="3"/>
      <c r="B10803" s="4"/>
    </row>
    <row r="10804">
      <c r="A10804" s="3"/>
      <c r="B10804" s="4"/>
    </row>
    <row r="10805">
      <c r="A10805" s="3"/>
      <c r="B10805" s="4"/>
    </row>
    <row r="10806">
      <c r="A10806" s="3"/>
      <c r="B10806" s="4"/>
    </row>
    <row r="10807">
      <c r="A10807" s="3"/>
      <c r="B10807" s="4"/>
    </row>
    <row r="10808">
      <c r="A10808" s="3"/>
      <c r="B10808" s="4"/>
    </row>
    <row r="10809">
      <c r="A10809" s="3"/>
      <c r="B10809" s="4"/>
    </row>
    <row r="10810">
      <c r="A10810" s="3"/>
      <c r="B10810" s="4"/>
    </row>
    <row r="10811">
      <c r="A10811" s="3"/>
      <c r="B10811" s="4"/>
    </row>
    <row r="10812">
      <c r="A10812" s="3"/>
      <c r="B10812" s="4"/>
    </row>
    <row r="10813">
      <c r="A10813" s="3"/>
      <c r="B10813" s="4"/>
    </row>
    <row r="10814">
      <c r="A10814" s="3"/>
      <c r="B10814" s="4"/>
    </row>
    <row r="10815">
      <c r="A10815" s="3"/>
      <c r="B10815" s="4"/>
    </row>
    <row r="10816">
      <c r="A10816" s="3"/>
      <c r="B10816" s="4"/>
    </row>
    <row r="10817">
      <c r="A10817" s="3"/>
      <c r="B10817" s="4"/>
    </row>
    <row r="10818">
      <c r="A10818" s="3"/>
      <c r="B10818" s="4"/>
    </row>
    <row r="10819">
      <c r="A10819" s="3"/>
      <c r="B10819" s="4"/>
    </row>
    <row r="10820">
      <c r="A10820" s="3"/>
      <c r="B10820" s="4"/>
    </row>
    <row r="10821">
      <c r="A10821" s="3"/>
      <c r="B10821" s="4"/>
    </row>
    <row r="10822">
      <c r="A10822" s="3"/>
      <c r="B10822" s="4"/>
    </row>
    <row r="10823">
      <c r="A10823" s="3"/>
      <c r="B10823" s="4"/>
    </row>
    <row r="10824">
      <c r="A10824" s="3"/>
      <c r="B10824" s="4"/>
    </row>
    <row r="10825">
      <c r="A10825" s="3"/>
      <c r="B10825" s="4"/>
    </row>
    <row r="10826">
      <c r="A10826" s="3"/>
      <c r="B10826" s="4"/>
    </row>
    <row r="10827">
      <c r="A10827" s="3"/>
      <c r="B10827" s="4"/>
    </row>
    <row r="10828">
      <c r="A10828" s="3"/>
      <c r="B10828" s="4"/>
    </row>
    <row r="10829">
      <c r="A10829" s="3"/>
      <c r="B10829" s="4"/>
    </row>
    <row r="10830">
      <c r="A10830" s="3"/>
      <c r="B10830" s="4"/>
    </row>
    <row r="10831">
      <c r="A10831" s="3"/>
      <c r="B10831" s="4"/>
    </row>
    <row r="10832">
      <c r="A10832" s="3"/>
      <c r="B10832" s="4"/>
    </row>
    <row r="10833">
      <c r="A10833" s="3"/>
      <c r="B10833" s="4"/>
    </row>
    <row r="10834">
      <c r="A10834" s="3"/>
      <c r="B10834" s="4"/>
    </row>
    <row r="10835">
      <c r="A10835" s="3"/>
      <c r="B10835" s="4"/>
    </row>
    <row r="10836">
      <c r="A10836" s="3"/>
      <c r="B10836" s="4"/>
    </row>
    <row r="10837">
      <c r="A10837" s="3"/>
      <c r="B10837" s="4"/>
    </row>
    <row r="10838">
      <c r="A10838" s="3"/>
      <c r="B10838" s="4"/>
    </row>
    <row r="10839">
      <c r="A10839" s="3"/>
      <c r="B10839" s="4"/>
    </row>
    <row r="10840">
      <c r="A10840" s="3"/>
      <c r="B10840" s="4"/>
    </row>
    <row r="10841">
      <c r="A10841" s="3"/>
      <c r="B10841" s="4"/>
    </row>
    <row r="10842">
      <c r="A10842" s="3"/>
      <c r="B10842" s="4"/>
    </row>
    <row r="10843">
      <c r="A10843" s="3"/>
      <c r="B10843" s="4"/>
    </row>
    <row r="10844">
      <c r="A10844" s="3"/>
      <c r="B10844" s="4"/>
    </row>
    <row r="10845">
      <c r="A10845" s="3"/>
      <c r="B10845" s="4"/>
    </row>
    <row r="10846">
      <c r="A10846" s="3"/>
      <c r="B10846" s="4"/>
    </row>
    <row r="10847">
      <c r="A10847" s="3"/>
      <c r="B10847" s="4"/>
    </row>
    <row r="10848">
      <c r="A10848" s="3"/>
      <c r="B10848" s="4"/>
    </row>
    <row r="10849">
      <c r="A10849" s="3"/>
      <c r="B10849" s="4"/>
    </row>
    <row r="10850">
      <c r="A10850" s="3"/>
      <c r="B10850" s="4"/>
    </row>
    <row r="10851">
      <c r="A10851" s="3"/>
      <c r="B10851" s="4"/>
    </row>
    <row r="10852">
      <c r="A10852" s="3"/>
      <c r="B10852" s="4"/>
    </row>
    <row r="10853">
      <c r="A10853" s="3"/>
      <c r="B10853" s="4"/>
    </row>
    <row r="10854">
      <c r="A10854" s="3"/>
      <c r="B10854" s="4"/>
    </row>
    <row r="10855">
      <c r="A10855" s="3"/>
      <c r="B10855" s="4"/>
    </row>
    <row r="10856">
      <c r="A10856" s="3"/>
      <c r="B10856" s="4"/>
    </row>
    <row r="10857">
      <c r="A10857" s="3"/>
      <c r="B10857" s="4"/>
    </row>
    <row r="10858">
      <c r="A10858" s="3"/>
      <c r="B10858" s="4"/>
    </row>
    <row r="10859">
      <c r="A10859" s="3"/>
      <c r="B10859" s="4"/>
    </row>
    <row r="10860">
      <c r="A10860" s="3"/>
      <c r="B10860" s="4"/>
    </row>
    <row r="10861">
      <c r="A10861" s="3"/>
      <c r="B10861" s="4"/>
    </row>
    <row r="10862">
      <c r="A10862" s="3"/>
      <c r="B10862" s="4"/>
    </row>
    <row r="10863">
      <c r="A10863" s="3"/>
      <c r="B10863" s="4"/>
    </row>
    <row r="10864">
      <c r="A10864" s="3"/>
      <c r="B10864" s="4"/>
    </row>
    <row r="10865">
      <c r="A10865" s="3"/>
      <c r="B10865" s="4"/>
    </row>
    <row r="10866">
      <c r="A10866" s="3"/>
      <c r="B10866" s="4"/>
    </row>
    <row r="10867">
      <c r="A10867" s="3"/>
      <c r="B10867" s="4"/>
    </row>
    <row r="10868">
      <c r="A10868" s="3"/>
      <c r="B10868" s="4"/>
    </row>
    <row r="10869">
      <c r="A10869" s="3"/>
      <c r="B10869" s="4"/>
    </row>
    <row r="10870">
      <c r="A10870" s="3"/>
      <c r="B10870" s="4"/>
    </row>
    <row r="10871">
      <c r="A10871" s="3"/>
      <c r="B10871" s="4"/>
    </row>
    <row r="10872">
      <c r="A10872" s="3"/>
      <c r="B10872" s="4"/>
    </row>
    <row r="10873">
      <c r="A10873" s="3"/>
      <c r="B10873" s="4"/>
    </row>
    <row r="10874">
      <c r="A10874" s="3"/>
      <c r="B10874" s="4"/>
    </row>
    <row r="10875">
      <c r="A10875" s="3"/>
      <c r="B10875" s="4"/>
    </row>
    <row r="10876">
      <c r="A10876" s="3"/>
      <c r="B10876" s="4"/>
    </row>
    <row r="10877">
      <c r="A10877" s="3"/>
      <c r="B10877" s="4"/>
    </row>
    <row r="10878">
      <c r="A10878" s="3"/>
      <c r="B10878" s="4"/>
    </row>
    <row r="10879">
      <c r="A10879" s="3"/>
      <c r="B10879" s="4"/>
    </row>
    <row r="10880">
      <c r="A10880" s="3"/>
      <c r="B10880" s="4"/>
    </row>
    <row r="10881">
      <c r="A10881" s="3"/>
      <c r="B10881" s="4"/>
    </row>
    <row r="10882">
      <c r="A10882" s="3"/>
      <c r="B10882" s="4"/>
    </row>
    <row r="10883">
      <c r="A10883" s="3"/>
      <c r="B10883" s="4"/>
    </row>
    <row r="10884">
      <c r="A10884" s="3"/>
      <c r="B10884" s="4"/>
    </row>
    <row r="10885">
      <c r="A10885" s="3"/>
      <c r="B10885" s="4"/>
    </row>
    <row r="10886">
      <c r="A10886" s="3"/>
      <c r="B10886" s="4"/>
    </row>
    <row r="10887">
      <c r="A10887" s="3"/>
      <c r="B10887" s="4"/>
    </row>
    <row r="10888">
      <c r="A10888" s="3"/>
      <c r="B10888" s="4"/>
    </row>
    <row r="10889">
      <c r="A10889" s="3"/>
      <c r="B10889" s="4"/>
    </row>
    <row r="10890">
      <c r="A10890" s="3"/>
      <c r="B10890" s="4"/>
    </row>
    <row r="10891">
      <c r="A10891" s="3"/>
      <c r="B10891" s="4"/>
    </row>
    <row r="10892">
      <c r="A10892" s="3"/>
      <c r="B10892" s="4"/>
    </row>
    <row r="10893">
      <c r="A10893" s="3"/>
      <c r="B10893" s="4"/>
    </row>
    <row r="10894">
      <c r="A10894" s="3"/>
      <c r="B10894" s="4"/>
    </row>
    <row r="10895">
      <c r="A10895" s="3"/>
      <c r="B10895" s="4"/>
    </row>
    <row r="10896">
      <c r="A10896" s="3"/>
      <c r="B10896" s="4"/>
    </row>
    <row r="10897">
      <c r="A10897" s="3"/>
      <c r="B10897" s="4"/>
    </row>
    <row r="10898">
      <c r="A10898" s="3"/>
      <c r="B10898" s="4"/>
    </row>
    <row r="10899">
      <c r="A10899" s="3"/>
      <c r="B10899" s="4"/>
    </row>
    <row r="10900">
      <c r="A10900" s="3"/>
      <c r="B10900" s="4"/>
    </row>
    <row r="10901">
      <c r="A10901" s="3"/>
      <c r="B10901" s="4"/>
    </row>
    <row r="10902">
      <c r="A10902" s="3"/>
      <c r="B10902" s="4"/>
    </row>
    <row r="10903">
      <c r="A10903" s="3"/>
      <c r="B10903" s="4"/>
    </row>
    <row r="10904">
      <c r="A10904" s="3"/>
      <c r="B10904" s="4"/>
    </row>
    <row r="10905">
      <c r="A10905" s="3"/>
      <c r="B10905" s="4"/>
    </row>
    <row r="10906">
      <c r="A10906" s="3"/>
      <c r="B10906" s="4"/>
    </row>
    <row r="10907">
      <c r="A10907" s="3"/>
      <c r="B10907" s="4"/>
    </row>
    <row r="10908">
      <c r="A10908" s="3"/>
      <c r="B10908" s="4"/>
    </row>
    <row r="10909">
      <c r="A10909" s="3"/>
      <c r="B10909" s="4"/>
    </row>
    <row r="10910">
      <c r="A10910" s="3"/>
      <c r="B10910" s="4"/>
    </row>
    <row r="10911">
      <c r="A10911" s="3"/>
      <c r="B10911" s="4"/>
    </row>
    <row r="10912">
      <c r="A10912" s="3"/>
      <c r="B10912" s="4"/>
    </row>
    <row r="10913">
      <c r="A10913" s="3"/>
      <c r="B10913" s="4"/>
    </row>
    <row r="10914">
      <c r="A10914" s="3"/>
      <c r="B10914" s="4"/>
    </row>
    <row r="10915">
      <c r="A10915" s="3"/>
      <c r="B10915" s="4"/>
    </row>
    <row r="10916">
      <c r="A10916" s="3"/>
      <c r="B10916" s="4"/>
    </row>
    <row r="10917">
      <c r="A10917" s="3"/>
      <c r="B10917" s="4"/>
    </row>
    <row r="10918">
      <c r="A10918" s="3"/>
      <c r="B10918" s="4"/>
    </row>
    <row r="10919">
      <c r="A10919" s="3"/>
      <c r="B10919" s="4"/>
    </row>
    <row r="10920">
      <c r="A10920" s="3"/>
      <c r="B10920" s="4"/>
    </row>
    <row r="10921">
      <c r="A10921" s="3"/>
      <c r="B10921" s="4"/>
    </row>
    <row r="10922">
      <c r="A10922" s="3"/>
      <c r="B10922" s="4"/>
    </row>
    <row r="10923">
      <c r="A10923" s="3"/>
      <c r="B10923" s="4"/>
    </row>
    <row r="10924">
      <c r="A10924" s="3"/>
      <c r="B10924" s="4"/>
    </row>
    <row r="10925">
      <c r="A10925" s="3"/>
      <c r="B10925" s="4"/>
    </row>
    <row r="10926">
      <c r="A10926" s="3"/>
      <c r="B10926" s="4"/>
    </row>
    <row r="10927">
      <c r="A10927" s="3"/>
      <c r="B10927" s="4"/>
    </row>
    <row r="10928">
      <c r="A10928" s="3"/>
      <c r="B10928" s="4"/>
    </row>
    <row r="10929">
      <c r="A10929" s="3"/>
      <c r="B10929" s="4"/>
    </row>
    <row r="10930">
      <c r="A10930" s="3"/>
      <c r="B10930" s="4"/>
    </row>
    <row r="10931">
      <c r="A10931" s="3"/>
      <c r="B10931" s="4"/>
    </row>
    <row r="10932">
      <c r="A10932" s="3"/>
      <c r="B10932" s="4"/>
    </row>
    <row r="10933">
      <c r="A10933" s="3"/>
      <c r="B10933" s="4"/>
    </row>
    <row r="10934">
      <c r="A10934" s="3"/>
      <c r="B10934" s="4"/>
    </row>
    <row r="10935">
      <c r="A10935" s="3"/>
      <c r="B10935" s="4"/>
    </row>
    <row r="10936">
      <c r="A10936" s="3"/>
      <c r="B10936" s="4"/>
    </row>
    <row r="10937">
      <c r="A10937" s="3"/>
      <c r="B10937" s="4"/>
    </row>
    <row r="10938">
      <c r="A10938" s="3"/>
      <c r="B10938" s="4"/>
    </row>
    <row r="10939">
      <c r="A10939" s="3"/>
      <c r="B10939" s="4"/>
    </row>
    <row r="10940">
      <c r="A10940" s="3"/>
      <c r="B10940" s="4"/>
    </row>
    <row r="10941">
      <c r="A10941" s="3"/>
      <c r="B10941" s="4"/>
    </row>
    <row r="10942">
      <c r="A10942" s="3"/>
      <c r="B10942" s="4"/>
    </row>
    <row r="10943">
      <c r="A10943" s="3"/>
      <c r="B10943" s="4"/>
    </row>
    <row r="10944">
      <c r="A10944" s="3"/>
      <c r="B10944" s="4"/>
    </row>
    <row r="10945">
      <c r="A10945" s="3"/>
      <c r="B10945" s="4"/>
    </row>
    <row r="10946">
      <c r="A10946" s="3"/>
      <c r="B10946" s="4"/>
    </row>
    <row r="10947">
      <c r="A10947" s="3"/>
      <c r="B10947" s="4"/>
    </row>
    <row r="10948">
      <c r="A10948" s="3"/>
      <c r="B10948" s="4"/>
    </row>
    <row r="10949">
      <c r="A10949" s="3"/>
      <c r="B10949" s="4"/>
    </row>
    <row r="10950">
      <c r="A10950" s="3"/>
      <c r="B10950" s="4"/>
    </row>
    <row r="10951">
      <c r="A10951" s="3"/>
      <c r="B10951" s="4"/>
    </row>
    <row r="10952">
      <c r="A10952" s="3"/>
      <c r="B10952" s="4"/>
    </row>
    <row r="10953">
      <c r="A10953" s="3"/>
      <c r="B10953" s="4"/>
    </row>
    <row r="10954">
      <c r="A10954" s="3"/>
      <c r="B10954" s="4"/>
    </row>
    <row r="10955">
      <c r="A10955" s="3"/>
      <c r="B10955" s="4"/>
    </row>
    <row r="10956">
      <c r="A10956" s="3"/>
      <c r="B10956" s="4"/>
    </row>
    <row r="10957">
      <c r="A10957" s="3"/>
      <c r="B10957" s="4"/>
    </row>
    <row r="10958">
      <c r="A10958" s="3"/>
      <c r="B10958" s="4"/>
    </row>
    <row r="10959">
      <c r="A10959" s="3"/>
      <c r="B10959" s="4"/>
    </row>
    <row r="10960">
      <c r="A10960" s="3"/>
      <c r="B10960" s="4"/>
    </row>
    <row r="10961">
      <c r="A10961" s="3"/>
      <c r="B10961" s="4"/>
    </row>
    <row r="10962">
      <c r="A10962" s="3"/>
      <c r="B10962" s="4"/>
    </row>
    <row r="10963">
      <c r="A10963" s="3"/>
      <c r="B10963" s="4"/>
    </row>
    <row r="10964">
      <c r="A10964" s="3"/>
      <c r="B10964" s="4"/>
    </row>
    <row r="10965">
      <c r="A10965" s="3"/>
      <c r="B10965" s="4"/>
    </row>
    <row r="10966">
      <c r="A10966" s="3"/>
      <c r="B10966" s="4"/>
    </row>
    <row r="10967">
      <c r="A10967" s="3"/>
      <c r="B10967" s="4"/>
    </row>
    <row r="10968">
      <c r="A10968" s="3"/>
      <c r="B10968" s="4"/>
    </row>
    <row r="10969">
      <c r="A10969" s="3"/>
      <c r="B10969" s="4"/>
    </row>
    <row r="10970">
      <c r="A10970" s="3"/>
      <c r="B10970" s="4"/>
    </row>
    <row r="10971">
      <c r="A10971" s="3"/>
      <c r="B10971" s="4"/>
    </row>
    <row r="10972">
      <c r="A10972" s="3"/>
      <c r="B10972" s="4"/>
    </row>
    <row r="10973">
      <c r="A10973" s="3"/>
      <c r="B10973" s="4"/>
    </row>
    <row r="10974">
      <c r="A10974" s="3"/>
      <c r="B10974" s="4"/>
    </row>
    <row r="10975">
      <c r="A10975" s="3"/>
      <c r="B10975" s="4"/>
    </row>
    <row r="10976">
      <c r="A10976" s="3"/>
      <c r="B10976" s="4"/>
    </row>
    <row r="10977">
      <c r="A10977" s="3"/>
      <c r="B10977" s="4"/>
    </row>
    <row r="10978">
      <c r="A10978" s="3"/>
      <c r="B10978" s="4"/>
    </row>
    <row r="10979">
      <c r="A10979" s="3"/>
      <c r="B10979" s="4"/>
    </row>
    <row r="10980">
      <c r="A10980" s="3"/>
      <c r="B10980" s="4"/>
    </row>
    <row r="10981">
      <c r="A10981" s="3"/>
      <c r="B10981" s="4"/>
    </row>
    <row r="10982">
      <c r="A10982" s="3"/>
      <c r="B10982" s="4"/>
    </row>
    <row r="10983">
      <c r="A10983" s="3"/>
      <c r="B10983" s="4"/>
    </row>
    <row r="10984">
      <c r="A10984" s="3"/>
      <c r="B10984" s="4"/>
    </row>
    <row r="10985">
      <c r="A10985" s="3"/>
      <c r="B10985" s="4"/>
    </row>
    <row r="10986">
      <c r="A10986" s="3"/>
      <c r="B10986" s="4"/>
    </row>
    <row r="10987">
      <c r="A10987" s="3"/>
      <c r="B10987" s="4"/>
    </row>
    <row r="10988">
      <c r="A10988" s="3"/>
      <c r="B10988" s="4"/>
    </row>
    <row r="10989">
      <c r="A10989" s="3"/>
      <c r="B10989" s="4"/>
    </row>
    <row r="10990">
      <c r="A10990" s="3"/>
      <c r="B10990" s="4"/>
    </row>
    <row r="10991">
      <c r="A10991" s="3"/>
      <c r="B10991" s="4"/>
    </row>
    <row r="10992">
      <c r="A10992" s="3"/>
      <c r="B10992" s="4"/>
    </row>
    <row r="10993">
      <c r="A10993" s="3"/>
      <c r="B10993" s="4"/>
    </row>
    <row r="10994">
      <c r="A10994" s="3"/>
      <c r="B10994" s="4"/>
    </row>
    <row r="10995">
      <c r="A10995" s="3"/>
      <c r="B10995" s="4"/>
    </row>
    <row r="10996">
      <c r="A10996" s="3"/>
      <c r="B10996" s="4"/>
    </row>
    <row r="10997">
      <c r="A10997" s="3"/>
      <c r="B10997" s="4"/>
    </row>
    <row r="10998">
      <c r="A10998" s="3"/>
      <c r="B10998" s="4"/>
    </row>
    <row r="10999">
      <c r="A10999" s="3"/>
      <c r="B10999" s="4"/>
    </row>
    <row r="11000">
      <c r="A11000" s="3"/>
      <c r="B11000" s="4"/>
    </row>
    <row r="11001">
      <c r="A11001" s="3"/>
      <c r="B11001" s="4"/>
    </row>
    <row r="11002">
      <c r="A11002" s="3"/>
      <c r="B11002" s="4"/>
    </row>
    <row r="11003">
      <c r="A11003" s="3"/>
      <c r="B11003" s="4"/>
    </row>
    <row r="11004">
      <c r="A11004" s="3"/>
      <c r="B11004" s="4"/>
    </row>
    <row r="11005">
      <c r="A11005" s="3"/>
      <c r="B11005" s="4"/>
    </row>
    <row r="11006">
      <c r="A11006" s="3"/>
      <c r="B11006" s="4"/>
    </row>
    <row r="11007">
      <c r="A11007" s="3"/>
      <c r="B11007" s="4"/>
    </row>
    <row r="11008">
      <c r="A11008" s="3"/>
      <c r="B11008" s="4"/>
    </row>
    <row r="11009">
      <c r="A11009" s="3"/>
      <c r="B11009" s="4"/>
    </row>
    <row r="11010">
      <c r="A11010" s="3"/>
      <c r="B11010" s="4"/>
    </row>
    <row r="11011">
      <c r="A11011" s="3"/>
      <c r="B11011" s="4"/>
    </row>
    <row r="11012">
      <c r="A11012" s="3"/>
      <c r="B11012" s="4"/>
    </row>
    <row r="11013">
      <c r="A11013" s="3"/>
      <c r="B11013" s="4"/>
    </row>
    <row r="11014">
      <c r="A11014" s="3"/>
      <c r="B11014" s="4"/>
    </row>
    <row r="11015">
      <c r="A11015" s="3"/>
      <c r="B11015" s="4"/>
    </row>
    <row r="11016">
      <c r="A11016" s="3"/>
      <c r="B11016" s="4"/>
    </row>
    <row r="11017">
      <c r="A11017" s="3"/>
      <c r="B11017" s="4"/>
    </row>
    <row r="11018">
      <c r="A11018" s="3"/>
      <c r="B11018" s="4"/>
    </row>
    <row r="11019">
      <c r="A11019" s="3"/>
      <c r="B11019" s="4"/>
    </row>
    <row r="11020">
      <c r="A11020" s="3"/>
      <c r="B11020" s="4"/>
    </row>
    <row r="11021">
      <c r="A11021" s="3"/>
      <c r="B11021" s="4"/>
    </row>
    <row r="11022">
      <c r="A11022" s="3"/>
      <c r="B11022" s="4"/>
    </row>
    <row r="11023">
      <c r="A11023" s="3"/>
      <c r="B11023" s="4"/>
    </row>
    <row r="11024">
      <c r="A11024" s="3"/>
      <c r="B11024" s="4"/>
    </row>
    <row r="11025">
      <c r="A11025" s="3"/>
      <c r="B11025" s="4"/>
    </row>
    <row r="11026">
      <c r="A11026" s="3"/>
      <c r="B11026" s="4"/>
    </row>
    <row r="11027">
      <c r="A11027" s="3"/>
      <c r="B11027" s="4"/>
    </row>
    <row r="11028">
      <c r="A11028" s="3"/>
      <c r="B11028" s="4"/>
    </row>
    <row r="11029">
      <c r="A11029" s="3"/>
      <c r="B11029" s="4"/>
    </row>
    <row r="11030">
      <c r="A11030" s="3"/>
      <c r="B11030" s="4"/>
    </row>
    <row r="11031">
      <c r="A11031" s="3"/>
      <c r="B11031" s="4"/>
    </row>
    <row r="11032">
      <c r="A11032" s="3"/>
      <c r="B11032" s="4"/>
    </row>
    <row r="11033">
      <c r="A11033" s="3"/>
      <c r="B11033" s="4"/>
    </row>
    <row r="11034">
      <c r="A11034" s="3"/>
      <c r="B11034" s="4"/>
    </row>
    <row r="11035">
      <c r="A11035" s="3"/>
      <c r="B11035" s="4"/>
    </row>
    <row r="11036">
      <c r="A11036" s="3"/>
      <c r="B11036" s="4"/>
    </row>
    <row r="11037">
      <c r="A11037" s="3"/>
      <c r="B11037" s="4"/>
    </row>
    <row r="11038">
      <c r="A11038" s="3"/>
      <c r="B11038" s="4"/>
    </row>
    <row r="11039">
      <c r="A11039" s="3"/>
      <c r="B11039" s="4"/>
    </row>
    <row r="11040">
      <c r="A11040" s="3"/>
      <c r="B11040" s="4"/>
    </row>
    <row r="11041">
      <c r="A11041" s="3"/>
      <c r="B11041" s="4"/>
    </row>
    <row r="11042">
      <c r="A11042" s="3"/>
      <c r="B11042" s="4"/>
    </row>
    <row r="11043">
      <c r="A11043" s="3"/>
      <c r="B11043" s="4"/>
    </row>
    <row r="11044">
      <c r="A11044" s="3"/>
      <c r="B11044" s="4"/>
    </row>
    <row r="11045">
      <c r="A11045" s="3"/>
      <c r="B11045" s="4"/>
    </row>
    <row r="11046">
      <c r="A11046" s="3"/>
      <c r="B11046" s="4"/>
    </row>
    <row r="11047">
      <c r="A11047" s="3"/>
      <c r="B11047" s="4"/>
    </row>
    <row r="11048">
      <c r="A11048" s="3"/>
      <c r="B11048" s="4"/>
    </row>
    <row r="11049">
      <c r="A11049" s="3"/>
      <c r="B11049" s="4"/>
    </row>
    <row r="11050">
      <c r="A11050" s="3"/>
      <c r="B11050" s="4"/>
    </row>
    <row r="11051">
      <c r="A11051" s="3"/>
      <c r="B11051" s="4"/>
    </row>
    <row r="11052">
      <c r="A11052" s="3"/>
      <c r="B11052" s="4"/>
    </row>
    <row r="11053">
      <c r="A11053" s="3"/>
      <c r="B11053" s="4"/>
    </row>
    <row r="11054">
      <c r="A11054" s="3"/>
      <c r="B11054" s="4"/>
    </row>
    <row r="11055">
      <c r="A11055" s="3"/>
      <c r="B11055" s="4"/>
    </row>
    <row r="11056">
      <c r="A11056" s="3"/>
      <c r="B11056" s="4"/>
    </row>
    <row r="11057">
      <c r="A11057" s="3"/>
      <c r="B11057" s="4"/>
    </row>
    <row r="11058">
      <c r="A11058" s="3"/>
      <c r="B11058" s="4"/>
    </row>
    <row r="11059">
      <c r="A11059" s="3"/>
      <c r="B11059" s="4"/>
    </row>
    <row r="11060">
      <c r="A11060" s="3"/>
      <c r="B11060" s="4"/>
    </row>
    <row r="11061">
      <c r="A11061" s="3"/>
      <c r="B11061" s="4"/>
    </row>
    <row r="11062">
      <c r="A11062" s="3"/>
      <c r="B11062" s="4"/>
    </row>
    <row r="11063">
      <c r="A11063" s="3"/>
      <c r="B11063" s="4"/>
    </row>
    <row r="11064">
      <c r="A11064" s="3"/>
      <c r="B11064" s="4"/>
    </row>
    <row r="11065">
      <c r="A11065" s="3"/>
      <c r="B11065" s="4"/>
    </row>
    <row r="11066">
      <c r="A11066" s="3"/>
      <c r="B11066" s="4"/>
    </row>
    <row r="11067">
      <c r="A11067" s="3"/>
      <c r="B11067" s="4"/>
    </row>
    <row r="11068">
      <c r="A11068" s="3"/>
      <c r="B11068" s="4"/>
    </row>
    <row r="11069">
      <c r="A11069" s="3"/>
      <c r="B11069" s="4"/>
    </row>
    <row r="11070">
      <c r="A11070" s="3"/>
      <c r="B11070" s="4"/>
    </row>
    <row r="11071">
      <c r="A11071" s="3"/>
      <c r="B11071" s="4"/>
    </row>
    <row r="11072">
      <c r="A11072" s="3"/>
      <c r="B11072" s="4"/>
    </row>
    <row r="11073">
      <c r="A11073" s="3"/>
      <c r="B11073" s="4"/>
    </row>
    <row r="11074">
      <c r="A11074" s="3"/>
      <c r="B11074" s="4"/>
    </row>
    <row r="11075">
      <c r="A11075" s="3"/>
      <c r="B11075" s="4"/>
    </row>
    <row r="11076">
      <c r="A11076" s="3"/>
      <c r="B11076" s="4"/>
    </row>
    <row r="11077">
      <c r="A11077" s="3"/>
      <c r="B11077" s="4"/>
    </row>
    <row r="11078">
      <c r="A11078" s="3"/>
      <c r="B11078" s="4"/>
    </row>
    <row r="11079">
      <c r="A11079" s="3"/>
      <c r="B11079" s="4"/>
    </row>
    <row r="11080">
      <c r="A11080" s="3"/>
      <c r="B11080" s="4"/>
    </row>
    <row r="11081">
      <c r="A11081" s="3"/>
      <c r="B11081" s="4"/>
    </row>
    <row r="11082">
      <c r="A11082" s="3"/>
      <c r="B11082" s="4"/>
    </row>
    <row r="11083">
      <c r="A11083" s="3"/>
      <c r="B11083" s="4"/>
    </row>
    <row r="11084">
      <c r="A11084" s="3"/>
      <c r="B11084" s="4"/>
    </row>
    <row r="11085">
      <c r="A11085" s="3"/>
      <c r="B11085" s="4"/>
    </row>
    <row r="11086">
      <c r="A11086" s="3"/>
      <c r="B11086" s="4"/>
    </row>
    <row r="11087">
      <c r="A11087" s="3"/>
      <c r="B11087" s="4"/>
    </row>
    <row r="11088">
      <c r="A11088" s="3"/>
      <c r="B11088" s="4"/>
    </row>
    <row r="11089">
      <c r="A11089" s="3"/>
      <c r="B11089" s="4"/>
    </row>
    <row r="11090">
      <c r="A11090" s="3"/>
      <c r="B11090" s="4"/>
    </row>
    <row r="11091">
      <c r="A11091" s="3"/>
      <c r="B11091" s="4"/>
    </row>
    <row r="11092">
      <c r="A11092" s="3"/>
      <c r="B11092" s="4"/>
    </row>
    <row r="11093">
      <c r="A11093" s="3"/>
      <c r="B11093" s="4"/>
    </row>
    <row r="11094">
      <c r="A11094" s="3"/>
      <c r="B11094" s="4"/>
    </row>
    <row r="11095">
      <c r="A11095" s="3"/>
      <c r="B11095" s="4"/>
    </row>
    <row r="11096">
      <c r="A11096" s="3"/>
      <c r="B11096" s="4"/>
    </row>
    <row r="11097">
      <c r="A11097" s="3"/>
      <c r="B11097" s="4"/>
    </row>
    <row r="11098">
      <c r="A11098" s="3"/>
      <c r="B11098" s="4"/>
    </row>
    <row r="11099">
      <c r="A11099" s="3"/>
      <c r="B11099" s="4"/>
    </row>
    <row r="11100">
      <c r="A11100" s="3"/>
      <c r="B11100" s="4"/>
    </row>
    <row r="11101">
      <c r="A11101" s="3"/>
      <c r="B11101" s="4"/>
    </row>
    <row r="11102">
      <c r="A11102" s="3"/>
      <c r="B11102" s="4"/>
    </row>
    <row r="11103">
      <c r="A11103" s="3"/>
      <c r="B11103" s="4"/>
    </row>
    <row r="11104">
      <c r="A11104" s="3"/>
      <c r="B11104" s="4"/>
    </row>
    <row r="11105">
      <c r="A11105" s="3"/>
      <c r="B11105" s="4"/>
    </row>
    <row r="11106">
      <c r="A11106" s="3"/>
      <c r="B11106" s="4"/>
    </row>
    <row r="11107">
      <c r="A11107" s="3"/>
      <c r="B11107" s="4"/>
    </row>
    <row r="11108">
      <c r="A11108" s="3"/>
      <c r="B11108" s="4"/>
    </row>
    <row r="11109">
      <c r="A11109" s="3"/>
      <c r="B11109" s="4"/>
    </row>
    <row r="11110">
      <c r="A11110" s="3"/>
      <c r="B11110" s="4"/>
    </row>
    <row r="11111">
      <c r="A11111" s="3"/>
      <c r="B11111" s="4"/>
    </row>
    <row r="11112">
      <c r="A11112" s="3"/>
      <c r="B11112" s="4"/>
    </row>
    <row r="11113">
      <c r="A11113" s="3"/>
      <c r="B11113" s="4"/>
    </row>
    <row r="11114">
      <c r="A11114" s="3"/>
      <c r="B11114" s="4"/>
    </row>
    <row r="11115">
      <c r="A11115" s="3"/>
      <c r="B11115" s="4"/>
    </row>
    <row r="11116">
      <c r="A11116" s="3"/>
      <c r="B11116" s="4"/>
    </row>
    <row r="11117">
      <c r="A11117" s="3"/>
      <c r="B11117" s="4"/>
    </row>
    <row r="11118">
      <c r="A11118" s="3"/>
      <c r="B11118" s="4"/>
    </row>
    <row r="11119">
      <c r="A11119" s="3"/>
      <c r="B11119" s="4"/>
    </row>
    <row r="11120">
      <c r="A11120" s="3"/>
      <c r="B11120" s="4"/>
    </row>
    <row r="11121">
      <c r="A11121" s="3"/>
      <c r="B11121" s="4"/>
    </row>
    <row r="11122">
      <c r="A11122" s="3"/>
      <c r="B11122" s="4"/>
    </row>
    <row r="11123">
      <c r="A11123" s="3"/>
      <c r="B11123" s="4"/>
    </row>
    <row r="11124">
      <c r="A11124" s="3"/>
      <c r="B11124" s="4"/>
    </row>
    <row r="11125">
      <c r="A11125" s="3"/>
      <c r="B11125" s="4"/>
    </row>
    <row r="11126">
      <c r="A11126" s="3"/>
      <c r="B11126" s="4"/>
    </row>
    <row r="11127">
      <c r="A11127" s="3"/>
      <c r="B11127" s="4"/>
    </row>
    <row r="11128">
      <c r="A11128" s="3"/>
      <c r="B11128" s="4"/>
    </row>
    <row r="11129">
      <c r="A11129" s="3"/>
      <c r="B11129" s="4"/>
    </row>
    <row r="11130">
      <c r="A11130" s="3"/>
      <c r="B11130" s="4"/>
    </row>
    <row r="11131">
      <c r="A11131" s="3"/>
      <c r="B11131" s="4"/>
    </row>
    <row r="11132">
      <c r="A11132" s="3"/>
      <c r="B11132" s="4"/>
    </row>
    <row r="11133">
      <c r="A11133" s="3"/>
      <c r="B11133" s="4"/>
    </row>
    <row r="11134">
      <c r="A11134" s="3"/>
      <c r="B11134" s="4"/>
    </row>
    <row r="11135">
      <c r="A11135" s="3"/>
      <c r="B11135" s="4"/>
    </row>
    <row r="11136">
      <c r="A11136" s="3"/>
      <c r="B11136" s="4"/>
    </row>
    <row r="11137">
      <c r="A11137" s="3"/>
      <c r="B11137" s="4"/>
    </row>
    <row r="11138">
      <c r="A11138" s="3"/>
      <c r="B11138" s="4"/>
    </row>
    <row r="11139">
      <c r="A11139" s="3"/>
      <c r="B11139" s="4"/>
    </row>
    <row r="11140">
      <c r="A11140" s="3"/>
      <c r="B11140" s="4"/>
    </row>
    <row r="11141">
      <c r="A11141" s="3"/>
      <c r="B11141" s="4"/>
    </row>
    <row r="11142">
      <c r="A11142" s="3"/>
      <c r="B11142" s="4"/>
    </row>
    <row r="11143">
      <c r="A11143" s="3"/>
      <c r="B11143" s="4"/>
    </row>
    <row r="11144">
      <c r="A11144" s="3"/>
      <c r="B11144" s="4"/>
    </row>
    <row r="11145">
      <c r="A11145" s="3"/>
      <c r="B11145" s="4"/>
    </row>
    <row r="11146">
      <c r="A11146" s="3"/>
      <c r="B11146" s="4"/>
    </row>
    <row r="11147">
      <c r="A11147" s="3"/>
      <c r="B11147" s="4"/>
    </row>
    <row r="11148">
      <c r="A11148" s="3"/>
      <c r="B11148" s="4"/>
    </row>
    <row r="11149">
      <c r="A11149" s="3"/>
      <c r="B11149" s="4"/>
    </row>
    <row r="11150">
      <c r="A11150" s="3"/>
      <c r="B11150" s="4"/>
    </row>
    <row r="11151">
      <c r="A11151" s="3"/>
      <c r="B11151" s="4"/>
    </row>
    <row r="11152">
      <c r="A11152" s="3"/>
      <c r="B11152" s="4"/>
    </row>
    <row r="11153">
      <c r="A11153" s="3"/>
      <c r="B11153" s="4"/>
    </row>
    <row r="11154">
      <c r="A11154" s="3"/>
      <c r="B11154" s="4"/>
    </row>
    <row r="11155">
      <c r="A11155" s="3"/>
      <c r="B11155" s="4"/>
    </row>
    <row r="11156">
      <c r="A11156" s="3"/>
      <c r="B11156" s="4"/>
    </row>
    <row r="11157">
      <c r="A11157" s="3"/>
      <c r="B11157" s="4"/>
    </row>
    <row r="11158">
      <c r="A11158" s="3"/>
      <c r="B11158" s="4"/>
    </row>
    <row r="11159">
      <c r="A11159" s="3"/>
      <c r="B11159" s="4"/>
    </row>
    <row r="11160">
      <c r="A11160" s="3"/>
      <c r="B11160" s="4"/>
    </row>
    <row r="11161">
      <c r="A11161" s="3"/>
      <c r="B11161" s="4"/>
    </row>
    <row r="11162">
      <c r="A11162" s="3"/>
      <c r="B11162" s="4"/>
    </row>
    <row r="11163">
      <c r="A11163" s="3"/>
      <c r="B11163" s="4"/>
    </row>
    <row r="11164">
      <c r="A11164" s="3"/>
      <c r="B11164" s="4"/>
    </row>
    <row r="11165">
      <c r="A11165" s="3"/>
      <c r="B11165" s="4"/>
    </row>
    <row r="11166">
      <c r="A11166" s="3"/>
      <c r="B11166" s="4"/>
    </row>
    <row r="11167">
      <c r="A11167" s="3"/>
      <c r="B11167" s="4"/>
    </row>
    <row r="11168">
      <c r="A11168" s="3"/>
      <c r="B11168" s="4"/>
    </row>
    <row r="11169">
      <c r="A11169" s="3"/>
      <c r="B11169" s="4"/>
    </row>
    <row r="11170">
      <c r="A11170" s="3"/>
      <c r="B11170" s="4"/>
    </row>
    <row r="11171">
      <c r="A11171" s="3"/>
      <c r="B11171" s="4"/>
    </row>
    <row r="11172">
      <c r="A11172" s="3"/>
      <c r="B11172" s="4"/>
    </row>
    <row r="11173">
      <c r="A11173" s="3"/>
      <c r="B11173" s="4"/>
    </row>
    <row r="11174">
      <c r="A11174" s="3"/>
      <c r="B11174" s="4"/>
    </row>
    <row r="11175">
      <c r="A11175" s="3"/>
      <c r="B11175" s="4"/>
    </row>
    <row r="11176">
      <c r="A11176" s="3"/>
      <c r="B11176" s="4"/>
    </row>
    <row r="11177">
      <c r="A11177" s="3"/>
      <c r="B11177" s="4"/>
    </row>
    <row r="11178">
      <c r="A11178" s="3"/>
      <c r="B11178" s="4"/>
    </row>
    <row r="11179">
      <c r="A11179" s="3"/>
      <c r="B11179" s="4"/>
    </row>
    <row r="11180">
      <c r="A11180" s="3"/>
      <c r="B11180" s="4"/>
    </row>
    <row r="11181">
      <c r="A11181" s="3"/>
      <c r="B11181" s="4"/>
    </row>
    <row r="11182">
      <c r="A11182" s="3"/>
      <c r="B11182" s="4"/>
    </row>
    <row r="11183">
      <c r="A11183" s="3"/>
      <c r="B11183" s="4"/>
    </row>
    <row r="11184">
      <c r="A11184" s="3"/>
      <c r="B11184" s="4"/>
    </row>
    <row r="11185">
      <c r="A11185" s="3"/>
      <c r="B11185" s="4"/>
    </row>
    <row r="11186">
      <c r="A11186" s="3"/>
      <c r="B11186" s="4"/>
    </row>
    <row r="11187">
      <c r="A11187" s="3"/>
      <c r="B11187" s="4"/>
    </row>
    <row r="11188">
      <c r="A11188" s="3"/>
      <c r="B11188" s="4"/>
    </row>
    <row r="11189">
      <c r="A11189" s="3"/>
      <c r="B11189" s="4"/>
    </row>
    <row r="11190">
      <c r="A11190" s="3"/>
      <c r="B11190" s="4"/>
    </row>
    <row r="11191">
      <c r="A11191" s="3"/>
      <c r="B11191" s="4"/>
    </row>
    <row r="11192">
      <c r="A11192" s="3"/>
      <c r="B11192" s="4"/>
    </row>
    <row r="11193">
      <c r="A11193" s="3"/>
      <c r="B11193" s="4"/>
    </row>
    <row r="11194">
      <c r="A11194" s="3"/>
      <c r="B11194" s="4"/>
    </row>
    <row r="11195">
      <c r="A11195" s="3"/>
      <c r="B11195" s="4"/>
    </row>
    <row r="11196">
      <c r="A11196" s="3"/>
      <c r="B11196" s="4"/>
    </row>
    <row r="11197">
      <c r="A11197" s="3"/>
      <c r="B11197" s="4"/>
    </row>
    <row r="11198">
      <c r="A11198" s="3"/>
      <c r="B11198" s="4"/>
    </row>
    <row r="11199">
      <c r="A11199" s="3"/>
      <c r="B11199" s="4"/>
    </row>
    <row r="11200">
      <c r="A11200" s="3"/>
      <c r="B11200" s="4"/>
    </row>
    <row r="11201">
      <c r="A11201" s="3"/>
      <c r="B11201" s="4"/>
    </row>
    <row r="11202">
      <c r="A11202" s="3"/>
      <c r="B11202" s="4"/>
    </row>
    <row r="11203">
      <c r="A11203" s="3"/>
      <c r="B11203" s="4"/>
    </row>
    <row r="11204">
      <c r="A11204" s="3"/>
      <c r="B11204" s="4"/>
    </row>
    <row r="11205">
      <c r="A11205" s="3"/>
      <c r="B11205" s="4"/>
    </row>
    <row r="11206">
      <c r="A11206" s="3"/>
      <c r="B11206" s="4"/>
    </row>
    <row r="11207">
      <c r="A11207" s="3"/>
      <c r="B11207" s="4"/>
    </row>
    <row r="11208">
      <c r="A11208" s="3"/>
      <c r="B11208" s="4"/>
    </row>
    <row r="11209">
      <c r="A11209" s="3"/>
      <c r="B11209" s="4"/>
    </row>
    <row r="11210">
      <c r="A11210" s="3"/>
      <c r="B11210" s="4"/>
    </row>
    <row r="11211">
      <c r="A11211" s="3"/>
      <c r="B11211" s="4"/>
    </row>
    <row r="11212">
      <c r="A11212" s="3"/>
      <c r="B11212" s="4"/>
    </row>
    <row r="11213">
      <c r="A11213" s="3"/>
      <c r="B11213" s="4"/>
    </row>
    <row r="11214">
      <c r="A11214" s="3"/>
      <c r="B11214" s="4"/>
    </row>
    <row r="11215">
      <c r="A11215" s="3"/>
      <c r="B11215" s="4"/>
    </row>
    <row r="11216">
      <c r="A11216" s="3"/>
      <c r="B11216" s="4"/>
    </row>
    <row r="11217">
      <c r="A11217" s="3"/>
      <c r="B11217" s="4"/>
    </row>
    <row r="11218">
      <c r="A11218" s="3"/>
      <c r="B11218" s="4"/>
    </row>
    <row r="11219">
      <c r="A11219" s="3"/>
      <c r="B11219" s="4"/>
    </row>
    <row r="11220">
      <c r="A11220" s="3"/>
      <c r="B11220" s="4"/>
    </row>
    <row r="11221">
      <c r="A11221" s="3"/>
      <c r="B11221" s="4"/>
    </row>
    <row r="11222">
      <c r="A11222" s="3"/>
      <c r="B11222" s="4"/>
    </row>
    <row r="11223">
      <c r="A11223" s="3"/>
      <c r="B11223" s="4"/>
    </row>
    <row r="11224">
      <c r="A11224" s="3"/>
      <c r="B11224" s="4"/>
    </row>
    <row r="11225">
      <c r="A11225" s="3"/>
      <c r="B11225" s="4"/>
    </row>
    <row r="11226">
      <c r="A11226" s="3"/>
      <c r="B11226" s="4"/>
    </row>
    <row r="11227">
      <c r="A11227" s="3"/>
      <c r="B11227" s="4"/>
    </row>
    <row r="11228">
      <c r="A11228" s="3"/>
      <c r="B11228" s="4"/>
    </row>
    <row r="11229">
      <c r="A11229" s="3"/>
      <c r="B11229" s="4"/>
    </row>
    <row r="11230">
      <c r="A11230" s="3"/>
      <c r="B11230" s="4"/>
    </row>
    <row r="11231">
      <c r="A11231" s="3"/>
      <c r="B11231" s="4"/>
    </row>
    <row r="11232">
      <c r="A11232" s="3"/>
      <c r="B11232" s="4"/>
    </row>
    <row r="11233">
      <c r="A11233" s="3"/>
      <c r="B11233" s="4"/>
    </row>
    <row r="11234">
      <c r="A11234" s="3"/>
      <c r="B11234" s="4"/>
    </row>
    <row r="11235">
      <c r="A11235" s="3"/>
      <c r="B11235" s="4"/>
    </row>
    <row r="11236">
      <c r="A11236" s="3"/>
      <c r="B11236" s="4"/>
    </row>
    <row r="11237">
      <c r="A11237" s="3"/>
      <c r="B11237" s="4"/>
    </row>
    <row r="11238">
      <c r="A11238" s="3"/>
      <c r="B11238" s="4"/>
    </row>
    <row r="11239">
      <c r="A11239" s="3"/>
      <c r="B11239" s="4"/>
    </row>
    <row r="11240">
      <c r="A11240" s="3"/>
      <c r="B11240" s="4"/>
    </row>
    <row r="11241">
      <c r="A11241" s="3"/>
      <c r="B11241" s="4"/>
    </row>
    <row r="11242">
      <c r="A11242" s="3"/>
      <c r="B11242" s="4"/>
    </row>
    <row r="11243">
      <c r="A11243" s="3"/>
      <c r="B11243" s="4"/>
    </row>
    <row r="11244">
      <c r="A11244" s="3"/>
      <c r="B11244" s="4"/>
    </row>
    <row r="11245">
      <c r="A11245" s="3"/>
      <c r="B11245" s="4"/>
    </row>
    <row r="11246">
      <c r="A11246" s="3"/>
      <c r="B11246" s="4"/>
    </row>
    <row r="11247">
      <c r="A11247" s="3"/>
      <c r="B11247" s="4"/>
    </row>
    <row r="11248">
      <c r="A11248" s="3"/>
      <c r="B11248" s="4"/>
    </row>
    <row r="11249">
      <c r="A11249" s="3"/>
      <c r="B11249" s="4"/>
    </row>
    <row r="11250">
      <c r="A11250" s="3"/>
      <c r="B11250" s="4"/>
    </row>
    <row r="11251">
      <c r="A11251" s="3"/>
      <c r="B11251" s="4"/>
    </row>
    <row r="11252">
      <c r="A11252" s="3"/>
      <c r="B11252" s="4"/>
    </row>
    <row r="11253">
      <c r="A11253" s="3"/>
      <c r="B11253" s="4"/>
    </row>
    <row r="11254">
      <c r="A11254" s="3"/>
      <c r="B11254" s="4"/>
    </row>
    <row r="11255">
      <c r="A11255" s="3"/>
      <c r="B11255" s="4"/>
    </row>
    <row r="11256">
      <c r="A11256" s="3"/>
      <c r="B11256" s="4"/>
    </row>
    <row r="11257">
      <c r="A11257" s="3"/>
      <c r="B11257" s="4"/>
    </row>
    <row r="11258">
      <c r="A11258" s="3"/>
      <c r="B11258" s="4"/>
    </row>
    <row r="11259">
      <c r="A11259" s="3"/>
      <c r="B11259" s="4"/>
    </row>
    <row r="11260">
      <c r="A11260" s="3"/>
      <c r="B11260" s="4"/>
    </row>
    <row r="11261">
      <c r="A11261" s="3"/>
      <c r="B11261" s="4"/>
    </row>
    <row r="11262">
      <c r="A11262" s="3"/>
      <c r="B11262" s="4"/>
    </row>
    <row r="11263">
      <c r="A11263" s="3"/>
      <c r="B11263" s="4"/>
    </row>
    <row r="11264">
      <c r="A11264" s="3"/>
      <c r="B11264" s="4"/>
    </row>
    <row r="11265">
      <c r="A11265" s="3"/>
      <c r="B11265" s="4"/>
    </row>
    <row r="11266">
      <c r="A11266" s="3"/>
      <c r="B11266" s="4"/>
    </row>
    <row r="11267">
      <c r="A11267" s="3"/>
      <c r="B11267" s="4"/>
    </row>
    <row r="11268">
      <c r="A11268" s="3"/>
      <c r="B11268" s="4"/>
    </row>
    <row r="11269">
      <c r="A11269" s="3"/>
      <c r="B11269" s="4"/>
    </row>
    <row r="11270">
      <c r="A11270" s="3"/>
      <c r="B11270" s="4"/>
    </row>
    <row r="11271">
      <c r="A11271" s="3"/>
      <c r="B11271" s="4"/>
    </row>
    <row r="11272">
      <c r="A11272" s="3"/>
      <c r="B11272" s="4"/>
    </row>
    <row r="11273">
      <c r="A11273" s="3"/>
      <c r="B11273" s="4"/>
    </row>
    <row r="11274">
      <c r="A11274" s="3"/>
      <c r="B11274" s="4"/>
    </row>
    <row r="11275">
      <c r="A11275" s="3"/>
      <c r="B11275" s="4"/>
    </row>
    <row r="11276">
      <c r="A11276" s="3"/>
      <c r="B11276" s="4"/>
    </row>
    <row r="11277">
      <c r="A11277" s="3"/>
      <c r="B11277" s="4"/>
    </row>
    <row r="11278">
      <c r="A11278" s="3"/>
      <c r="B11278" s="4"/>
    </row>
    <row r="11279">
      <c r="A11279" s="3"/>
      <c r="B11279" s="4"/>
    </row>
    <row r="11280">
      <c r="A11280" s="3"/>
      <c r="B11280" s="4"/>
    </row>
    <row r="11281">
      <c r="A11281" s="3"/>
      <c r="B11281" s="4"/>
    </row>
    <row r="11282">
      <c r="A11282" s="3"/>
      <c r="B11282" s="4"/>
    </row>
    <row r="11283">
      <c r="A11283" s="3"/>
      <c r="B11283" s="4"/>
    </row>
    <row r="11284">
      <c r="A11284" s="3"/>
      <c r="B11284" s="4"/>
    </row>
    <row r="11285">
      <c r="A11285" s="3"/>
      <c r="B11285" s="4"/>
    </row>
    <row r="11286">
      <c r="A11286" s="3"/>
      <c r="B11286" s="4"/>
    </row>
    <row r="11287">
      <c r="A11287" s="3"/>
      <c r="B11287" s="4"/>
    </row>
    <row r="11288">
      <c r="A11288" s="3"/>
      <c r="B11288" s="4"/>
    </row>
    <row r="11289">
      <c r="A11289" s="3"/>
      <c r="B11289" s="4"/>
    </row>
    <row r="11290">
      <c r="A11290" s="3"/>
      <c r="B11290" s="4"/>
    </row>
    <row r="11291">
      <c r="A11291" s="3"/>
      <c r="B11291" s="4"/>
    </row>
    <row r="11292">
      <c r="A11292" s="3"/>
      <c r="B11292" s="4"/>
    </row>
    <row r="11293">
      <c r="A11293" s="3"/>
      <c r="B11293" s="4"/>
    </row>
    <row r="11294">
      <c r="A11294" s="3"/>
      <c r="B11294" s="4"/>
    </row>
    <row r="11295">
      <c r="A11295" s="3"/>
      <c r="B11295" s="4"/>
    </row>
    <row r="11296">
      <c r="A11296" s="3"/>
      <c r="B11296" s="4"/>
    </row>
    <row r="11297">
      <c r="A11297" s="3"/>
      <c r="B11297" s="4"/>
    </row>
    <row r="11298">
      <c r="A11298" s="3"/>
      <c r="B11298" s="4"/>
    </row>
    <row r="11299">
      <c r="A11299" s="3"/>
      <c r="B11299" s="4"/>
    </row>
    <row r="11300">
      <c r="A11300" s="3"/>
      <c r="B11300" s="4"/>
    </row>
    <row r="11301">
      <c r="A11301" s="3"/>
      <c r="B11301" s="4"/>
    </row>
    <row r="11302">
      <c r="A11302" s="3"/>
      <c r="B11302" s="4"/>
    </row>
    <row r="11303">
      <c r="A11303" s="3"/>
      <c r="B11303" s="4"/>
    </row>
    <row r="11304">
      <c r="A11304" s="3"/>
      <c r="B11304" s="4"/>
    </row>
    <row r="11305">
      <c r="A11305" s="3"/>
      <c r="B11305" s="4"/>
    </row>
    <row r="11306">
      <c r="A11306" s="3"/>
      <c r="B11306" s="4"/>
    </row>
    <row r="11307">
      <c r="A11307" s="3"/>
      <c r="B11307" s="4"/>
    </row>
    <row r="11308">
      <c r="A11308" s="3"/>
      <c r="B11308" s="4"/>
    </row>
    <row r="11309">
      <c r="A11309" s="3"/>
      <c r="B11309" s="4"/>
    </row>
    <row r="11310">
      <c r="A11310" s="3"/>
      <c r="B11310" s="4"/>
    </row>
    <row r="11311">
      <c r="A11311" s="3"/>
      <c r="B11311" s="4"/>
    </row>
    <row r="11312">
      <c r="A11312" s="3"/>
      <c r="B11312" s="4"/>
    </row>
    <row r="11313">
      <c r="A11313" s="3"/>
      <c r="B11313" s="4"/>
    </row>
    <row r="11314">
      <c r="A11314" s="3"/>
      <c r="B11314" s="4"/>
    </row>
    <row r="11315">
      <c r="A11315" s="3"/>
      <c r="B11315" s="4"/>
    </row>
    <row r="11316">
      <c r="A11316" s="3"/>
      <c r="B11316" s="4"/>
    </row>
    <row r="11317">
      <c r="A11317" s="3"/>
      <c r="B11317" s="4"/>
    </row>
    <row r="11318">
      <c r="A11318" s="3"/>
      <c r="B11318" s="4"/>
    </row>
    <row r="11319">
      <c r="A11319" s="3"/>
      <c r="B11319" s="4"/>
    </row>
    <row r="11320">
      <c r="A11320" s="3"/>
      <c r="B11320" s="4"/>
    </row>
    <row r="11321">
      <c r="A11321" s="3"/>
      <c r="B11321" s="4"/>
    </row>
    <row r="11322">
      <c r="A11322" s="3"/>
      <c r="B11322" s="4"/>
    </row>
    <row r="11323">
      <c r="A11323" s="3"/>
      <c r="B11323" s="4"/>
    </row>
    <row r="11324">
      <c r="A11324" s="3"/>
      <c r="B11324" s="4"/>
    </row>
    <row r="11325">
      <c r="A11325" s="3"/>
      <c r="B11325" s="4"/>
    </row>
    <row r="11326">
      <c r="A11326" s="3"/>
      <c r="B11326" s="4"/>
    </row>
    <row r="11327">
      <c r="A11327" s="3"/>
      <c r="B11327" s="4"/>
    </row>
    <row r="11328">
      <c r="A11328" s="3"/>
      <c r="B11328" s="4"/>
    </row>
    <row r="11329">
      <c r="A11329" s="3"/>
      <c r="B11329" s="4"/>
    </row>
    <row r="11330">
      <c r="A11330" s="3"/>
      <c r="B11330" s="4"/>
    </row>
    <row r="11331">
      <c r="A11331" s="3"/>
      <c r="B11331" s="4"/>
    </row>
    <row r="11332">
      <c r="A11332" s="3"/>
      <c r="B11332" s="4"/>
    </row>
    <row r="11333">
      <c r="A11333" s="3"/>
      <c r="B11333" s="4"/>
    </row>
    <row r="11334">
      <c r="A11334" s="3"/>
      <c r="B11334" s="4"/>
    </row>
    <row r="11335">
      <c r="A11335" s="3"/>
      <c r="B11335" s="4"/>
    </row>
    <row r="11336">
      <c r="A11336" s="3"/>
      <c r="B11336" s="4"/>
    </row>
    <row r="11337">
      <c r="A11337" s="3"/>
      <c r="B11337" s="4"/>
    </row>
    <row r="11338">
      <c r="A11338" s="3"/>
      <c r="B11338" s="4"/>
    </row>
    <row r="11339">
      <c r="A11339" s="3"/>
      <c r="B11339" s="4"/>
    </row>
    <row r="11340">
      <c r="A11340" s="3"/>
      <c r="B11340" s="4"/>
    </row>
    <row r="11341">
      <c r="A11341" s="3"/>
      <c r="B11341" s="4"/>
    </row>
    <row r="11342">
      <c r="A11342" s="3"/>
      <c r="B11342" s="4"/>
    </row>
    <row r="11343">
      <c r="A11343" s="3"/>
      <c r="B11343" s="4"/>
    </row>
    <row r="11344">
      <c r="A11344" s="3"/>
      <c r="B11344" s="4"/>
    </row>
    <row r="11345">
      <c r="A11345" s="3"/>
      <c r="B11345" s="4"/>
    </row>
    <row r="11346">
      <c r="A11346" s="3"/>
      <c r="B11346" s="4"/>
    </row>
    <row r="11347">
      <c r="A11347" s="3"/>
      <c r="B11347" s="4"/>
    </row>
    <row r="11348">
      <c r="A11348" s="3"/>
      <c r="B11348" s="4"/>
    </row>
    <row r="11349">
      <c r="A11349" s="3"/>
      <c r="B11349" s="4"/>
    </row>
    <row r="11350">
      <c r="A11350" s="3"/>
      <c r="B11350" s="4"/>
    </row>
    <row r="11351">
      <c r="A11351" s="3"/>
      <c r="B11351" s="4"/>
    </row>
    <row r="11352">
      <c r="A11352" s="3"/>
      <c r="B11352" s="4"/>
    </row>
    <row r="11353">
      <c r="A11353" s="3"/>
      <c r="B11353" s="4"/>
    </row>
    <row r="11354">
      <c r="A11354" s="3"/>
      <c r="B11354" s="4"/>
    </row>
    <row r="11355">
      <c r="A11355" s="3"/>
      <c r="B11355" s="4"/>
    </row>
    <row r="11356">
      <c r="A11356" s="3"/>
      <c r="B11356" s="4"/>
    </row>
    <row r="11357">
      <c r="A11357" s="3"/>
      <c r="B11357" s="4"/>
    </row>
    <row r="11358">
      <c r="A11358" s="3"/>
      <c r="B11358" s="4"/>
    </row>
    <row r="11359">
      <c r="A11359" s="3"/>
      <c r="B11359" s="4"/>
    </row>
    <row r="11360">
      <c r="A11360" s="3"/>
      <c r="B11360" s="4"/>
    </row>
    <row r="11361">
      <c r="A11361" s="3"/>
      <c r="B11361" s="4"/>
    </row>
    <row r="11362">
      <c r="A11362" s="3"/>
      <c r="B11362" s="4"/>
    </row>
    <row r="11363">
      <c r="A11363" s="3"/>
      <c r="B11363" s="4"/>
    </row>
    <row r="11364">
      <c r="A11364" s="3"/>
      <c r="B11364" s="4"/>
    </row>
    <row r="11365">
      <c r="A11365" s="3"/>
      <c r="B11365" s="4"/>
    </row>
    <row r="11366">
      <c r="A11366" s="3"/>
      <c r="B11366" s="4"/>
    </row>
    <row r="11367">
      <c r="A11367" s="3"/>
      <c r="B11367" s="4"/>
    </row>
    <row r="11368">
      <c r="A11368" s="3"/>
      <c r="B11368" s="4"/>
    </row>
    <row r="11369">
      <c r="A11369" s="3"/>
      <c r="B11369" s="4"/>
    </row>
    <row r="11370">
      <c r="A11370" s="3"/>
      <c r="B11370" s="4"/>
    </row>
    <row r="11371">
      <c r="A11371" s="3"/>
      <c r="B11371" s="4"/>
    </row>
    <row r="11372">
      <c r="A11372" s="3"/>
      <c r="B11372" s="4"/>
    </row>
    <row r="11373">
      <c r="A11373" s="3"/>
      <c r="B11373" s="4"/>
    </row>
    <row r="11374">
      <c r="A11374" s="3"/>
      <c r="B11374" s="4"/>
    </row>
    <row r="11375">
      <c r="A11375" s="3"/>
      <c r="B11375" s="4"/>
    </row>
    <row r="11376">
      <c r="A11376" s="3"/>
      <c r="B11376" s="4"/>
    </row>
    <row r="11377">
      <c r="A11377" s="3"/>
      <c r="B11377" s="4"/>
    </row>
    <row r="11378">
      <c r="A11378" s="3"/>
      <c r="B11378" s="4"/>
    </row>
    <row r="11379">
      <c r="A11379" s="3"/>
      <c r="B11379" s="4"/>
    </row>
    <row r="11380">
      <c r="A11380" s="3"/>
      <c r="B11380" s="4"/>
    </row>
    <row r="11381">
      <c r="A11381" s="3"/>
      <c r="B11381" s="4"/>
    </row>
    <row r="11382">
      <c r="A11382" s="3"/>
      <c r="B11382" s="4"/>
    </row>
    <row r="11383">
      <c r="A11383" s="3"/>
      <c r="B11383" s="4"/>
    </row>
    <row r="11384">
      <c r="A11384" s="3"/>
      <c r="B11384" s="4"/>
    </row>
    <row r="11385">
      <c r="A11385" s="3"/>
      <c r="B11385" s="4"/>
    </row>
    <row r="11386">
      <c r="A11386" s="3"/>
      <c r="B11386" s="4"/>
    </row>
    <row r="11387">
      <c r="A11387" s="3"/>
      <c r="B11387" s="4"/>
    </row>
    <row r="11388">
      <c r="A11388" s="3"/>
      <c r="B11388" s="4"/>
    </row>
    <row r="11389">
      <c r="A11389" s="3"/>
      <c r="B11389" s="4"/>
    </row>
    <row r="11390">
      <c r="A11390" s="3"/>
      <c r="B11390" s="4"/>
    </row>
    <row r="11391">
      <c r="A11391" s="3"/>
      <c r="B11391" s="4"/>
    </row>
    <row r="11392">
      <c r="A11392" s="3"/>
      <c r="B11392" s="4"/>
    </row>
    <row r="11393">
      <c r="A11393" s="3"/>
      <c r="B11393" s="4"/>
    </row>
    <row r="11394">
      <c r="A11394" s="3"/>
      <c r="B11394" s="4"/>
    </row>
    <row r="11395">
      <c r="A11395" s="3"/>
      <c r="B11395" s="4"/>
    </row>
    <row r="11396">
      <c r="A11396" s="3"/>
      <c r="B11396" s="4"/>
    </row>
    <row r="11397">
      <c r="A11397" s="3"/>
      <c r="B11397" s="4"/>
    </row>
    <row r="11398">
      <c r="A11398" s="3"/>
      <c r="B11398" s="4"/>
    </row>
    <row r="11399">
      <c r="A11399" s="3"/>
      <c r="B11399" s="4"/>
    </row>
    <row r="11400">
      <c r="A11400" s="3"/>
      <c r="B11400" s="4"/>
    </row>
    <row r="11401">
      <c r="A11401" s="3"/>
      <c r="B11401" s="4"/>
    </row>
    <row r="11402">
      <c r="A11402" s="3"/>
      <c r="B11402" s="4"/>
    </row>
    <row r="11403">
      <c r="A11403" s="3"/>
      <c r="B11403" s="4"/>
    </row>
    <row r="11404">
      <c r="A11404" s="3"/>
      <c r="B11404" s="4"/>
    </row>
    <row r="11405">
      <c r="A11405" s="3"/>
      <c r="B11405" s="4"/>
    </row>
    <row r="11406">
      <c r="A11406" s="3"/>
      <c r="B11406" s="4"/>
    </row>
    <row r="11407">
      <c r="A11407" s="3"/>
      <c r="B11407" s="4"/>
    </row>
    <row r="11408">
      <c r="A11408" s="3"/>
      <c r="B11408" s="4"/>
    </row>
    <row r="11409">
      <c r="A11409" s="3"/>
      <c r="B11409" s="4"/>
    </row>
    <row r="11410">
      <c r="A11410" s="3"/>
      <c r="B11410" s="4"/>
    </row>
    <row r="11411">
      <c r="A11411" s="3"/>
      <c r="B11411" s="4"/>
    </row>
    <row r="11412">
      <c r="A11412" s="3"/>
      <c r="B11412" s="4"/>
    </row>
    <row r="11413">
      <c r="A11413" s="3"/>
      <c r="B11413" s="4"/>
    </row>
    <row r="11414">
      <c r="A11414" s="3"/>
      <c r="B11414" s="4"/>
    </row>
    <row r="11415">
      <c r="A11415" s="3"/>
      <c r="B11415" s="4"/>
    </row>
    <row r="11416">
      <c r="A11416" s="3"/>
      <c r="B11416" s="4"/>
    </row>
    <row r="11417">
      <c r="A11417" s="3"/>
      <c r="B11417" s="4"/>
    </row>
    <row r="11418">
      <c r="A11418" s="3"/>
      <c r="B11418" s="4"/>
    </row>
    <row r="11419">
      <c r="A11419" s="3"/>
      <c r="B11419" s="4"/>
    </row>
    <row r="11420">
      <c r="A11420" s="3"/>
      <c r="B11420" s="4"/>
    </row>
    <row r="11421">
      <c r="A11421" s="3"/>
      <c r="B11421" s="4"/>
    </row>
    <row r="11422">
      <c r="A11422" s="3"/>
      <c r="B11422" s="4"/>
    </row>
    <row r="11423">
      <c r="A11423" s="3"/>
      <c r="B11423" s="4"/>
    </row>
    <row r="11424">
      <c r="A11424" s="3"/>
      <c r="B11424" s="4"/>
    </row>
    <row r="11425">
      <c r="A11425" s="3"/>
      <c r="B11425" s="4"/>
    </row>
    <row r="11426">
      <c r="A11426" s="3"/>
      <c r="B11426" s="4"/>
    </row>
    <row r="11427">
      <c r="A11427" s="3"/>
      <c r="B11427" s="4"/>
    </row>
    <row r="11428">
      <c r="A11428" s="3"/>
      <c r="B11428" s="4"/>
    </row>
    <row r="11429">
      <c r="A11429" s="3"/>
      <c r="B11429" s="4"/>
    </row>
    <row r="11430">
      <c r="A11430" s="3"/>
      <c r="B11430" s="4"/>
    </row>
    <row r="11431">
      <c r="A11431" s="3"/>
      <c r="B11431" s="4"/>
    </row>
    <row r="11432">
      <c r="A11432" s="3"/>
      <c r="B11432" s="4"/>
    </row>
    <row r="11433">
      <c r="A11433" s="3"/>
      <c r="B11433" s="4"/>
    </row>
    <row r="11434">
      <c r="A11434" s="3"/>
      <c r="B11434" s="4"/>
    </row>
    <row r="11435">
      <c r="A11435" s="3"/>
      <c r="B11435" s="4"/>
    </row>
    <row r="11436">
      <c r="A11436" s="3"/>
      <c r="B11436" s="4"/>
    </row>
    <row r="11437">
      <c r="A11437" s="3"/>
      <c r="B11437" s="4"/>
    </row>
    <row r="11438">
      <c r="A11438" s="3"/>
      <c r="B11438" s="4"/>
    </row>
    <row r="11439">
      <c r="A11439" s="3"/>
      <c r="B11439" s="4"/>
    </row>
    <row r="11440">
      <c r="A11440" s="3"/>
      <c r="B11440" s="4"/>
    </row>
    <row r="11441">
      <c r="A11441" s="3"/>
      <c r="B11441" s="4"/>
    </row>
    <row r="11442">
      <c r="A11442" s="3"/>
      <c r="B11442" s="4"/>
    </row>
    <row r="11443">
      <c r="A11443" s="3"/>
      <c r="B11443" s="4"/>
    </row>
    <row r="11444">
      <c r="A11444" s="3"/>
      <c r="B11444" s="4"/>
    </row>
    <row r="11445">
      <c r="A11445" s="3"/>
      <c r="B11445" s="4"/>
    </row>
    <row r="11446">
      <c r="A11446" s="3"/>
      <c r="B11446" s="4"/>
    </row>
    <row r="11447">
      <c r="A11447" s="3"/>
      <c r="B11447" s="4"/>
    </row>
    <row r="11448">
      <c r="A11448" s="3"/>
      <c r="B11448" s="4"/>
    </row>
    <row r="11449">
      <c r="A11449" s="3"/>
      <c r="B11449" s="4"/>
    </row>
    <row r="11450">
      <c r="A11450" s="3"/>
      <c r="B11450" s="4"/>
    </row>
    <row r="11451">
      <c r="A11451" s="3"/>
      <c r="B11451" s="4"/>
    </row>
    <row r="11452">
      <c r="A11452" s="3"/>
      <c r="B11452" s="4"/>
    </row>
    <row r="11453">
      <c r="A11453" s="3"/>
      <c r="B11453" s="4"/>
    </row>
    <row r="11454">
      <c r="A11454" s="3"/>
      <c r="B11454" s="4"/>
    </row>
    <row r="11455">
      <c r="A11455" s="3"/>
      <c r="B11455" s="4"/>
    </row>
    <row r="11456">
      <c r="A11456" s="3"/>
      <c r="B11456" s="4"/>
    </row>
    <row r="11457">
      <c r="A11457" s="3"/>
      <c r="B11457" s="4"/>
    </row>
    <row r="11458">
      <c r="A11458" s="3"/>
      <c r="B11458" s="4"/>
    </row>
    <row r="11459">
      <c r="A11459" s="3"/>
      <c r="B11459" s="4"/>
    </row>
    <row r="11460">
      <c r="A11460" s="3"/>
      <c r="B11460" s="4"/>
    </row>
    <row r="11461">
      <c r="A11461" s="3"/>
      <c r="B11461" s="4"/>
    </row>
    <row r="11462">
      <c r="A11462" s="3"/>
      <c r="B11462" s="4"/>
    </row>
    <row r="11463">
      <c r="A11463" s="3"/>
      <c r="B11463" s="4"/>
    </row>
    <row r="11464">
      <c r="A11464" s="3"/>
      <c r="B11464" s="4"/>
    </row>
    <row r="11465">
      <c r="A11465" s="3"/>
      <c r="B11465" s="4"/>
    </row>
    <row r="11466">
      <c r="A11466" s="3"/>
      <c r="B11466" s="4"/>
    </row>
    <row r="11467">
      <c r="A11467" s="3"/>
      <c r="B11467" s="4"/>
    </row>
    <row r="11468">
      <c r="A11468" s="3"/>
      <c r="B11468" s="4"/>
    </row>
    <row r="11469">
      <c r="A11469" s="3"/>
      <c r="B11469" s="4"/>
    </row>
    <row r="11470">
      <c r="A11470" s="3"/>
      <c r="B11470" s="4"/>
    </row>
    <row r="11471">
      <c r="A11471" s="3"/>
      <c r="B11471" s="4"/>
    </row>
    <row r="11472">
      <c r="A11472" s="3"/>
      <c r="B11472" s="4"/>
    </row>
    <row r="11473">
      <c r="A11473" s="3"/>
      <c r="B11473" s="4"/>
    </row>
    <row r="11474">
      <c r="A11474" s="3"/>
      <c r="B11474" s="4"/>
    </row>
    <row r="11475">
      <c r="A11475" s="3"/>
      <c r="B11475" s="4"/>
    </row>
    <row r="11476">
      <c r="A11476" s="3"/>
      <c r="B11476" s="4"/>
    </row>
    <row r="11477">
      <c r="A11477" s="3"/>
      <c r="B11477" s="4"/>
    </row>
    <row r="11478">
      <c r="A11478" s="3"/>
      <c r="B11478" s="4"/>
    </row>
    <row r="11479">
      <c r="A11479" s="3"/>
      <c r="B11479" s="4"/>
    </row>
    <row r="11480">
      <c r="A11480" s="3"/>
      <c r="B11480" s="4"/>
    </row>
    <row r="11481">
      <c r="A11481" s="3"/>
      <c r="B11481" s="4"/>
    </row>
    <row r="11482">
      <c r="A11482" s="3"/>
      <c r="B11482" s="4"/>
    </row>
    <row r="11483">
      <c r="A11483" s="3"/>
      <c r="B11483" s="4"/>
    </row>
    <row r="11484">
      <c r="A11484" s="3"/>
      <c r="B11484" s="4"/>
    </row>
    <row r="11485">
      <c r="A11485" s="3"/>
      <c r="B11485" s="4"/>
    </row>
    <row r="11486">
      <c r="A11486" s="3"/>
      <c r="B11486" s="4"/>
    </row>
    <row r="11487">
      <c r="A11487" s="3"/>
      <c r="B11487" s="4"/>
    </row>
    <row r="11488">
      <c r="A11488" s="3"/>
      <c r="B11488" s="4"/>
    </row>
    <row r="11489">
      <c r="A11489" s="3"/>
      <c r="B11489" s="4"/>
    </row>
    <row r="11490">
      <c r="A11490" s="3"/>
      <c r="B11490" s="4"/>
    </row>
    <row r="11491">
      <c r="A11491" s="3"/>
      <c r="B11491" s="4"/>
    </row>
    <row r="11492">
      <c r="A11492" s="3"/>
      <c r="B11492" s="4"/>
    </row>
    <row r="11493">
      <c r="A11493" s="3"/>
      <c r="B11493" s="4"/>
    </row>
    <row r="11494">
      <c r="A11494" s="3"/>
      <c r="B11494" s="4"/>
    </row>
    <row r="11495">
      <c r="A11495" s="3"/>
      <c r="B11495" s="4"/>
    </row>
    <row r="11496">
      <c r="A11496" s="3"/>
      <c r="B11496" s="4"/>
    </row>
    <row r="11497">
      <c r="A11497" s="3"/>
      <c r="B11497" s="4"/>
    </row>
    <row r="11498">
      <c r="A11498" s="3"/>
      <c r="B11498" s="4"/>
    </row>
    <row r="11499">
      <c r="A11499" s="3"/>
      <c r="B11499" s="4"/>
    </row>
    <row r="11500">
      <c r="A11500" s="3"/>
      <c r="B11500" s="4"/>
    </row>
    <row r="11501">
      <c r="A11501" s="3"/>
      <c r="B11501" s="4"/>
    </row>
    <row r="11502">
      <c r="A11502" s="3"/>
      <c r="B11502" s="4"/>
    </row>
    <row r="11503">
      <c r="A11503" s="3"/>
      <c r="B11503" s="4"/>
    </row>
    <row r="11504">
      <c r="A11504" s="3"/>
      <c r="B11504" s="4"/>
    </row>
    <row r="11505">
      <c r="A11505" s="3"/>
      <c r="B11505" s="4"/>
    </row>
    <row r="11506">
      <c r="A11506" s="3"/>
      <c r="B11506" s="4"/>
    </row>
    <row r="11507">
      <c r="A11507" s="3"/>
      <c r="B11507" s="4"/>
    </row>
    <row r="11508">
      <c r="A11508" s="3"/>
      <c r="B11508" s="4"/>
    </row>
    <row r="11509">
      <c r="A11509" s="3"/>
      <c r="B11509" s="4"/>
    </row>
    <row r="11510">
      <c r="A11510" s="3"/>
      <c r="B11510" s="4"/>
    </row>
    <row r="11511">
      <c r="A11511" s="3"/>
      <c r="B11511" s="4"/>
    </row>
    <row r="11512">
      <c r="A11512" s="3"/>
      <c r="B11512" s="4"/>
    </row>
    <row r="11513">
      <c r="A11513" s="3"/>
      <c r="B11513" s="4"/>
    </row>
    <row r="11514">
      <c r="A11514" s="3"/>
      <c r="B11514" s="4"/>
    </row>
    <row r="11515">
      <c r="A11515" s="3"/>
      <c r="B11515" s="4"/>
    </row>
    <row r="11516">
      <c r="A11516" s="3"/>
      <c r="B11516" s="4"/>
    </row>
    <row r="11517">
      <c r="A11517" s="3"/>
      <c r="B11517" s="4"/>
    </row>
    <row r="11518">
      <c r="A11518" s="3"/>
      <c r="B11518" s="4"/>
    </row>
    <row r="11519">
      <c r="A11519" s="3"/>
      <c r="B11519" s="4"/>
    </row>
    <row r="11520">
      <c r="A11520" s="3"/>
      <c r="B11520" s="4"/>
    </row>
    <row r="11521">
      <c r="A11521" s="3"/>
      <c r="B11521" s="4"/>
    </row>
    <row r="11522">
      <c r="A11522" s="3"/>
      <c r="B11522" s="4"/>
    </row>
    <row r="11523">
      <c r="A11523" s="3"/>
      <c r="B11523" s="4"/>
    </row>
    <row r="11524">
      <c r="A11524" s="3"/>
      <c r="B11524" s="4"/>
    </row>
    <row r="11525">
      <c r="A11525" s="3"/>
      <c r="B11525" s="4"/>
    </row>
    <row r="11526">
      <c r="A11526" s="3"/>
      <c r="B11526" s="4"/>
    </row>
    <row r="11527">
      <c r="A11527" s="3"/>
      <c r="B11527" s="4"/>
    </row>
    <row r="11528">
      <c r="A11528" s="3"/>
      <c r="B11528" s="4"/>
    </row>
    <row r="11529">
      <c r="A11529" s="3"/>
      <c r="B11529" s="4"/>
    </row>
    <row r="11530">
      <c r="A11530" s="3"/>
      <c r="B11530" s="4"/>
    </row>
    <row r="11531">
      <c r="A11531" s="3"/>
      <c r="B11531" s="4"/>
    </row>
    <row r="11532">
      <c r="A11532" s="3"/>
      <c r="B11532" s="4"/>
    </row>
    <row r="11533">
      <c r="A11533" s="3"/>
      <c r="B11533" s="4"/>
    </row>
    <row r="11534">
      <c r="A11534" s="3"/>
      <c r="B11534" s="4"/>
    </row>
    <row r="11535">
      <c r="A11535" s="3"/>
      <c r="B11535" s="4"/>
    </row>
    <row r="11536">
      <c r="A11536" s="3"/>
      <c r="B11536" s="4"/>
    </row>
    <row r="11537">
      <c r="A11537" s="3"/>
      <c r="B11537" s="4"/>
    </row>
    <row r="11538">
      <c r="A11538" s="3"/>
      <c r="B11538" s="4"/>
    </row>
    <row r="11539">
      <c r="A11539" s="3"/>
      <c r="B11539" s="4"/>
    </row>
    <row r="11540">
      <c r="A11540" s="3"/>
      <c r="B11540" s="4"/>
    </row>
    <row r="11541">
      <c r="A11541" s="3"/>
      <c r="B11541" s="4"/>
    </row>
    <row r="11542">
      <c r="A11542" s="3"/>
      <c r="B11542" s="4"/>
    </row>
    <row r="11543">
      <c r="A11543" s="3"/>
      <c r="B11543" s="4"/>
    </row>
    <row r="11544">
      <c r="A11544" s="3"/>
      <c r="B11544" s="4"/>
    </row>
    <row r="11545">
      <c r="A11545" s="3"/>
      <c r="B11545" s="4"/>
    </row>
    <row r="11546">
      <c r="A11546" s="3"/>
      <c r="B11546" s="4"/>
    </row>
    <row r="11547">
      <c r="A11547" s="3"/>
      <c r="B11547" s="4"/>
    </row>
    <row r="11548">
      <c r="A11548" s="3"/>
      <c r="B11548" s="4"/>
    </row>
    <row r="11549">
      <c r="A11549" s="3"/>
      <c r="B11549" s="4"/>
    </row>
    <row r="11550">
      <c r="A11550" s="3"/>
      <c r="B11550" s="4"/>
    </row>
    <row r="11551">
      <c r="A11551" s="3"/>
      <c r="B11551" s="4"/>
    </row>
    <row r="11552">
      <c r="A11552" s="3"/>
      <c r="B11552" s="4"/>
    </row>
    <row r="11553">
      <c r="A11553" s="3"/>
      <c r="B11553" s="4"/>
    </row>
    <row r="11554">
      <c r="A11554" s="3"/>
      <c r="B11554" s="4"/>
    </row>
    <row r="11555">
      <c r="A11555" s="3"/>
      <c r="B11555" s="4"/>
    </row>
    <row r="11556">
      <c r="A11556" s="3"/>
      <c r="B11556" s="4"/>
    </row>
    <row r="11557">
      <c r="A11557" s="3"/>
      <c r="B11557" s="4"/>
    </row>
    <row r="11558">
      <c r="A11558" s="3"/>
      <c r="B11558" s="4"/>
    </row>
    <row r="11559">
      <c r="A11559" s="3"/>
      <c r="B11559" s="4"/>
    </row>
    <row r="11560">
      <c r="A11560" s="3"/>
      <c r="B11560" s="4"/>
    </row>
    <row r="11561">
      <c r="A11561" s="3"/>
      <c r="B11561" s="4"/>
    </row>
    <row r="11562">
      <c r="A11562" s="3"/>
      <c r="B11562" s="4"/>
    </row>
    <row r="11563">
      <c r="A11563" s="3"/>
      <c r="B11563" s="4"/>
    </row>
    <row r="11564">
      <c r="A11564" s="3"/>
      <c r="B11564" s="4"/>
    </row>
    <row r="11565">
      <c r="A11565" s="3"/>
      <c r="B11565" s="4"/>
    </row>
    <row r="11566">
      <c r="A11566" s="3"/>
      <c r="B11566" s="4"/>
    </row>
    <row r="11567">
      <c r="A11567" s="3"/>
      <c r="B11567" s="4"/>
    </row>
    <row r="11568">
      <c r="A11568" s="3"/>
      <c r="B11568" s="4"/>
    </row>
    <row r="11569">
      <c r="A11569" s="3"/>
      <c r="B11569" s="4"/>
    </row>
    <row r="11570">
      <c r="A11570" s="3"/>
      <c r="B11570" s="4"/>
    </row>
    <row r="11571">
      <c r="A11571" s="3"/>
      <c r="B11571" s="4"/>
    </row>
    <row r="11572">
      <c r="A11572" s="3"/>
      <c r="B11572" s="4"/>
    </row>
    <row r="11573">
      <c r="A11573" s="3"/>
      <c r="B11573" s="4"/>
    </row>
    <row r="11574">
      <c r="A11574" s="3"/>
      <c r="B11574" s="4"/>
    </row>
    <row r="11575">
      <c r="A11575" s="3"/>
      <c r="B11575" s="4"/>
    </row>
    <row r="11576">
      <c r="A11576" s="3"/>
      <c r="B11576" s="4"/>
    </row>
    <row r="11577">
      <c r="A11577" s="3"/>
      <c r="B11577" s="4"/>
    </row>
    <row r="11578">
      <c r="A11578" s="3"/>
      <c r="B11578" s="4"/>
    </row>
    <row r="11579">
      <c r="A11579" s="3"/>
      <c r="B11579" s="4"/>
    </row>
    <row r="11580">
      <c r="A11580" s="3"/>
      <c r="B11580" s="4"/>
    </row>
    <row r="11581">
      <c r="A11581" s="3"/>
      <c r="B11581" s="4"/>
    </row>
    <row r="11582">
      <c r="A11582" s="3"/>
      <c r="B11582" s="4"/>
    </row>
    <row r="11583">
      <c r="A11583" s="3"/>
      <c r="B11583" s="4"/>
    </row>
    <row r="11584">
      <c r="A11584" s="3"/>
      <c r="B11584" s="4"/>
    </row>
    <row r="11585">
      <c r="A11585" s="3"/>
      <c r="B11585" s="4"/>
    </row>
    <row r="11586">
      <c r="A11586" s="3"/>
      <c r="B11586" s="4"/>
    </row>
    <row r="11587">
      <c r="A11587" s="3"/>
      <c r="B11587" s="4"/>
    </row>
    <row r="11588">
      <c r="A11588" s="3"/>
      <c r="B11588" s="4"/>
    </row>
    <row r="11589">
      <c r="A11589" s="3"/>
      <c r="B11589" s="4"/>
    </row>
    <row r="11590">
      <c r="A11590" s="3"/>
      <c r="B11590" s="4"/>
    </row>
    <row r="11591">
      <c r="A11591" s="3"/>
      <c r="B11591" s="4"/>
    </row>
    <row r="11592">
      <c r="A11592" s="3"/>
      <c r="B11592" s="4"/>
    </row>
    <row r="11593">
      <c r="A11593" s="3"/>
      <c r="B11593" s="4"/>
    </row>
    <row r="11594">
      <c r="A11594" s="3"/>
      <c r="B11594" s="4"/>
    </row>
    <row r="11595">
      <c r="A11595" s="3"/>
      <c r="B11595" s="4"/>
    </row>
    <row r="11596">
      <c r="A11596" s="3"/>
      <c r="B11596" s="4"/>
    </row>
    <row r="11597">
      <c r="A11597" s="3"/>
      <c r="B11597" s="4"/>
    </row>
    <row r="11598">
      <c r="A11598" s="3"/>
      <c r="B11598" s="4"/>
    </row>
    <row r="11599">
      <c r="A11599" s="3"/>
      <c r="B11599" s="4"/>
    </row>
    <row r="11600">
      <c r="A11600" s="3"/>
      <c r="B11600" s="4"/>
    </row>
    <row r="11601">
      <c r="A11601" s="3"/>
      <c r="B11601" s="4"/>
    </row>
    <row r="11602">
      <c r="A11602" s="3"/>
      <c r="B11602" s="4"/>
    </row>
    <row r="11603">
      <c r="A11603" s="3"/>
      <c r="B11603" s="4"/>
    </row>
    <row r="11604">
      <c r="A11604" s="3"/>
      <c r="B11604" s="4"/>
    </row>
    <row r="11605">
      <c r="A11605" s="3"/>
      <c r="B11605" s="4"/>
    </row>
    <row r="11606">
      <c r="A11606" s="3"/>
      <c r="B11606" s="4"/>
    </row>
    <row r="11607">
      <c r="A11607" s="3"/>
      <c r="B11607" s="4"/>
    </row>
    <row r="11608">
      <c r="A11608" s="3"/>
      <c r="B11608" s="4"/>
    </row>
    <row r="11609">
      <c r="A11609" s="3"/>
      <c r="B11609" s="4"/>
    </row>
    <row r="11610">
      <c r="A11610" s="3"/>
      <c r="B11610" s="4"/>
    </row>
    <row r="11611">
      <c r="A11611" s="3"/>
      <c r="B11611" s="4"/>
    </row>
    <row r="11612">
      <c r="A11612" s="3"/>
      <c r="B11612" s="4"/>
    </row>
    <row r="11613">
      <c r="A11613" s="3"/>
      <c r="B11613" s="4"/>
    </row>
    <row r="11614">
      <c r="A11614" s="3"/>
      <c r="B11614" s="4"/>
    </row>
    <row r="11615">
      <c r="A11615" s="3"/>
      <c r="B11615" s="4"/>
    </row>
    <row r="11616">
      <c r="A11616" s="3"/>
      <c r="B11616" s="4"/>
    </row>
    <row r="11617">
      <c r="A11617" s="3"/>
      <c r="B11617" s="4"/>
    </row>
    <row r="11618">
      <c r="A11618" s="3"/>
      <c r="B11618" s="4"/>
    </row>
    <row r="11619">
      <c r="A11619" s="3"/>
      <c r="B11619" s="4"/>
    </row>
    <row r="11620">
      <c r="A11620" s="3"/>
      <c r="B11620" s="4"/>
    </row>
    <row r="11621">
      <c r="A11621" s="3"/>
      <c r="B11621" s="4"/>
    </row>
    <row r="11622">
      <c r="A11622" s="3"/>
      <c r="B11622" s="4"/>
    </row>
    <row r="11623">
      <c r="A11623" s="3"/>
      <c r="B11623" s="4"/>
    </row>
    <row r="11624">
      <c r="A11624" s="3"/>
      <c r="B11624" s="4"/>
    </row>
    <row r="11625">
      <c r="A11625" s="3"/>
      <c r="B11625" s="4"/>
    </row>
    <row r="11626">
      <c r="A11626" s="3"/>
      <c r="B11626" s="4"/>
    </row>
    <row r="11627">
      <c r="A11627" s="3"/>
      <c r="B11627" s="4"/>
    </row>
    <row r="11628">
      <c r="A11628" s="3"/>
      <c r="B11628" s="4"/>
    </row>
    <row r="11629">
      <c r="A11629" s="3"/>
      <c r="B11629" s="4"/>
    </row>
    <row r="11630">
      <c r="A11630" s="3"/>
      <c r="B11630" s="4"/>
    </row>
    <row r="11631">
      <c r="A11631" s="3"/>
      <c r="B11631" s="4"/>
    </row>
    <row r="11632">
      <c r="A11632" s="3"/>
      <c r="B11632" s="4"/>
    </row>
    <row r="11633">
      <c r="A11633" s="3"/>
      <c r="B11633" s="4"/>
    </row>
    <row r="11634">
      <c r="A11634" s="3"/>
      <c r="B11634" s="4"/>
    </row>
    <row r="11635">
      <c r="A11635" s="3"/>
      <c r="B11635" s="4"/>
    </row>
    <row r="11636">
      <c r="A11636" s="3"/>
      <c r="B11636" s="4"/>
    </row>
    <row r="11637">
      <c r="A11637" s="3"/>
      <c r="B11637" s="4"/>
    </row>
    <row r="11638">
      <c r="A11638" s="3"/>
      <c r="B11638" s="4"/>
    </row>
    <row r="11639">
      <c r="A11639" s="3"/>
      <c r="B11639" s="4"/>
    </row>
    <row r="11640">
      <c r="A11640" s="3"/>
      <c r="B11640" s="4"/>
    </row>
    <row r="11641">
      <c r="A11641" s="3"/>
      <c r="B11641" s="4"/>
    </row>
    <row r="11642">
      <c r="A11642" s="3"/>
      <c r="B11642" s="4"/>
    </row>
    <row r="11643">
      <c r="A11643" s="3"/>
      <c r="B11643" s="4"/>
    </row>
    <row r="11644">
      <c r="A11644" s="3"/>
      <c r="B11644" s="4"/>
    </row>
    <row r="11645">
      <c r="A11645" s="3"/>
      <c r="B11645" s="4"/>
    </row>
    <row r="11646">
      <c r="A11646" s="3"/>
      <c r="B11646" s="4"/>
    </row>
    <row r="11647">
      <c r="A11647" s="3"/>
      <c r="B11647" s="4"/>
    </row>
    <row r="11648">
      <c r="A11648" s="3"/>
      <c r="B11648" s="4"/>
    </row>
    <row r="11649">
      <c r="A11649" s="3"/>
      <c r="B11649" s="4"/>
    </row>
    <row r="11650">
      <c r="A11650" s="3"/>
      <c r="B11650" s="4"/>
    </row>
    <row r="11651">
      <c r="A11651" s="3"/>
      <c r="B11651" s="4"/>
    </row>
    <row r="11652">
      <c r="A11652" s="3"/>
      <c r="B11652" s="4"/>
    </row>
    <row r="11653">
      <c r="A11653" s="3"/>
      <c r="B11653" s="4"/>
    </row>
    <row r="11654">
      <c r="A11654" s="3"/>
      <c r="B11654" s="4"/>
    </row>
    <row r="11655">
      <c r="A11655" s="3"/>
      <c r="B11655" s="4"/>
    </row>
    <row r="11656">
      <c r="A11656" s="3"/>
      <c r="B11656" s="4"/>
    </row>
    <row r="11657">
      <c r="A11657" s="3"/>
      <c r="B11657" s="4"/>
    </row>
    <row r="11658">
      <c r="A11658" s="3"/>
      <c r="B11658" s="4"/>
    </row>
    <row r="11659">
      <c r="A11659" s="3"/>
      <c r="B11659" s="4"/>
    </row>
    <row r="11660">
      <c r="A11660" s="3"/>
      <c r="B11660" s="4"/>
    </row>
    <row r="11661">
      <c r="A11661" s="3"/>
      <c r="B11661" s="4"/>
    </row>
    <row r="11662">
      <c r="A11662" s="3"/>
      <c r="B11662" s="4"/>
    </row>
    <row r="11663">
      <c r="A11663" s="3"/>
      <c r="B11663" s="4"/>
    </row>
    <row r="11664">
      <c r="A11664" s="3"/>
      <c r="B11664" s="4"/>
    </row>
    <row r="11665">
      <c r="A11665" s="3"/>
      <c r="B11665" s="4"/>
    </row>
    <row r="11666">
      <c r="A11666" s="3"/>
      <c r="B11666" s="4"/>
    </row>
    <row r="11667">
      <c r="A11667" s="3"/>
      <c r="B11667" s="4"/>
    </row>
    <row r="11668">
      <c r="A11668" s="3"/>
      <c r="B11668" s="4"/>
    </row>
    <row r="11669">
      <c r="A11669" s="3"/>
      <c r="B11669" s="4"/>
    </row>
    <row r="11670">
      <c r="A11670" s="3"/>
      <c r="B11670" s="4"/>
    </row>
    <row r="11671">
      <c r="A11671" s="3"/>
      <c r="B11671" s="4"/>
    </row>
    <row r="11672">
      <c r="A11672" s="3"/>
      <c r="B11672" s="4"/>
    </row>
    <row r="11673">
      <c r="A11673" s="3"/>
      <c r="B11673" s="4"/>
    </row>
    <row r="11674">
      <c r="A11674" s="3"/>
      <c r="B11674" s="4"/>
    </row>
    <row r="11675">
      <c r="A11675" s="3"/>
      <c r="B11675" s="4"/>
    </row>
    <row r="11676">
      <c r="A11676" s="3"/>
      <c r="B11676" s="4"/>
    </row>
    <row r="11677">
      <c r="A11677" s="3"/>
      <c r="B11677" s="4"/>
    </row>
    <row r="11678">
      <c r="A11678" s="3"/>
      <c r="B11678" s="4"/>
    </row>
    <row r="11679">
      <c r="A11679" s="3"/>
      <c r="B11679" s="4"/>
    </row>
    <row r="11680">
      <c r="A11680" s="3"/>
      <c r="B11680" s="4"/>
    </row>
    <row r="11681">
      <c r="A11681" s="3"/>
      <c r="B11681" s="4"/>
    </row>
    <row r="11682">
      <c r="A11682" s="3"/>
      <c r="B11682" s="4"/>
    </row>
    <row r="11683">
      <c r="A11683" s="3"/>
      <c r="B11683" s="4"/>
    </row>
    <row r="11684">
      <c r="A11684" s="3"/>
      <c r="B11684" s="4"/>
    </row>
    <row r="11685">
      <c r="A11685" s="3"/>
      <c r="B11685" s="4"/>
    </row>
    <row r="11686">
      <c r="A11686" s="3"/>
      <c r="B11686" s="4"/>
    </row>
    <row r="11687">
      <c r="A11687" s="3"/>
      <c r="B11687" s="4"/>
    </row>
    <row r="11688">
      <c r="A11688" s="3"/>
      <c r="B11688" s="4"/>
    </row>
    <row r="11689">
      <c r="A11689" s="3"/>
      <c r="B11689" s="4"/>
    </row>
    <row r="11690">
      <c r="A11690" s="3"/>
      <c r="B11690" s="4"/>
    </row>
    <row r="11691">
      <c r="A11691" s="3"/>
      <c r="B11691" s="4"/>
    </row>
    <row r="11692">
      <c r="A11692" s="3"/>
      <c r="B11692" s="4"/>
    </row>
    <row r="11693">
      <c r="A11693" s="3"/>
      <c r="B11693" s="4"/>
    </row>
    <row r="11694">
      <c r="A11694" s="3"/>
      <c r="B11694" s="4"/>
    </row>
    <row r="11695">
      <c r="A11695" s="3"/>
      <c r="B11695" s="4"/>
    </row>
    <row r="11696">
      <c r="A11696" s="3"/>
      <c r="B11696" s="4"/>
    </row>
    <row r="11697">
      <c r="A11697" s="3"/>
      <c r="B11697" s="4"/>
    </row>
    <row r="11698">
      <c r="A11698" s="3"/>
      <c r="B11698" s="4"/>
    </row>
    <row r="11699">
      <c r="A11699" s="3"/>
      <c r="B11699" s="4"/>
    </row>
    <row r="11700">
      <c r="A11700" s="3"/>
      <c r="B11700" s="4"/>
    </row>
    <row r="11701">
      <c r="A11701" s="3"/>
      <c r="B11701" s="4"/>
    </row>
    <row r="11702">
      <c r="A11702" s="3"/>
      <c r="B11702" s="4"/>
    </row>
    <row r="11703">
      <c r="A11703" s="3"/>
      <c r="B11703" s="4"/>
    </row>
    <row r="11704">
      <c r="A11704" s="3"/>
      <c r="B11704" s="4"/>
    </row>
    <row r="11705">
      <c r="A11705" s="3"/>
      <c r="B11705" s="4"/>
    </row>
    <row r="11706">
      <c r="A11706" s="3"/>
      <c r="B11706" s="4"/>
    </row>
    <row r="11707">
      <c r="A11707" s="3"/>
      <c r="B11707" s="4"/>
    </row>
    <row r="11708">
      <c r="A11708" s="3"/>
      <c r="B11708" s="4"/>
    </row>
    <row r="11709">
      <c r="A11709" s="3"/>
      <c r="B11709" s="4"/>
    </row>
    <row r="11710">
      <c r="A11710" s="3"/>
      <c r="B11710" s="4"/>
    </row>
    <row r="11711">
      <c r="A11711" s="3"/>
      <c r="B11711" s="4"/>
    </row>
    <row r="11712">
      <c r="A11712" s="3"/>
      <c r="B11712" s="4"/>
    </row>
    <row r="11713">
      <c r="A11713" s="3"/>
      <c r="B11713" s="4"/>
    </row>
    <row r="11714">
      <c r="A11714" s="3"/>
      <c r="B11714" s="4"/>
    </row>
    <row r="11715">
      <c r="A11715" s="3"/>
      <c r="B11715" s="4"/>
    </row>
    <row r="11716">
      <c r="A11716" s="3"/>
      <c r="B11716" s="4"/>
    </row>
    <row r="11717">
      <c r="A11717" s="3"/>
      <c r="B11717" s="4"/>
    </row>
    <row r="11718">
      <c r="A11718" s="3"/>
      <c r="B11718" s="4"/>
    </row>
    <row r="11719">
      <c r="A11719" s="3"/>
      <c r="B11719" s="4"/>
    </row>
    <row r="11720">
      <c r="A11720" s="3"/>
      <c r="B11720" s="4"/>
    </row>
    <row r="11721">
      <c r="A11721" s="3"/>
      <c r="B11721" s="4"/>
    </row>
    <row r="11722">
      <c r="A11722" s="3"/>
      <c r="B11722" s="4"/>
    </row>
    <row r="11723">
      <c r="A11723" s="3"/>
      <c r="B11723" s="4"/>
    </row>
    <row r="11724">
      <c r="A11724" s="3"/>
      <c r="B11724" s="4"/>
    </row>
    <row r="11725">
      <c r="A11725" s="3"/>
      <c r="B11725" s="4"/>
    </row>
    <row r="11726">
      <c r="A11726" s="3"/>
      <c r="B11726" s="4"/>
    </row>
    <row r="11727">
      <c r="A11727" s="3"/>
      <c r="B11727" s="4"/>
    </row>
    <row r="11728">
      <c r="A11728" s="3"/>
      <c r="B11728" s="4"/>
    </row>
    <row r="11729">
      <c r="A11729" s="3"/>
      <c r="B11729" s="4"/>
    </row>
    <row r="11730">
      <c r="A11730" s="3"/>
      <c r="B11730" s="4"/>
    </row>
    <row r="11731">
      <c r="A11731" s="3"/>
      <c r="B11731" s="4"/>
    </row>
    <row r="11732">
      <c r="A11732" s="3"/>
      <c r="B11732" s="4"/>
    </row>
    <row r="11733">
      <c r="A11733" s="3"/>
      <c r="B11733" s="4"/>
    </row>
    <row r="11734">
      <c r="A11734" s="3"/>
      <c r="B11734" s="4"/>
    </row>
    <row r="11735">
      <c r="A11735" s="3"/>
      <c r="B11735" s="4"/>
    </row>
    <row r="11736">
      <c r="A11736" s="3"/>
      <c r="B11736" s="4"/>
    </row>
    <row r="11737">
      <c r="A11737" s="3"/>
      <c r="B11737" s="4"/>
    </row>
    <row r="11738">
      <c r="A11738" s="3"/>
      <c r="B11738" s="4"/>
    </row>
    <row r="11739">
      <c r="A11739" s="3"/>
      <c r="B11739" s="4"/>
    </row>
    <row r="11740">
      <c r="A11740" s="3"/>
      <c r="B11740" s="4"/>
    </row>
    <row r="11741">
      <c r="A11741" s="3"/>
      <c r="B11741" s="4"/>
    </row>
    <row r="11742">
      <c r="A11742" s="3"/>
      <c r="B11742" s="4"/>
    </row>
    <row r="11743">
      <c r="A11743" s="3"/>
      <c r="B11743" s="4"/>
    </row>
    <row r="11744">
      <c r="A11744" s="3"/>
      <c r="B11744" s="4"/>
    </row>
    <row r="11745">
      <c r="A11745" s="3"/>
      <c r="B11745" s="4"/>
    </row>
    <row r="11746">
      <c r="A11746" s="3"/>
      <c r="B11746" s="4"/>
    </row>
    <row r="11747">
      <c r="A11747" s="3"/>
      <c r="B11747" s="4"/>
    </row>
    <row r="11748">
      <c r="A11748" s="3"/>
      <c r="B11748" s="4"/>
    </row>
    <row r="11749">
      <c r="A11749" s="3"/>
      <c r="B11749" s="4"/>
    </row>
    <row r="11750">
      <c r="A11750" s="3"/>
      <c r="B11750" s="4"/>
    </row>
    <row r="11751">
      <c r="A11751" s="3"/>
      <c r="B11751" s="4"/>
    </row>
    <row r="11752">
      <c r="A11752" s="3"/>
      <c r="B11752" s="4"/>
    </row>
    <row r="11753">
      <c r="A11753" s="3"/>
      <c r="B11753" s="4"/>
    </row>
    <row r="11754">
      <c r="A11754" s="3"/>
      <c r="B11754" s="4"/>
    </row>
    <row r="11755">
      <c r="A11755" s="3"/>
      <c r="B11755" s="4"/>
    </row>
    <row r="11756">
      <c r="A11756" s="3"/>
      <c r="B11756" s="4"/>
    </row>
    <row r="11757">
      <c r="A11757" s="3"/>
      <c r="B11757" s="4"/>
    </row>
    <row r="11758">
      <c r="A11758" s="3"/>
      <c r="B11758" s="4"/>
    </row>
    <row r="11759">
      <c r="A11759" s="3"/>
      <c r="B11759" s="4"/>
    </row>
    <row r="11760">
      <c r="A11760" s="3"/>
      <c r="B11760" s="4"/>
    </row>
    <row r="11761">
      <c r="A11761" s="3"/>
      <c r="B11761" s="4"/>
    </row>
    <row r="11762">
      <c r="A11762" s="3"/>
      <c r="B11762" s="4"/>
    </row>
    <row r="11763">
      <c r="A11763" s="3"/>
      <c r="B11763" s="4"/>
    </row>
    <row r="11764">
      <c r="A11764" s="3"/>
      <c r="B11764" s="4"/>
    </row>
    <row r="11765">
      <c r="A11765" s="3"/>
      <c r="B11765" s="4"/>
    </row>
    <row r="11766">
      <c r="A11766" s="3"/>
      <c r="B11766" s="4"/>
    </row>
    <row r="11767">
      <c r="A11767" s="3"/>
      <c r="B11767" s="4"/>
    </row>
    <row r="11768">
      <c r="A11768" s="3"/>
      <c r="B11768" s="4"/>
    </row>
    <row r="11769">
      <c r="A11769" s="3"/>
      <c r="B11769" s="4"/>
    </row>
    <row r="11770">
      <c r="A11770" s="3"/>
      <c r="B11770" s="4"/>
    </row>
    <row r="11771">
      <c r="A11771" s="3"/>
      <c r="B11771" s="4"/>
    </row>
    <row r="11772">
      <c r="A11772" s="3"/>
      <c r="B11772" s="4"/>
    </row>
    <row r="11773">
      <c r="A11773" s="3"/>
      <c r="B11773" s="4"/>
    </row>
    <row r="11774">
      <c r="A11774" s="3"/>
      <c r="B11774" s="4"/>
    </row>
    <row r="11775">
      <c r="A11775" s="3"/>
      <c r="B11775" s="4"/>
    </row>
    <row r="11776">
      <c r="A11776" s="3"/>
      <c r="B11776" s="4"/>
    </row>
    <row r="11777">
      <c r="A11777" s="3"/>
      <c r="B11777" s="4"/>
    </row>
    <row r="11778">
      <c r="A11778" s="3"/>
      <c r="B11778" s="4"/>
    </row>
    <row r="11779">
      <c r="A11779" s="3"/>
      <c r="B11779" s="4"/>
    </row>
    <row r="11780">
      <c r="A11780" s="3"/>
      <c r="B11780" s="4"/>
    </row>
    <row r="11781">
      <c r="A11781" s="3"/>
      <c r="B11781" s="4"/>
    </row>
    <row r="11782">
      <c r="A11782" s="3"/>
      <c r="B11782" s="4"/>
    </row>
    <row r="11783">
      <c r="A11783" s="3"/>
      <c r="B11783" s="4"/>
    </row>
    <row r="11784">
      <c r="A11784" s="3"/>
      <c r="B11784" s="4"/>
    </row>
    <row r="11785">
      <c r="A11785" s="3"/>
      <c r="B11785" s="4"/>
    </row>
    <row r="11786">
      <c r="A11786" s="3"/>
      <c r="B11786" s="4"/>
    </row>
    <row r="11787">
      <c r="A11787" s="3"/>
      <c r="B11787" s="4"/>
    </row>
    <row r="11788">
      <c r="A11788" s="3"/>
      <c r="B11788" s="4"/>
    </row>
    <row r="11789">
      <c r="A11789" s="3"/>
      <c r="B11789" s="4"/>
    </row>
    <row r="11790">
      <c r="A11790" s="3"/>
      <c r="B11790" s="4"/>
    </row>
    <row r="11791">
      <c r="A11791" s="3"/>
      <c r="B11791" s="4"/>
    </row>
    <row r="11792">
      <c r="A11792" s="3"/>
      <c r="B11792" s="4"/>
    </row>
    <row r="11793">
      <c r="A11793" s="3"/>
      <c r="B11793" s="4"/>
    </row>
    <row r="11794">
      <c r="A11794" s="3"/>
      <c r="B11794" s="4"/>
    </row>
    <row r="11795">
      <c r="A11795" s="3"/>
      <c r="B11795" s="4"/>
    </row>
    <row r="11796">
      <c r="A11796" s="3"/>
      <c r="B11796" s="4"/>
    </row>
    <row r="11797">
      <c r="A11797" s="3"/>
      <c r="B11797" s="4"/>
    </row>
    <row r="11798">
      <c r="A11798" s="3"/>
      <c r="B11798" s="4"/>
    </row>
    <row r="11799">
      <c r="A11799" s="3"/>
      <c r="B11799" s="4"/>
    </row>
    <row r="11800">
      <c r="A11800" s="3"/>
      <c r="B11800" s="4"/>
    </row>
    <row r="11801">
      <c r="A11801" s="3"/>
      <c r="B11801" s="4"/>
    </row>
    <row r="11802">
      <c r="A11802" s="3"/>
      <c r="B11802" s="4"/>
    </row>
    <row r="11803">
      <c r="A11803" s="3"/>
      <c r="B11803" s="4"/>
    </row>
    <row r="11804">
      <c r="A11804" s="3"/>
      <c r="B11804" s="4"/>
    </row>
    <row r="11805">
      <c r="A11805" s="3"/>
      <c r="B11805" s="4"/>
    </row>
    <row r="11806">
      <c r="A11806" s="3"/>
      <c r="B11806" s="4"/>
    </row>
    <row r="11807">
      <c r="A11807" s="3"/>
      <c r="B11807" s="4"/>
    </row>
    <row r="11808">
      <c r="A11808" s="3"/>
      <c r="B11808" s="4"/>
    </row>
    <row r="11809">
      <c r="A11809" s="3"/>
      <c r="B11809" s="4"/>
    </row>
    <row r="11810">
      <c r="A11810" s="3"/>
      <c r="B11810" s="4"/>
    </row>
    <row r="11811">
      <c r="A11811" s="3"/>
      <c r="B11811" s="4"/>
    </row>
    <row r="11812">
      <c r="A11812" s="3"/>
      <c r="B11812" s="4"/>
    </row>
    <row r="11813">
      <c r="A11813" s="3"/>
      <c r="B11813" s="4"/>
    </row>
    <row r="11814">
      <c r="A11814" s="3"/>
      <c r="B11814" s="4"/>
    </row>
    <row r="11815">
      <c r="A11815" s="3"/>
      <c r="B11815" s="4"/>
    </row>
    <row r="11816">
      <c r="A11816" s="3"/>
      <c r="B11816" s="4"/>
    </row>
    <row r="11817">
      <c r="A11817" s="3"/>
      <c r="B11817" s="4"/>
    </row>
    <row r="11818">
      <c r="A11818" s="3"/>
      <c r="B11818" s="4"/>
    </row>
    <row r="11819">
      <c r="A11819" s="3"/>
      <c r="B11819" s="4"/>
    </row>
    <row r="11820">
      <c r="A11820" s="3"/>
      <c r="B11820" s="4"/>
    </row>
    <row r="11821">
      <c r="A11821" s="3"/>
      <c r="B11821" s="4"/>
    </row>
    <row r="11822">
      <c r="A11822" s="3"/>
      <c r="B11822" s="4"/>
    </row>
    <row r="11823">
      <c r="A11823" s="3"/>
      <c r="B11823" s="4"/>
    </row>
    <row r="11824">
      <c r="A11824" s="3"/>
      <c r="B11824" s="4"/>
    </row>
    <row r="11825">
      <c r="A11825" s="3"/>
      <c r="B11825" s="4"/>
    </row>
    <row r="11826">
      <c r="A11826" s="3"/>
      <c r="B11826" s="4"/>
    </row>
    <row r="11827">
      <c r="A11827" s="3"/>
      <c r="B11827" s="4"/>
    </row>
    <row r="11828">
      <c r="A11828" s="3"/>
      <c r="B11828" s="4"/>
    </row>
    <row r="11829">
      <c r="A11829" s="3"/>
      <c r="B11829" s="4"/>
    </row>
    <row r="11830">
      <c r="A11830" s="3"/>
      <c r="B11830" s="4"/>
    </row>
    <row r="11831">
      <c r="A11831" s="3"/>
      <c r="B11831" s="4"/>
    </row>
    <row r="11832">
      <c r="A11832" s="3"/>
      <c r="B11832" s="4"/>
    </row>
    <row r="11833">
      <c r="A11833" s="3"/>
      <c r="B11833" s="4"/>
    </row>
    <row r="11834">
      <c r="A11834" s="3"/>
      <c r="B11834" s="4"/>
    </row>
    <row r="11835">
      <c r="A11835" s="3"/>
      <c r="B11835" s="4"/>
    </row>
    <row r="11836">
      <c r="A11836" s="3"/>
      <c r="B11836" s="4"/>
    </row>
    <row r="11837">
      <c r="A11837" s="3"/>
      <c r="B11837" s="4"/>
    </row>
    <row r="11838">
      <c r="A11838" s="3"/>
      <c r="B11838" s="4"/>
    </row>
    <row r="11839">
      <c r="A11839" s="3"/>
      <c r="B11839" s="4"/>
    </row>
    <row r="11840">
      <c r="A11840" s="3"/>
      <c r="B11840" s="4"/>
    </row>
    <row r="11841">
      <c r="A11841" s="3"/>
      <c r="B11841" s="4"/>
    </row>
    <row r="11842">
      <c r="A11842" s="3"/>
      <c r="B11842" s="4"/>
    </row>
    <row r="11843">
      <c r="A11843" s="3"/>
      <c r="B11843" s="4"/>
    </row>
    <row r="11844">
      <c r="A11844" s="3"/>
      <c r="B11844" s="4"/>
    </row>
    <row r="11845">
      <c r="A11845" s="3"/>
      <c r="B11845" s="4"/>
    </row>
    <row r="11846">
      <c r="A11846" s="3"/>
      <c r="B11846" s="4"/>
    </row>
    <row r="11847">
      <c r="A11847" s="3"/>
      <c r="B11847" s="4"/>
    </row>
    <row r="11848">
      <c r="A11848" s="3"/>
      <c r="B11848" s="4"/>
    </row>
    <row r="11849">
      <c r="A11849" s="3"/>
      <c r="B11849" s="4"/>
    </row>
    <row r="11850">
      <c r="A11850" s="3"/>
      <c r="B11850" s="4"/>
    </row>
    <row r="11851">
      <c r="A11851" s="3"/>
      <c r="B11851" s="4"/>
    </row>
    <row r="11852">
      <c r="A11852" s="3"/>
      <c r="B11852" s="4"/>
    </row>
    <row r="11853">
      <c r="A11853" s="3"/>
      <c r="B11853" s="4"/>
    </row>
    <row r="11854">
      <c r="A11854" s="3"/>
      <c r="B11854" s="4"/>
    </row>
    <row r="11855">
      <c r="A11855" s="3"/>
      <c r="B11855" s="4"/>
    </row>
    <row r="11856">
      <c r="A11856" s="3"/>
      <c r="B11856" s="4"/>
    </row>
    <row r="11857">
      <c r="A11857" s="3"/>
      <c r="B11857" s="4"/>
    </row>
    <row r="11858">
      <c r="A11858" s="3"/>
      <c r="B11858" s="4"/>
    </row>
    <row r="11859">
      <c r="A11859" s="3"/>
      <c r="B11859" s="4"/>
    </row>
    <row r="11860">
      <c r="A11860" s="3"/>
      <c r="B11860" s="4"/>
    </row>
    <row r="11861">
      <c r="A11861" s="3"/>
      <c r="B11861" s="4"/>
    </row>
    <row r="11862">
      <c r="A11862" s="3"/>
      <c r="B11862" s="4"/>
    </row>
    <row r="11863">
      <c r="A11863" s="3"/>
      <c r="B11863" s="4"/>
    </row>
    <row r="11864">
      <c r="A11864" s="3"/>
      <c r="B11864" s="4"/>
    </row>
    <row r="11865">
      <c r="A11865" s="3"/>
      <c r="B11865" s="4"/>
    </row>
    <row r="11866">
      <c r="A11866" s="3"/>
      <c r="B11866" s="4"/>
    </row>
    <row r="11867">
      <c r="A11867" s="3"/>
      <c r="B11867" s="4"/>
    </row>
    <row r="11868">
      <c r="A11868" s="3"/>
      <c r="B11868" s="4"/>
    </row>
    <row r="11869">
      <c r="A11869" s="3"/>
      <c r="B11869" s="4"/>
    </row>
    <row r="11870">
      <c r="A11870" s="3"/>
      <c r="B11870" s="4"/>
    </row>
    <row r="11871">
      <c r="A11871" s="3"/>
      <c r="B11871" s="4"/>
    </row>
    <row r="11872">
      <c r="A11872" s="3"/>
      <c r="B11872" s="4"/>
    </row>
    <row r="11873">
      <c r="A11873" s="3"/>
      <c r="B11873" s="4"/>
    </row>
    <row r="11874">
      <c r="A11874" s="3"/>
      <c r="B11874" s="4"/>
    </row>
    <row r="11875">
      <c r="A11875" s="3"/>
      <c r="B11875" s="4"/>
    </row>
    <row r="11876">
      <c r="A11876" s="3"/>
      <c r="B11876" s="4"/>
    </row>
    <row r="11877">
      <c r="A11877" s="3"/>
      <c r="B11877" s="4"/>
    </row>
    <row r="11878">
      <c r="A11878" s="3"/>
      <c r="B11878" s="4"/>
    </row>
    <row r="11879">
      <c r="A11879" s="3"/>
      <c r="B11879" s="4"/>
    </row>
    <row r="11880">
      <c r="A11880" s="3"/>
      <c r="B11880" s="4"/>
    </row>
    <row r="11881">
      <c r="A11881" s="3"/>
      <c r="B11881" s="4"/>
    </row>
    <row r="11882">
      <c r="A11882" s="3"/>
      <c r="B11882" s="4"/>
    </row>
    <row r="11883">
      <c r="A11883" s="3"/>
      <c r="B11883" s="4"/>
    </row>
    <row r="11884">
      <c r="A11884" s="3"/>
      <c r="B11884" s="4"/>
    </row>
    <row r="11885">
      <c r="A11885" s="3"/>
      <c r="B11885" s="4"/>
    </row>
    <row r="11886">
      <c r="A11886" s="3"/>
      <c r="B11886" s="4"/>
    </row>
    <row r="11887">
      <c r="A11887" s="3"/>
      <c r="B11887" s="4"/>
    </row>
    <row r="11888">
      <c r="A11888" s="3"/>
      <c r="B11888" s="4"/>
    </row>
    <row r="11889">
      <c r="A11889" s="3"/>
      <c r="B11889" s="4"/>
    </row>
    <row r="11890">
      <c r="A11890" s="3"/>
      <c r="B11890" s="4"/>
    </row>
    <row r="11891">
      <c r="A11891" s="3"/>
      <c r="B11891" s="4"/>
    </row>
    <row r="11892">
      <c r="A11892" s="3"/>
      <c r="B11892" s="4"/>
    </row>
    <row r="11893">
      <c r="A11893" s="3"/>
      <c r="B11893" s="4"/>
    </row>
    <row r="11894">
      <c r="A11894" s="3"/>
      <c r="B11894" s="4"/>
    </row>
    <row r="11895">
      <c r="A11895" s="3"/>
      <c r="B11895" s="4"/>
    </row>
    <row r="11896">
      <c r="A11896" s="3"/>
      <c r="B11896" s="4"/>
    </row>
    <row r="11897">
      <c r="A11897" s="3"/>
      <c r="B11897" s="4"/>
    </row>
    <row r="11898">
      <c r="A11898" s="3"/>
      <c r="B11898" s="4"/>
    </row>
    <row r="11899">
      <c r="A11899" s="3"/>
      <c r="B11899" s="4"/>
    </row>
    <row r="11900">
      <c r="A11900" s="3"/>
      <c r="B11900" s="4"/>
    </row>
    <row r="11901">
      <c r="A11901" s="3"/>
      <c r="B11901" s="4"/>
    </row>
    <row r="11902">
      <c r="A11902" s="3"/>
      <c r="B11902" s="4"/>
    </row>
    <row r="11903">
      <c r="A11903" s="3"/>
      <c r="B11903" s="4"/>
    </row>
    <row r="11904">
      <c r="A11904" s="3"/>
      <c r="B11904" s="4"/>
    </row>
    <row r="11905">
      <c r="A11905" s="3"/>
      <c r="B11905" s="4"/>
    </row>
    <row r="11906">
      <c r="A11906" s="3"/>
      <c r="B11906" s="4"/>
    </row>
    <row r="11907">
      <c r="A11907" s="3"/>
      <c r="B11907" s="4"/>
    </row>
    <row r="11908">
      <c r="A11908" s="3"/>
      <c r="B11908" s="4"/>
    </row>
    <row r="11909">
      <c r="A11909" s="3"/>
      <c r="B11909" s="4"/>
    </row>
    <row r="11910">
      <c r="A11910" s="3"/>
      <c r="B11910" s="4"/>
    </row>
    <row r="11911">
      <c r="A11911" s="3"/>
      <c r="B11911" s="4"/>
    </row>
    <row r="11912">
      <c r="A11912" s="3"/>
      <c r="B11912" s="4"/>
    </row>
    <row r="11913">
      <c r="A11913" s="3"/>
      <c r="B11913" s="4"/>
    </row>
    <row r="11914">
      <c r="A11914" s="3"/>
      <c r="B11914" s="4"/>
    </row>
    <row r="11915">
      <c r="A11915" s="3"/>
      <c r="B11915" s="4"/>
    </row>
    <row r="11916">
      <c r="A11916" s="3"/>
      <c r="B11916" s="4"/>
    </row>
    <row r="11917">
      <c r="A11917" s="3"/>
      <c r="B11917" s="4"/>
    </row>
    <row r="11918">
      <c r="A11918" s="3"/>
      <c r="B11918" s="4"/>
    </row>
    <row r="11919">
      <c r="A11919" s="3"/>
      <c r="B11919" s="4"/>
    </row>
    <row r="11920">
      <c r="A11920" s="3"/>
      <c r="B11920" s="4"/>
    </row>
    <row r="11921">
      <c r="A11921" s="3"/>
      <c r="B11921" s="4"/>
    </row>
    <row r="11922">
      <c r="A11922" s="3"/>
      <c r="B11922" s="4"/>
    </row>
    <row r="11923">
      <c r="A11923" s="3"/>
      <c r="B11923" s="4"/>
    </row>
    <row r="11924">
      <c r="A11924" s="3"/>
      <c r="B11924" s="4"/>
    </row>
    <row r="11925">
      <c r="A11925" s="3"/>
      <c r="B11925" s="4"/>
    </row>
    <row r="11926">
      <c r="A11926" s="3"/>
      <c r="B11926" s="4"/>
    </row>
    <row r="11927">
      <c r="A11927" s="3"/>
      <c r="B11927" s="4"/>
    </row>
    <row r="11928">
      <c r="A11928" s="3"/>
      <c r="B11928" s="4"/>
    </row>
    <row r="11929">
      <c r="A11929" s="3"/>
      <c r="B11929" s="4"/>
    </row>
    <row r="11930">
      <c r="A11930" s="3"/>
      <c r="B11930" s="4"/>
    </row>
    <row r="11931">
      <c r="A11931" s="3"/>
      <c r="B11931" s="4"/>
    </row>
    <row r="11932">
      <c r="A11932" s="3"/>
      <c r="B11932" s="4"/>
    </row>
    <row r="11933">
      <c r="A11933" s="3"/>
      <c r="B11933" s="4"/>
    </row>
    <row r="11934">
      <c r="A11934" s="3"/>
      <c r="B11934" s="4"/>
    </row>
    <row r="11935">
      <c r="A11935" s="3"/>
      <c r="B11935" s="4"/>
    </row>
    <row r="11936">
      <c r="A11936" s="3"/>
      <c r="B11936" s="4"/>
    </row>
    <row r="11937">
      <c r="A11937" s="3"/>
      <c r="B11937" s="4"/>
    </row>
    <row r="11938">
      <c r="A11938" s="3"/>
      <c r="B11938" s="4"/>
    </row>
    <row r="11939">
      <c r="A11939" s="3"/>
      <c r="B11939" s="4"/>
    </row>
    <row r="11940">
      <c r="A11940" s="3"/>
      <c r="B11940" s="4"/>
    </row>
    <row r="11941">
      <c r="A11941" s="3"/>
      <c r="B11941" s="4"/>
    </row>
    <row r="11942">
      <c r="A11942" s="3"/>
      <c r="B11942" s="4"/>
    </row>
    <row r="11943">
      <c r="A11943" s="3"/>
      <c r="B11943" s="4"/>
    </row>
    <row r="11944">
      <c r="A11944" s="3"/>
      <c r="B11944" s="4"/>
    </row>
    <row r="11945">
      <c r="A11945" s="3"/>
      <c r="B11945" s="4"/>
    </row>
    <row r="11946">
      <c r="A11946" s="3"/>
      <c r="B11946" s="4"/>
    </row>
    <row r="11947">
      <c r="A11947" s="3"/>
      <c r="B11947" s="4"/>
    </row>
    <row r="11948">
      <c r="A11948" s="3"/>
      <c r="B11948" s="4"/>
    </row>
    <row r="11949">
      <c r="A11949" s="3"/>
      <c r="B11949" s="4"/>
    </row>
    <row r="11950">
      <c r="A11950" s="3"/>
      <c r="B11950" s="4"/>
    </row>
    <row r="11951">
      <c r="A11951" s="3"/>
      <c r="B11951" s="4"/>
    </row>
    <row r="11952">
      <c r="A11952" s="3"/>
      <c r="B11952" s="4"/>
    </row>
    <row r="11953">
      <c r="A11953" s="3"/>
      <c r="B11953" s="4"/>
    </row>
    <row r="11954">
      <c r="A11954" s="3"/>
      <c r="B11954" s="4"/>
    </row>
    <row r="11955">
      <c r="A11955" s="3"/>
      <c r="B11955" s="4"/>
    </row>
    <row r="11956">
      <c r="A11956" s="3"/>
      <c r="B11956" s="4"/>
    </row>
    <row r="11957">
      <c r="A11957" s="3"/>
      <c r="B11957" s="4"/>
    </row>
    <row r="11958">
      <c r="A11958" s="3"/>
      <c r="B11958" s="4"/>
    </row>
    <row r="11959">
      <c r="A11959" s="3"/>
      <c r="B11959" s="4"/>
    </row>
    <row r="11960">
      <c r="A11960" s="3"/>
      <c r="B11960" s="4"/>
    </row>
    <row r="11961">
      <c r="A11961" s="3"/>
      <c r="B11961" s="4"/>
    </row>
    <row r="11962">
      <c r="A11962" s="3"/>
      <c r="B11962" s="4"/>
    </row>
    <row r="11963">
      <c r="A11963" s="3"/>
      <c r="B11963" s="4"/>
    </row>
    <row r="11964">
      <c r="A11964" s="3"/>
      <c r="B11964" s="4"/>
    </row>
    <row r="11965">
      <c r="A11965" s="3"/>
      <c r="B11965" s="4"/>
    </row>
    <row r="11966">
      <c r="A11966" s="3"/>
      <c r="B11966" s="4"/>
    </row>
    <row r="11967">
      <c r="A11967" s="3"/>
      <c r="B11967" s="4"/>
    </row>
    <row r="11968">
      <c r="A11968" s="3"/>
      <c r="B11968" s="4"/>
    </row>
    <row r="11969">
      <c r="A11969" s="3"/>
      <c r="B11969" s="4"/>
    </row>
    <row r="11970">
      <c r="A11970" s="3"/>
      <c r="B11970" s="4"/>
    </row>
    <row r="11971">
      <c r="A11971" s="3"/>
      <c r="B11971" s="4"/>
    </row>
    <row r="11972">
      <c r="A11972" s="3"/>
      <c r="B11972" s="4"/>
    </row>
    <row r="11973">
      <c r="A11973" s="3"/>
      <c r="B11973" s="4"/>
    </row>
    <row r="11974">
      <c r="A11974" s="3"/>
      <c r="B11974" s="4"/>
    </row>
    <row r="11975">
      <c r="A11975" s="3"/>
      <c r="B11975" s="4"/>
    </row>
    <row r="11976">
      <c r="A11976" s="3"/>
      <c r="B11976" s="4"/>
    </row>
    <row r="11977">
      <c r="A11977" s="3"/>
      <c r="B11977" s="4"/>
    </row>
    <row r="11978">
      <c r="A11978" s="3"/>
      <c r="B11978" s="4"/>
    </row>
    <row r="11979">
      <c r="A11979" s="3"/>
      <c r="B11979" s="4"/>
    </row>
    <row r="11980">
      <c r="A11980" s="3"/>
      <c r="B11980" s="4"/>
    </row>
    <row r="11981">
      <c r="A11981" s="3"/>
      <c r="B11981" s="4"/>
    </row>
    <row r="11982">
      <c r="A11982" s="3"/>
      <c r="B11982" s="4"/>
    </row>
    <row r="11983">
      <c r="A11983" s="3"/>
      <c r="B11983" s="4"/>
    </row>
    <row r="11984">
      <c r="A11984" s="3"/>
      <c r="B11984" s="4"/>
    </row>
    <row r="11985">
      <c r="A11985" s="3"/>
      <c r="B11985" s="4"/>
    </row>
    <row r="11986">
      <c r="A11986" s="3"/>
      <c r="B11986" s="4"/>
    </row>
    <row r="11987">
      <c r="A11987" s="3"/>
      <c r="B11987" s="4"/>
    </row>
    <row r="11988">
      <c r="A11988" s="3"/>
      <c r="B11988" s="4"/>
    </row>
    <row r="11989">
      <c r="A11989" s="3"/>
      <c r="B11989" s="4"/>
    </row>
    <row r="11990">
      <c r="A11990" s="3"/>
      <c r="B11990" s="4"/>
    </row>
    <row r="11991">
      <c r="A11991" s="3"/>
      <c r="B11991" s="4"/>
    </row>
    <row r="11992">
      <c r="A11992" s="3"/>
      <c r="B11992" s="4"/>
    </row>
    <row r="11993">
      <c r="A11993" s="3"/>
      <c r="B11993" s="4"/>
    </row>
    <row r="11994">
      <c r="A11994" s="3"/>
      <c r="B11994" s="4"/>
    </row>
    <row r="11995">
      <c r="A11995" s="3"/>
      <c r="B11995" s="4"/>
    </row>
    <row r="11996">
      <c r="A11996" s="3"/>
      <c r="B11996" s="4"/>
    </row>
    <row r="11997">
      <c r="A11997" s="3"/>
      <c r="B11997" s="4"/>
    </row>
    <row r="11998">
      <c r="A11998" s="3"/>
      <c r="B11998" s="4"/>
    </row>
    <row r="11999">
      <c r="A11999" s="3"/>
      <c r="B11999" s="4"/>
    </row>
    <row r="12000">
      <c r="A12000" s="3"/>
      <c r="B12000" s="4"/>
    </row>
    <row r="12001">
      <c r="A12001" s="3"/>
      <c r="B12001" s="4"/>
    </row>
    <row r="12002">
      <c r="A12002" s="3"/>
      <c r="B12002" s="4"/>
    </row>
    <row r="12003">
      <c r="A12003" s="3"/>
      <c r="B12003" s="4"/>
    </row>
    <row r="12004">
      <c r="A12004" s="3"/>
      <c r="B12004" s="4"/>
    </row>
    <row r="12005">
      <c r="A12005" s="3"/>
      <c r="B12005" s="4"/>
    </row>
    <row r="12006">
      <c r="A12006" s="3"/>
      <c r="B12006" s="4"/>
    </row>
    <row r="12007">
      <c r="A12007" s="3"/>
      <c r="B12007" s="4"/>
    </row>
    <row r="12008">
      <c r="A12008" s="3"/>
      <c r="B12008" s="4"/>
    </row>
    <row r="12009">
      <c r="A12009" s="3"/>
      <c r="B12009" s="4"/>
    </row>
    <row r="12010">
      <c r="A12010" s="3"/>
      <c r="B12010" s="4"/>
    </row>
    <row r="12011">
      <c r="A12011" s="3"/>
      <c r="B12011" s="4"/>
    </row>
    <row r="12012">
      <c r="A12012" s="3"/>
      <c r="B12012" s="4"/>
    </row>
    <row r="12013">
      <c r="A12013" s="3"/>
      <c r="B12013" s="4"/>
    </row>
    <row r="12014">
      <c r="A12014" s="3"/>
      <c r="B12014" s="4"/>
    </row>
    <row r="12015">
      <c r="A12015" s="3"/>
      <c r="B12015" s="4"/>
    </row>
    <row r="12016">
      <c r="A12016" s="3"/>
      <c r="B12016" s="4"/>
    </row>
    <row r="12017">
      <c r="A12017" s="3"/>
      <c r="B12017" s="4"/>
    </row>
    <row r="12018">
      <c r="A12018" s="3"/>
      <c r="B12018" s="4"/>
    </row>
    <row r="12019">
      <c r="A12019" s="3"/>
      <c r="B12019" s="4"/>
    </row>
    <row r="12020">
      <c r="A12020" s="3"/>
      <c r="B12020" s="4"/>
    </row>
    <row r="12021">
      <c r="A12021" s="3"/>
      <c r="B12021" s="4"/>
    </row>
    <row r="12022">
      <c r="A12022" s="3"/>
      <c r="B12022" s="4"/>
    </row>
    <row r="12023">
      <c r="A12023" s="3"/>
      <c r="B12023" s="4"/>
    </row>
    <row r="12024">
      <c r="A12024" s="3"/>
      <c r="B12024" s="4"/>
    </row>
    <row r="12025">
      <c r="A12025" s="3"/>
      <c r="B12025" s="4"/>
    </row>
    <row r="12026">
      <c r="A12026" s="3"/>
      <c r="B12026" s="4"/>
    </row>
    <row r="12027">
      <c r="A12027" s="3"/>
      <c r="B12027" s="4"/>
    </row>
    <row r="12028">
      <c r="A12028" s="3"/>
      <c r="B12028" s="4"/>
    </row>
    <row r="12029">
      <c r="A12029" s="3"/>
      <c r="B12029" s="4"/>
    </row>
    <row r="12030">
      <c r="A12030" s="3"/>
      <c r="B12030" s="4"/>
    </row>
    <row r="12031">
      <c r="A12031" s="3"/>
      <c r="B12031" s="4"/>
    </row>
    <row r="12032">
      <c r="A12032" s="3"/>
      <c r="B12032" s="4"/>
    </row>
    <row r="12033">
      <c r="A12033" s="3"/>
      <c r="B12033" s="4"/>
    </row>
    <row r="12034">
      <c r="A12034" s="3"/>
      <c r="B12034" s="4"/>
    </row>
    <row r="12035">
      <c r="A12035" s="3"/>
      <c r="B12035" s="4"/>
    </row>
    <row r="12036">
      <c r="A12036" s="3"/>
      <c r="B12036" s="4"/>
    </row>
    <row r="12037">
      <c r="A12037" s="3"/>
      <c r="B12037" s="4"/>
    </row>
    <row r="12038">
      <c r="A12038" s="3"/>
      <c r="B12038" s="4"/>
    </row>
    <row r="12039">
      <c r="A12039" s="3"/>
      <c r="B12039" s="4"/>
    </row>
    <row r="12040">
      <c r="A12040" s="3"/>
      <c r="B12040" s="4"/>
    </row>
    <row r="12041">
      <c r="A12041" s="3"/>
      <c r="B12041" s="4"/>
    </row>
    <row r="12042">
      <c r="A12042" s="3"/>
      <c r="B12042" s="4"/>
    </row>
    <row r="12043">
      <c r="A12043" s="3"/>
      <c r="B12043" s="4"/>
    </row>
    <row r="12044">
      <c r="A12044" s="3"/>
      <c r="B12044" s="4"/>
    </row>
    <row r="12045">
      <c r="A12045" s="3"/>
      <c r="B12045" s="4"/>
    </row>
    <row r="12046">
      <c r="A12046" s="3"/>
      <c r="B12046" s="4"/>
    </row>
    <row r="12047">
      <c r="A12047" s="3"/>
      <c r="B12047" s="4"/>
    </row>
    <row r="12048">
      <c r="A12048" s="3"/>
      <c r="B12048" s="4"/>
    </row>
    <row r="12049">
      <c r="A12049" s="3"/>
      <c r="B12049" s="4"/>
    </row>
    <row r="12050">
      <c r="A12050" s="3"/>
      <c r="B12050" s="4"/>
    </row>
    <row r="12051">
      <c r="A12051" s="3"/>
      <c r="B12051" s="4"/>
    </row>
    <row r="12052">
      <c r="A12052" s="3"/>
      <c r="B12052" s="4"/>
    </row>
    <row r="12053">
      <c r="A12053" s="3"/>
      <c r="B12053" s="4"/>
    </row>
    <row r="12054">
      <c r="A12054" s="3"/>
      <c r="B12054" s="4"/>
    </row>
    <row r="12055">
      <c r="A12055" s="3"/>
      <c r="B12055" s="4"/>
    </row>
    <row r="12056">
      <c r="A12056" s="3"/>
      <c r="B12056" s="4"/>
    </row>
    <row r="12057">
      <c r="A12057" s="3"/>
      <c r="B12057" s="4"/>
    </row>
    <row r="12058">
      <c r="A12058" s="3"/>
      <c r="B12058" s="4"/>
    </row>
    <row r="12059">
      <c r="A12059" s="3"/>
      <c r="B12059" s="4"/>
    </row>
    <row r="12060">
      <c r="A12060" s="3"/>
      <c r="B12060" s="4"/>
    </row>
    <row r="12061">
      <c r="A12061" s="3"/>
      <c r="B12061" s="4"/>
    </row>
    <row r="12062">
      <c r="A12062" s="3"/>
      <c r="B12062" s="4"/>
    </row>
    <row r="12063">
      <c r="A12063" s="3"/>
      <c r="B12063" s="4"/>
    </row>
    <row r="12064">
      <c r="A12064" s="3"/>
      <c r="B12064" s="4"/>
    </row>
    <row r="12065">
      <c r="A12065" s="3"/>
      <c r="B12065" s="4"/>
    </row>
    <row r="12066">
      <c r="A12066" s="3"/>
      <c r="B12066" s="4"/>
    </row>
    <row r="12067">
      <c r="A12067" s="3"/>
      <c r="B12067" s="4"/>
    </row>
    <row r="12068">
      <c r="A12068" s="3"/>
      <c r="B12068" s="4"/>
    </row>
    <row r="12069">
      <c r="A12069" s="3"/>
      <c r="B12069" s="4"/>
    </row>
    <row r="12070">
      <c r="A12070" s="3"/>
      <c r="B12070" s="4"/>
    </row>
    <row r="12071">
      <c r="A12071" s="3"/>
      <c r="B12071" s="4"/>
    </row>
    <row r="12072">
      <c r="A12072" s="3"/>
      <c r="B12072" s="4"/>
    </row>
    <row r="12073">
      <c r="A12073" s="3"/>
      <c r="B12073" s="4"/>
    </row>
    <row r="12074">
      <c r="A12074" s="3"/>
      <c r="B12074" s="4"/>
    </row>
    <row r="12075">
      <c r="A12075" s="3"/>
      <c r="B12075" s="4"/>
    </row>
    <row r="12076">
      <c r="A12076" s="3"/>
      <c r="B12076" s="4"/>
    </row>
    <row r="12077">
      <c r="A12077" s="3"/>
      <c r="B12077" s="4"/>
    </row>
    <row r="12078">
      <c r="A12078" s="3"/>
      <c r="B12078" s="4"/>
    </row>
    <row r="12079">
      <c r="A12079" s="3"/>
      <c r="B12079" s="4"/>
    </row>
    <row r="12080">
      <c r="A12080" s="3"/>
      <c r="B12080" s="4"/>
    </row>
    <row r="12081">
      <c r="A12081" s="3"/>
      <c r="B12081" s="4"/>
    </row>
    <row r="12082">
      <c r="A12082" s="3"/>
      <c r="B12082" s="4"/>
    </row>
    <row r="12083">
      <c r="A12083" s="3"/>
      <c r="B12083" s="4"/>
    </row>
    <row r="12084">
      <c r="A12084" s="3"/>
      <c r="B12084" s="4"/>
    </row>
    <row r="12085">
      <c r="A12085" s="3"/>
      <c r="B12085" s="4"/>
    </row>
    <row r="12086">
      <c r="A12086" s="3"/>
      <c r="B12086" s="4"/>
    </row>
    <row r="12087">
      <c r="A12087" s="3"/>
      <c r="B12087" s="4"/>
    </row>
    <row r="12088">
      <c r="A12088" s="3"/>
      <c r="B12088" s="4"/>
    </row>
    <row r="12089">
      <c r="A12089" s="3"/>
      <c r="B12089" s="4"/>
    </row>
    <row r="12090">
      <c r="A12090" s="3"/>
      <c r="B12090" s="4"/>
    </row>
    <row r="12091">
      <c r="A12091" s="3"/>
      <c r="B12091" s="4"/>
    </row>
    <row r="12092">
      <c r="A12092" s="3"/>
      <c r="B12092" s="4"/>
    </row>
    <row r="12093">
      <c r="A12093" s="3"/>
      <c r="B12093" s="4"/>
    </row>
    <row r="12094">
      <c r="A12094" s="3"/>
      <c r="B12094" s="4"/>
    </row>
    <row r="12095">
      <c r="A12095" s="3"/>
      <c r="B12095" s="4"/>
    </row>
    <row r="12096">
      <c r="A12096" s="3"/>
      <c r="B12096" s="4"/>
    </row>
    <row r="12097">
      <c r="A12097" s="3"/>
      <c r="B12097" s="4"/>
    </row>
    <row r="12098">
      <c r="A12098" s="3"/>
      <c r="B12098" s="4"/>
    </row>
    <row r="12099">
      <c r="A12099" s="3"/>
      <c r="B12099" s="4"/>
    </row>
    <row r="12100">
      <c r="A12100" s="3"/>
      <c r="B12100" s="4"/>
    </row>
    <row r="12101">
      <c r="A12101" s="3"/>
      <c r="B12101" s="4"/>
    </row>
    <row r="12102">
      <c r="A12102" s="3"/>
      <c r="B12102" s="4"/>
    </row>
    <row r="12103">
      <c r="A12103" s="3"/>
      <c r="B12103" s="4"/>
    </row>
    <row r="12104">
      <c r="A12104" s="3"/>
      <c r="B12104" s="4"/>
    </row>
    <row r="12105">
      <c r="A12105" s="3"/>
      <c r="B12105" s="4"/>
    </row>
    <row r="12106">
      <c r="A12106" s="3"/>
      <c r="B12106" s="4"/>
    </row>
    <row r="12107">
      <c r="A12107" s="3"/>
      <c r="B12107" s="4"/>
    </row>
    <row r="12108">
      <c r="A12108" s="3"/>
      <c r="B12108" s="4"/>
    </row>
    <row r="12109">
      <c r="A12109" s="3"/>
      <c r="B12109" s="4"/>
    </row>
    <row r="12110">
      <c r="A12110" s="3"/>
      <c r="B12110" s="4"/>
    </row>
    <row r="12111">
      <c r="A12111" s="3"/>
      <c r="B12111" s="4"/>
    </row>
    <row r="12112">
      <c r="A12112" s="3"/>
      <c r="B12112" s="4"/>
    </row>
    <row r="12113">
      <c r="A12113" s="3"/>
      <c r="B12113" s="4"/>
    </row>
    <row r="12114">
      <c r="A12114" s="3"/>
      <c r="B12114" s="4"/>
    </row>
    <row r="12115">
      <c r="A12115" s="3"/>
      <c r="B12115" s="4"/>
    </row>
    <row r="12116">
      <c r="A12116" s="3"/>
      <c r="B12116" s="4"/>
    </row>
    <row r="12117">
      <c r="A12117" s="3"/>
      <c r="B12117" s="4"/>
    </row>
    <row r="12118">
      <c r="A12118" s="3"/>
      <c r="B12118" s="4"/>
    </row>
    <row r="12119">
      <c r="A12119" s="3"/>
      <c r="B12119" s="4"/>
    </row>
    <row r="12120">
      <c r="A12120" s="3"/>
      <c r="B12120" s="4"/>
    </row>
    <row r="12121">
      <c r="A12121" s="3"/>
      <c r="B12121" s="4"/>
    </row>
    <row r="12122">
      <c r="A12122" s="3"/>
      <c r="B12122" s="4"/>
    </row>
    <row r="12123">
      <c r="A12123" s="3"/>
      <c r="B12123" s="4"/>
    </row>
    <row r="12124">
      <c r="A12124" s="3"/>
      <c r="B12124" s="4"/>
    </row>
    <row r="12125">
      <c r="A12125" s="3"/>
      <c r="B12125" s="4"/>
    </row>
    <row r="12126">
      <c r="A12126" s="3"/>
      <c r="B12126" s="4"/>
    </row>
    <row r="12127">
      <c r="A12127" s="3"/>
      <c r="B12127" s="4"/>
    </row>
    <row r="12128">
      <c r="A12128" s="3"/>
      <c r="B12128" s="4"/>
    </row>
    <row r="12129">
      <c r="A12129" s="3"/>
      <c r="B12129" s="4"/>
    </row>
    <row r="12130">
      <c r="A12130" s="3"/>
      <c r="B12130" s="4"/>
    </row>
    <row r="12131">
      <c r="A12131" s="3"/>
      <c r="B12131" s="4"/>
    </row>
    <row r="12132">
      <c r="A12132" s="3"/>
      <c r="B12132" s="4"/>
    </row>
    <row r="12133">
      <c r="A12133" s="3"/>
      <c r="B12133" s="4"/>
    </row>
    <row r="12134">
      <c r="A12134" s="3"/>
      <c r="B12134" s="4"/>
    </row>
    <row r="12135">
      <c r="A12135" s="3"/>
      <c r="B12135" s="4"/>
    </row>
    <row r="12136">
      <c r="A12136" s="3"/>
      <c r="B12136" s="4"/>
    </row>
    <row r="12137">
      <c r="A12137" s="3"/>
      <c r="B12137" s="4"/>
    </row>
    <row r="12138">
      <c r="A12138" s="3"/>
      <c r="B12138" s="4"/>
    </row>
    <row r="12139">
      <c r="A12139" s="3"/>
      <c r="B12139" s="4"/>
    </row>
    <row r="12140">
      <c r="A12140" s="3"/>
      <c r="B12140" s="4"/>
    </row>
    <row r="12141">
      <c r="A12141" s="3"/>
      <c r="B12141" s="4"/>
    </row>
    <row r="12142">
      <c r="A12142" s="3"/>
      <c r="B12142" s="4"/>
    </row>
    <row r="12143">
      <c r="A12143" s="3"/>
      <c r="B12143" s="4"/>
    </row>
    <row r="12144">
      <c r="A12144" s="3"/>
      <c r="B12144" s="4"/>
    </row>
    <row r="12145">
      <c r="A12145" s="3"/>
      <c r="B12145" s="4"/>
    </row>
    <row r="12146">
      <c r="A12146" s="3"/>
      <c r="B12146" s="4"/>
    </row>
    <row r="12147">
      <c r="A12147" s="3"/>
      <c r="B12147" s="4"/>
    </row>
    <row r="12148">
      <c r="A12148" s="3"/>
      <c r="B12148" s="4"/>
    </row>
    <row r="12149">
      <c r="A12149" s="3"/>
      <c r="B12149" s="4"/>
    </row>
    <row r="12150">
      <c r="A12150" s="3"/>
      <c r="B12150" s="4"/>
    </row>
    <row r="12151">
      <c r="A12151" s="3"/>
      <c r="B12151" s="4"/>
    </row>
    <row r="12152">
      <c r="A12152" s="3"/>
      <c r="B12152" s="4"/>
    </row>
    <row r="12153">
      <c r="A12153" s="3"/>
      <c r="B12153" s="4"/>
    </row>
    <row r="12154">
      <c r="A12154" s="3"/>
      <c r="B12154" s="4"/>
    </row>
    <row r="12155">
      <c r="A12155" s="3"/>
      <c r="B12155" s="4"/>
    </row>
    <row r="12156">
      <c r="A12156" s="3"/>
      <c r="B12156" s="4"/>
    </row>
    <row r="12157">
      <c r="A12157" s="3"/>
      <c r="B12157" s="4"/>
    </row>
    <row r="12158">
      <c r="A12158" s="3"/>
      <c r="B12158" s="4"/>
    </row>
    <row r="12159">
      <c r="A12159" s="3"/>
      <c r="B12159" s="4"/>
    </row>
    <row r="12160">
      <c r="A12160" s="3"/>
      <c r="B12160" s="4"/>
    </row>
    <row r="12161">
      <c r="A12161" s="3"/>
      <c r="B12161" s="4"/>
    </row>
    <row r="12162">
      <c r="A12162" s="3"/>
      <c r="B12162" s="4"/>
    </row>
    <row r="12163">
      <c r="A12163" s="3"/>
      <c r="B12163" s="4"/>
    </row>
    <row r="12164">
      <c r="A12164" s="3"/>
      <c r="B12164" s="4"/>
    </row>
    <row r="12165">
      <c r="A12165" s="3"/>
      <c r="B12165" s="4"/>
    </row>
    <row r="12166">
      <c r="A12166" s="3"/>
      <c r="B12166" s="4"/>
    </row>
    <row r="12167">
      <c r="A12167" s="3"/>
      <c r="B12167" s="4"/>
    </row>
    <row r="12168">
      <c r="A12168" s="3"/>
      <c r="B12168" s="4"/>
    </row>
    <row r="12169">
      <c r="A12169" s="3"/>
      <c r="B12169" s="4"/>
    </row>
    <row r="12170">
      <c r="A12170" s="3"/>
      <c r="B12170" s="4"/>
    </row>
    <row r="12171">
      <c r="A12171" s="3"/>
      <c r="B12171" s="4"/>
    </row>
    <row r="12172">
      <c r="A12172" s="3"/>
      <c r="B12172" s="4"/>
    </row>
    <row r="12173">
      <c r="A12173" s="3"/>
      <c r="B12173" s="4"/>
    </row>
    <row r="12174">
      <c r="A12174" s="3"/>
      <c r="B12174" s="4"/>
    </row>
    <row r="12175">
      <c r="A12175" s="3"/>
      <c r="B12175" s="4"/>
    </row>
    <row r="12176">
      <c r="A12176" s="3"/>
      <c r="B12176" s="4"/>
    </row>
    <row r="12177">
      <c r="A12177" s="3"/>
      <c r="B12177" s="4"/>
    </row>
    <row r="12178">
      <c r="A12178" s="3"/>
      <c r="B12178" s="4"/>
    </row>
    <row r="12179">
      <c r="A12179" s="3"/>
      <c r="B12179" s="4"/>
    </row>
    <row r="12180">
      <c r="A12180" s="3"/>
      <c r="B12180" s="4"/>
    </row>
    <row r="12181">
      <c r="A12181" s="3"/>
      <c r="B12181" s="4"/>
    </row>
    <row r="12182">
      <c r="A12182" s="3"/>
      <c r="B12182" s="4"/>
    </row>
    <row r="12183">
      <c r="A12183" s="3"/>
      <c r="B12183" s="4"/>
    </row>
    <row r="12184">
      <c r="A12184" s="3"/>
      <c r="B12184" s="4"/>
    </row>
    <row r="12185">
      <c r="A12185" s="3"/>
      <c r="B12185" s="4"/>
    </row>
    <row r="12186">
      <c r="A12186" s="3"/>
      <c r="B12186" s="4"/>
    </row>
    <row r="12187">
      <c r="A12187" s="3"/>
      <c r="B12187" s="4"/>
    </row>
    <row r="12188">
      <c r="A12188" s="3"/>
      <c r="B12188" s="4"/>
    </row>
    <row r="12189">
      <c r="A12189" s="3"/>
      <c r="B12189" s="4"/>
    </row>
    <row r="12190">
      <c r="A12190" s="3"/>
      <c r="B12190" s="4"/>
    </row>
    <row r="12191">
      <c r="A12191" s="3"/>
      <c r="B12191" s="4"/>
    </row>
    <row r="12192">
      <c r="A12192" s="3"/>
      <c r="B12192" s="4"/>
    </row>
    <row r="12193">
      <c r="A12193" s="3"/>
      <c r="B12193" s="4"/>
    </row>
    <row r="12194">
      <c r="A12194" s="3"/>
      <c r="B12194" s="4"/>
    </row>
    <row r="12195">
      <c r="A12195" s="3"/>
      <c r="B12195" s="4"/>
    </row>
    <row r="12196">
      <c r="A12196" s="3"/>
      <c r="B12196" s="4"/>
    </row>
    <row r="12197">
      <c r="A12197" s="3"/>
      <c r="B12197" s="4"/>
    </row>
    <row r="12198">
      <c r="A12198" s="3"/>
      <c r="B12198" s="4"/>
    </row>
    <row r="12199">
      <c r="A12199" s="3"/>
      <c r="B12199" s="4"/>
    </row>
    <row r="12200">
      <c r="A12200" s="3"/>
      <c r="B12200" s="4"/>
    </row>
    <row r="12201">
      <c r="A12201" s="3"/>
      <c r="B12201" s="4"/>
    </row>
    <row r="12202">
      <c r="A12202" s="3"/>
      <c r="B12202" s="4"/>
    </row>
    <row r="12203">
      <c r="A12203" s="3"/>
      <c r="B12203" s="4"/>
    </row>
    <row r="12204">
      <c r="A12204" s="3"/>
      <c r="B12204" s="4"/>
    </row>
    <row r="12205">
      <c r="A12205" s="3"/>
      <c r="B12205" s="4"/>
    </row>
    <row r="12206">
      <c r="A12206" s="3"/>
      <c r="B12206" s="4"/>
    </row>
    <row r="12207">
      <c r="A12207" s="3"/>
      <c r="B12207" s="4"/>
    </row>
    <row r="12208">
      <c r="A12208" s="3"/>
      <c r="B12208" s="4"/>
    </row>
    <row r="12209">
      <c r="A12209" s="3"/>
      <c r="B12209" s="4"/>
    </row>
    <row r="12210">
      <c r="A12210" s="3"/>
      <c r="B12210" s="4"/>
    </row>
    <row r="12211">
      <c r="A12211" s="3"/>
      <c r="B12211" s="4"/>
    </row>
    <row r="12212">
      <c r="A12212" s="3"/>
      <c r="B12212" s="4"/>
    </row>
    <row r="12213">
      <c r="A12213" s="3"/>
      <c r="B12213" s="4"/>
    </row>
    <row r="12214">
      <c r="A12214" s="3"/>
      <c r="B12214" s="4"/>
    </row>
    <row r="12215">
      <c r="A12215" s="3"/>
      <c r="B12215" s="4"/>
    </row>
    <row r="12216">
      <c r="A12216" s="3"/>
      <c r="B12216" s="4"/>
    </row>
    <row r="12217">
      <c r="A12217" s="3"/>
      <c r="B12217" s="4"/>
    </row>
    <row r="12218">
      <c r="A12218" s="3"/>
      <c r="B12218" s="4"/>
    </row>
    <row r="12219">
      <c r="A12219" s="3"/>
      <c r="B12219" s="4"/>
    </row>
    <row r="12220">
      <c r="A12220" s="3"/>
      <c r="B12220" s="4"/>
    </row>
    <row r="12221">
      <c r="A12221" s="3"/>
      <c r="B12221" s="4"/>
    </row>
    <row r="12222">
      <c r="A12222" s="3"/>
      <c r="B12222" s="4"/>
    </row>
    <row r="12223">
      <c r="A12223" s="3"/>
      <c r="B12223" s="4"/>
    </row>
    <row r="12224">
      <c r="A12224" s="3"/>
      <c r="B12224" s="4"/>
    </row>
    <row r="12225">
      <c r="A12225" s="3"/>
      <c r="B12225" s="4"/>
    </row>
    <row r="12226">
      <c r="A12226" s="3"/>
      <c r="B12226" s="4"/>
    </row>
    <row r="12227">
      <c r="A12227" s="3"/>
      <c r="B12227" s="4"/>
    </row>
    <row r="12228">
      <c r="A12228" s="3"/>
      <c r="B12228" s="4"/>
    </row>
    <row r="12229">
      <c r="A12229" s="3"/>
      <c r="B12229" s="4"/>
    </row>
    <row r="12230">
      <c r="A12230" s="3"/>
      <c r="B12230" s="4"/>
    </row>
    <row r="12231">
      <c r="A12231" s="3"/>
      <c r="B12231" s="4"/>
    </row>
    <row r="12232">
      <c r="A12232" s="3"/>
      <c r="B12232" s="4"/>
    </row>
    <row r="12233">
      <c r="A12233" s="3"/>
      <c r="B12233" s="4"/>
    </row>
    <row r="12234">
      <c r="A12234" s="3"/>
      <c r="B12234" s="4"/>
    </row>
    <row r="12235">
      <c r="A12235" s="3"/>
      <c r="B12235" s="4"/>
    </row>
    <row r="12236">
      <c r="A12236" s="3"/>
      <c r="B12236" s="4"/>
    </row>
    <row r="12237">
      <c r="A12237" s="3"/>
      <c r="B12237" s="4"/>
    </row>
    <row r="12238">
      <c r="A12238" s="3"/>
      <c r="B12238" s="4"/>
    </row>
    <row r="12239">
      <c r="A12239" s="3"/>
      <c r="B12239" s="4"/>
    </row>
    <row r="12240">
      <c r="A12240" s="3"/>
      <c r="B12240" s="4"/>
    </row>
    <row r="12241">
      <c r="A12241" s="3"/>
      <c r="B12241" s="4"/>
    </row>
    <row r="12242">
      <c r="A12242" s="3"/>
      <c r="B12242" s="4"/>
    </row>
    <row r="12243">
      <c r="A12243" s="3"/>
      <c r="B12243" s="4"/>
    </row>
    <row r="12244">
      <c r="A12244" s="3"/>
      <c r="B12244" s="4"/>
    </row>
    <row r="12245">
      <c r="A12245" s="3"/>
      <c r="B12245" s="4"/>
    </row>
    <row r="12246">
      <c r="A12246" s="3"/>
      <c r="B12246" s="4"/>
    </row>
    <row r="12247">
      <c r="A12247" s="3"/>
      <c r="B12247" s="4"/>
    </row>
    <row r="12248">
      <c r="A12248" s="3"/>
      <c r="B12248" s="4"/>
    </row>
    <row r="12249">
      <c r="A12249" s="3"/>
      <c r="B12249" s="4"/>
    </row>
    <row r="12250">
      <c r="A12250" s="3"/>
      <c r="B12250" s="4"/>
    </row>
    <row r="12251">
      <c r="A12251" s="3"/>
      <c r="B12251" s="4"/>
    </row>
    <row r="12252">
      <c r="A12252" s="3"/>
      <c r="B12252" s="4"/>
    </row>
    <row r="12253">
      <c r="A12253" s="3"/>
      <c r="B12253" s="4"/>
    </row>
    <row r="12254">
      <c r="A12254" s="3"/>
      <c r="B12254" s="4"/>
    </row>
    <row r="12255">
      <c r="A12255" s="3"/>
      <c r="B12255" s="4"/>
    </row>
    <row r="12256">
      <c r="A12256" s="3"/>
      <c r="B12256" s="4"/>
    </row>
    <row r="12257">
      <c r="A12257" s="3"/>
      <c r="B12257" s="4"/>
    </row>
    <row r="12258">
      <c r="A12258" s="3"/>
      <c r="B12258" s="4"/>
    </row>
    <row r="12259">
      <c r="A12259" s="3"/>
      <c r="B12259" s="4"/>
    </row>
    <row r="12260">
      <c r="A12260" s="3"/>
      <c r="B12260" s="4"/>
    </row>
    <row r="12261">
      <c r="A12261" s="3"/>
      <c r="B12261" s="4"/>
    </row>
    <row r="12262">
      <c r="A12262" s="3"/>
      <c r="B12262" s="4"/>
    </row>
    <row r="12263">
      <c r="A12263" s="3"/>
      <c r="B12263" s="4"/>
    </row>
    <row r="12264">
      <c r="A12264" s="3"/>
      <c r="B12264" s="4"/>
    </row>
    <row r="12265">
      <c r="A12265" s="3"/>
      <c r="B12265" s="4"/>
    </row>
    <row r="12266">
      <c r="A12266" s="3"/>
      <c r="B12266" s="4"/>
    </row>
    <row r="12267">
      <c r="A12267" s="3"/>
      <c r="B12267" s="4"/>
    </row>
    <row r="12268">
      <c r="A12268" s="3"/>
      <c r="B12268" s="4"/>
    </row>
    <row r="12269">
      <c r="A12269" s="3"/>
      <c r="B12269" s="4"/>
    </row>
    <row r="12270">
      <c r="A12270" s="3"/>
      <c r="B12270" s="4"/>
    </row>
    <row r="12271">
      <c r="A12271" s="3"/>
      <c r="B12271" s="4"/>
    </row>
    <row r="12272">
      <c r="A12272" s="3"/>
      <c r="B12272" s="4"/>
    </row>
    <row r="12273">
      <c r="A12273" s="3"/>
      <c r="B12273" s="4"/>
    </row>
    <row r="12274">
      <c r="A12274" s="3"/>
      <c r="B12274" s="4"/>
    </row>
    <row r="12275">
      <c r="A12275" s="3"/>
      <c r="B12275" s="4"/>
    </row>
    <row r="12276">
      <c r="A12276" s="3"/>
      <c r="B12276" s="4"/>
    </row>
    <row r="12277">
      <c r="A12277" s="3"/>
      <c r="B12277" s="4"/>
    </row>
    <row r="12278">
      <c r="A12278" s="3"/>
      <c r="B12278" s="4"/>
    </row>
    <row r="12279">
      <c r="A12279" s="3"/>
      <c r="B12279" s="4"/>
    </row>
    <row r="12280">
      <c r="A12280" s="3"/>
      <c r="B12280" s="4"/>
    </row>
    <row r="12281">
      <c r="A12281" s="3"/>
      <c r="B12281" s="4"/>
    </row>
    <row r="12282">
      <c r="A12282" s="3"/>
      <c r="B12282" s="4"/>
    </row>
    <row r="12283">
      <c r="A12283" s="3"/>
      <c r="B12283" s="4"/>
    </row>
    <row r="12284">
      <c r="A12284" s="3"/>
      <c r="B12284" s="4"/>
    </row>
    <row r="12285">
      <c r="A12285" s="3"/>
      <c r="B12285" s="4"/>
    </row>
    <row r="12286">
      <c r="A12286" s="3"/>
      <c r="B12286" s="4"/>
    </row>
    <row r="12287">
      <c r="A12287" s="3"/>
      <c r="B12287" s="4"/>
    </row>
    <row r="12288">
      <c r="A12288" s="3"/>
      <c r="B12288" s="4"/>
    </row>
    <row r="12289">
      <c r="A12289" s="3"/>
      <c r="B12289" s="4"/>
    </row>
    <row r="12290">
      <c r="A12290" s="3"/>
      <c r="B12290" s="4"/>
    </row>
    <row r="12291">
      <c r="A12291" s="3"/>
      <c r="B12291" s="4"/>
    </row>
    <row r="12292">
      <c r="A12292" s="3"/>
      <c r="B12292" s="4"/>
    </row>
    <row r="12293">
      <c r="A12293" s="3"/>
      <c r="B12293" s="4"/>
    </row>
    <row r="12294">
      <c r="A12294" s="3"/>
      <c r="B12294" s="4"/>
    </row>
    <row r="12295">
      <c r="A12295" s="3"/>
      <c r="B12295" s="4"/>
    </row>
    <row r="12296">
      <c r="A12296" s="3"/>
      <c r="B12296" s="4"/>
    </row>
    <row r="12297">
      <c r="A12297" s="3"/>
      <c r="B12297" s="4"/>
    </row>
    <row r="12298">
      <c r="A12298" s="3"/>
      <c r="B12298" s="4"/>
    </row>
    <row r="12299">
      <c r="A12299" s="3"/>
      <c r="B12299" s="4"/>
    </row>
    <row r="12300">
      <c r="A12300" s="3"/>
      <c r="B12300" s="4"/>
    </row>
    <row r="12301">
      <c r="A12301" s="3"/>
      <c r="B12301" s="4"/>
    </row>
    <row r="12302">
      <c r="A12302" s="3"/>
      <c r="B12302" s="4"/>
    </row>
    <row r="12303">
      <c r="A12303" s="3"/>
      <c r="B12303" s="4"/>
    </row>
    <row r="12304">
      <c r="A12304" s="3"/>
      <c r="B12304" s="4"/>
    </row>
    <row r="12305">
      <c r="A12305" s="3"/>
      <c r="B12305" s="4"/>
    </row>
    <row r="12306">
      <c r="A12306" s="3"/>
      <c r="B12306" s="4"/>
    </row>
    <row r="12307">
      <c r="A12307" s="3"/>
      <c r="B12307" s="4"/>
    </row>
    <row r="12308">
      <c r="A12308" s="3"/>
      <c r="B12308" s="4"/>
    </row>
    <row r="12309">
      <c r="A12309" s="3"/>
      <c r="B12309" s="4"/>
    </row>
    <row r="12310">
      <c r="A12310" s="3"/>
      <c r="B12310" s="4"/>
    </row>
    <row r="12311">
      <c r="A12311" s="3"/>
      <c r="B12311" s="4"/>
    </row>
    <row r="12312">
      <c r="A12312" s="3"/>
      <c r="B12312" s="4"/>
    </row>
    <row r="12313">
      <c r="A12313" s="3"/>
      <c r="B12313" s="4"/>
    </row>
    <row r="12314">
      <c r="A12314" s="3"/>
      <c r="B12314" s="4"/>
    </row>
    <row r="12315">
      <c r="A12315" s="3"/>
      <c r="B12315" s="4"/>
    </row>
    <row r="12316">
      <c r="A12316" s="3"/>
      <c r="B12316" s="4"/>
    </row>
    <row r="12317">
      <c r="A12317" s="3"/>
      <c r="B12317" s="4"/>
    </row>
    <row r="12318">
      <c r="A12318" s="3"/>
      <c r="B12318" s="4"/>
    </row>
    <row r="12319">
      <c r="A12319" s="3"/>
      <c r="B12319" s="4"/>
    </row>
    <row r="12320">
      <c r="A12320" s="3"/>
      <c r="B12320" s="4"/>
    </row>
    <row r="12321">
      <c r="A12321" s="3"/>
      <c r="B12321" s="4"/>
    </row>
    <row r="12322">
      <c r="A12322" s="3"/>
      <c r="B12322" s="4"/>
    </row>
    <row r="12323">
      <c r="A12323" s="3"/>
      <c r="B12323" s="4"/>
    </row>
    <row r="12324">
      <c r="A12324" s="3"/>
      <c r="B12324" s="4"/>
    </row>
    <row r="12325">
      <c r="A12325" s="3"/>
      <c r="B12325" s="4"/>
    </row>
    <row r="12326">
      <c r="A12326" s="3"/>
      <c r="B12326" s="4"/>
    </row>
    <row r="12327">
      <c r="A12327" s="3"/>
      <c r="B12327" s="4"/>
    </row>
    <row r="12328">
      <c r="A12328" s="3"/>
      <c r="B12328" s="4"/>
    </row>
    <row r="12329">
      <c r="A12329" s="3"/>
      <c r="B12329" s="4"/>
    </row>
    <row r="12330">
      <c r="A12330" s="3"/>
      <c r="B12330" s="4"/>
    </row>
    <row r="12331">
      <c r="A12331" s="3"/>
      <c r="B12331" s="4"/>
    </row>
    <row r="12332">
      <c r="A12332" s="3"/>
      <c r="B12332" s="4"/>
    </row>
    <row r="12333">
      <c r="A12333" s="3"/>
      <c r="B12333" s="4"/>
    </row>
    <row r="12334">
      <c r="A12334" s="3"/>
      <c r="B12334" s="4"/>
    </row>
    <row r="12335">
      <c r="A12335" s="3"/>
      <c r="B12335" s="4"/>
    </row>
    <row r="12336">
      <c r="A12336" s="3"/>
      <c r="B12336" s="4"/>
    </row>
    <row r="12337">
      <c r="A12337" s="3"/>
      <c r="B12337" s="4"/>
    </row>
    <row r="12338">
      <c r="A12338" s="3"/>
      <c r="B12338" s="4"/>
    </row>
    <row r="12339">
      <c r="A12339" s="3"/>
      <c r="B12339" s="4"/>
    </row>
    <row r="12340">
      <c r="A12340" s="3"/>
      <c r="B12340" s="4"/>
    </row>
    <row r="12341">
      <c r="A12341" s="3"/>
      <c r="B12341" s="4"/>
    </row>
    <row r="12342">
      <c r="A12342" s="3"/>
      <c r="B12342" s="4"/>
    </row>
    <row r="12343">
      <c r="A12343" s="3"/>
      <c r="B12343" s="4"/>
    </row>
    <row r="12344">
      <c r="A12344" s="3"/>
      <c r="B12344" s="4"/>
    </row>
    <row r="12345">
      <c r="A12345" s="3"/>
      <c r="B12345" s="4"/>
    </row>
    <row r="12346">
      <c r="A12346" s="3"/>
      <c r="B12346" s="4"/>
    </row>
    <row r="12347">
      <c r="A12347" s="3"/>
      <c r="B12347" s="4"/>
    </row>
    <row r="12348">
      <c r="A12348" s="3"/>
      <c r="B12348" s="4"/>
    </row>
    <row r="12349">
      <c r="A12349" s="3"/>
      <c r="B12349" s="4"/>
    </row>
    <row r="12350">
      <c r="A12350" s="3"/>
      <c r="B12350" s="4"/>
    </row>
    <row r="12351">
      <c r="A12351" s="3"/>
      <c r="B12351" s="4"/>
    </row>
    <row r="12352">
      <c r="A12352" s="3"/>
      <c r="B12352" s="4"/>
    </row>
    <row r="12353">
      <c r="A12353" s="3"/>
      <c r="B12353" s="4"/>
    </row>
    <row r="12354">
      <c r="A12354" s="3"/>
      <c r="B12354" s="4"/>
    </row>
    <row r="12355">
      <c r="A12355" s="3"/>
      <c r="B12355" s="4"/>
    </row>
    <row r="12356">
      <c r="A12356" s="3"/>
      <c r="B12356" s="4"/>
    </row>
    <row r="12357">
      <c r="A12357" s="3"/>
      <c r="B12357" s="4"/>
    </row>
    <row r="12358">
      <c r="A12358" s="3"/>
      <c r="B12358" s="4"/>
    </row>
    <row r="12359">
      <c r="A12359" s="3"/>
      <c r="B12359" s="4"/>
    </row>
    <row r="12360">
      <c r="A12360" s="3"/>
      <c r="B12360" s="4"/>
    </row>
    <row r="12361">
      <c r="A12361" s="3"/>
      <c r="B12361" s="4"/>
    </row>
    <row r="12362">
      <c r="A12362" s="3"/>
      <c r="B12362" s="4"/>
    </row>
    <row r="12363">
      <c r="A12363" s="3"/>
      <c r="B12363" s="4"/>
    </row>
    <row r="12364">
      <c r="A12364" s="3"/>
      <c r="B12364" s="4"/>
    </row>
    <row r="12365">
      <c r="A12365" s="3"/>
      <c r="B12365" s="4"/>
    </row>
    <row r="12366">
      <c r="A12366" s="3"/>
      <c r="B12366" s="4"/>
    </row>
    <row r="12367">
      <c r="A12367" s="3"/>
      <c r="B12367" s="4"/>
    </row>
    <row r="12368">
      <c r="A12368" s="3"/>
      <c r="B12368" s="4"/>
    </row>
    <row r="12369">
      <c r="A12369" s="3"/>
      <c r="B12369" s="4"/>
    </row>
    <row r="12370">
      <c r="A12370" s="3"/>
      <c r="B12370" s="4"/>
    </row>
    <row r="12371">
      <c r="A12371" s="3"/>
      <c r="B12371" s="4"/>
    </row>
    <row r="12372">
      <c r="A12372" s="3"/>
      <c r="B12372" s="4"/>
    </row>
    <row r="12373">
      <c r="A12373" s="3"/>
      <c r="B12373" s="4"/>
    </row>
    <row r="12374">
      <c r="A12374" s="3"/>
      <c r="B12374" s="4"/>
    </row>
    <row r="12375">
      <c r="A12375" s="3"/>
      <c r="B12375" s="4"/>
    </row>
    <row r="12376">
      <c r="A12376" s="3"/>
      <c r="B12376" s="4"/>
    </row>
    <row r="12377">
      <c r="A12377" s="3"/>
      <c r="B12377" s="4"/>
    </row>
    <row r="12378">
      <c r="A12378" s="3"/>
      <c r="B12378" s="4"/>
    </row>
    <row r="12379">
      <c r="A12379" s="3"/>
      <c r="B12379" s="4"/>
    </row>
    <row r="12380">
      <c r="A12380" s="3"/>
      <c r="B12380" s="4"/>
    </row>
    <row r="12381">
      <c r="A12381" s="3"/>
      <c r="B12381" s="4"/>
    </row>
    <row r="12382">
      <c r="A12382" s="3"/>
      <c r="B12382" s="4"/>
    </row>
    <row r="12383">
      <c r="A12383" s="3"/>
      <c r="B12383" s="4"/>
    </row>
    <row r="12384">
      <c r="A12384" s="3"/>
      <c r="B12384" s="4"/>
    </row>
    <row r="12385">
      <c r="A12385" s="3"/>
      <c r="B12385" s="4"/>
    </row>
    <row r="12386">
      <c r="A12386" s="3"/>
      <c r="B12386" s="4"/>
    </row>
    <row r="12387">
      <c r="A12387" s="3"/>
      <c r="B12387" s="4"/>
    </row>
    <row r="12388">
      <c r="A12388" s="3"/>
      <c r="B12388" s="4"/>
    </row>
    <row r="12389">
      <c r="A12389" s="3"/>
      <c r="B12389" s="4"/>
    </row>
    <row r="12390">
      <c r="A12390" s="3"/>
      <c r="B12390" s="4"/>
    </row>
    <row r="12391">
      <c r="A12391" s="3"/>
      <c r="B12391" s="4"/>
    </row>
    <row r="12392">
      <c r="A12392" s="3"/>
      <c r="B12392" s="4"/>
    </row>
    <row r="12393">
      <c r="A12393" s="3"/>
      <c r="B12393" s="4"/>
    </row>
    <row r="12394">
      <c r="A12394" s="3"/>
      <c r="B12394" s="4"/>
    </row>
    <row r="12395">
      <c r="A12395" s="3"/>
      <c r="B12395" s="4"/>
    </row>
    <row r="12396">
      <c r="A12396" s="3"/>
      <c r="B12396" s="4"/>
    </row>
    <row r="12397">
      <c r="A12397" s="3"/>
      <c r="B12397" s="4"/>
    </row>
    <row r="12398">
      <c r="A12398" s="3"/>
      <c r="B12398" s="4"/>
    </row>
    <row r="12399">
      <c r="A12399" s="3"/>
      <c r="B12399" s="4"/>
    </row>
    <row r="12400">
      <c r="A12400" s="3"/>
      <c r="B12400" s="4"/>
    </row>
    <row r="12401">
      <c r="A12401" s="3"/>
      <c r="B12401" s="4"/>
    </row>
    <row r="12402">
      <c r="A12402" s="3"/>
      <c r="B12402" s="4"/>
    </row>
    <row r="12403">
      <c r="A12403" s="3"/>
      <c r="B12403" s="4"/>
    </row>
    <row r="12404">
      <c r="A12404" s="3"/>
      <c r="B12404" s="4"/>
    </row>
    <row r="12405">
      <c r="A12405" s="3"/>
      <c r="B12405" s="4"/>
    </row>
    <row r="12406">
      <c r="A12406" s="3"/>
      <c r="B12406" s="4"/>
    </row>
    <row r="12407">
      <c r="A12407" s="3"/>
      <c r="B12407" s="4"/>
    </row>
    <row r="12408">
      <c r="A12408" s="3"/>
      <c r="B12408" s="4"/>
    </row>
    <row r="12409">
      <c r="A12409" s="3"/>
      <c r="B12409" s="4"/>
    </row>
    <row r="12410">
      <c r="A12410" s="3"/>
      <c r="B12410" s="4"/>
    </row>
    <row r="12411">
      <c r="A12411" s="3"/>
      <c r="B12411" s="4"/>
    </row>
    <row r="12412">
      <c r="A12412" s="3"/>
      <c r="B12412" s="4"/>
    </row>
    <row r="12413">
      <c r="A12413" s="3"/>
      <c r="B12413" s="4"/>
    </row>
    <row r="12414">
      <c r="A12414" s="3"/>
      <c r="B12414" s="4"/>
    </row>
    <row r="12415">
      <c r="A12415" s="3"/>
      <c r="B12415" s="4"/>
    </row>
    <row r="12416">
      <c r="A12416" s="3"/>
      <c r="B12416" s="4"/>
    </row>
    <row r="12417">
      <c r="A12417" s="3"/>
      <c r="B12417" s="4"/>
    </row>
    <row r="12418">
      <c r="A12418" s="3"/>
      <c r="B12418" s="4"/>
    </row>
    <row r="12419">
      <c r="A12419" s="3"/>
      <c r="B12419" s="4"/>
    </row>
    <row r="12420">
      <c r="A12420" s="3"/>
      <c r="B12420" s="4"/>
    </row>
    <row r="12421">
      <c r="A12421" s="3"/>
      <c r="B12421" s="4"/>
    </row>
    <row r="12422">
      <c r="A12422" s="3"/>
      <c r="B12422" s="4"/>
    </row>
    <row r="12423">
      <c r="A12423" s="3"/>
      <c r="B12423" s="4"/>
    </row>
    <row r="12424">
      <c r="A12424" s="3"/>
      <c r="B12424" s="4"/>
    </row>
    <row r="12425">
      <c r="A12425" s="3"/>
      <c r="B12425" s="4"/>
    </row>
    <row r="12426">
      <c r="A12426" s="3"/>
      <c r="B12426" s="4"/>
    </row>
    <row r="12427">
      <c r="A12427" s="3"/>
      <c r="B12427" s="4"/>
    </row>
    <row r="12428">
      <c r="A12428" s="3"/>
      <c r="B12428" s="4"/>
    </row>
    <row r="12429">
      <c r="A12429" s="3"/>
      <c r="B12429" s="4"/>
    </row>
    <row r="12430">
      <c r="A12430" s="3"/>
      <c r="B12430" s="4"/>
    </row>
    <row r="12431">
      <c r="A12431" s="3"/>
      <c r="B12431" s="4"/>
    </row>
    <row r="12432">
      <c r="A12432" s="3"/>
      <c r="B12432" s="4"/>
    </row>
    <row r="12433">
      <c r="A12433" s="3"/>
      <c r="B12433" s="4"/>
    </row>
    <row r="12434">
      <c r="A12434" s="3"/>
      <c r="B12434" s="4"/>
    </row>
    <row r="12435">
      <c r="A12435" s="3"/>
      <c r="B12435" s="4"/>
    </row>
    <row r="12436">
      <c r="A12436" s="3"/>
      <c r="B12436" s="4"/>
    </row>
    <row r="12437">
      <c r="A12437" s="3"/>
      <c r="B12437" s="4"/>
    </row>
    <row r="12438">
      <c r="A12438" s="3"/>
      <c r="B12438" s="4"/>
    </row>
    <row r="12439">
      <c r="A12439" s="3"/>
      <c r="B12439" s="4"/>
    </row>
    <row r="12440">
      <c r="A12440" s="3"/>
      <c r="B12440" s="4"/>
    </row>
    <row r="12441">
      <c r="A12441" s="3"/>
      <c r="B12441" s="4"/>
    </row>
    <row r="12442">
      <c r="A12442" s="3"/>
      <c r="B12442" s="4"/>
    </row>
    <row r="12443">
      <c r="A12443" s="3"/>
      <c r="B12443" s="4"/>
    </row>
    <row r="12444">
      <c r="A12444" s="3"/>
      <c r="B12444" s="4"/>
    </row>
    <row r="12445">
      <c r="A12445" s="3"/>
      <c r="B12445" s="4"/>
    </row>
    <row r="12446">
      <c r="A12446" s="3"/>
      <c r="B12446" s="4"/>
    </row>
    <row r="12447">
      <c r="A12447" s="3"/>
      <c r="B12447" s="4"/>
    </row>
    <row r="12448">
      <c r="A12448" s="3"/>
      <c r="B12448" s="4"/>
    </row>
    <row r="12449">
      <c r="A12449" s="3"/>
      <c r="B12449" s="4"/>
    </row>
    <row r="12450">
      <c r="A12450" s="3"/>
      <c r="B12450" s="4"/>
    </row>
    <row r="12451">
      <c r="A12451" s="3"/>
      <c r="B12451" s="4"/>
    </row>
    <row r="12452">
      <c r="A12452" s="3"/>
      <c r="B12452" s="4"/>
    </row>
    <row r="12453">
      <c r="A12453" s="3"/>
      <c r="B12453" s="4"/>
    </row>
    <row r="12454">
      <c r="A12454" s="3"/>
      <c r="B12454" s="4"/>
    </row>
    <row r="12455">
      <c r="A12455" s="3"/>
      <c r="B12455" s="4"/>
    </row>
    <row r="12456">
      <c r="A12456" s="3"/>
      <c r="B12456" s="4"/>
    </row>
    <row r="12457">
      <c r="A12457" s="3"/>
      <c r="B12457" s="4"/>
    </row>
    <row r="12458">
      <c r="A12458" s="3"/>
      <c r="B12458" s="4"/>
    </row>
    <row r="12459">
      <c r="A12459" s="3"/>
      <c r="B12459" s="4"/>
    </row>
    <row r="12460">
      <c r="A12460" s="3"/>
      <c r="B12460" s="4"/>
    </row>
    <row r="12461">
      <c r="A12461" s="3"/>
      <c r="B12461" s="4"/>
    </row>
    <row r="12462">
      <c r="A12462" s="3"/>
      <c r="B12462" s="4"/>
    </row>
    <row r="12463">
      <c r="A12463" s="3"/>
      <c r="B12463" s="4"/>
    </row>
    <row r="12464">
      <c r="A12464" s="3"/>
      <c r="B12464" s="4"/>
    </row>
    <row r="12465">
      <c r="A12465" s="3"/>
      <c r="B12465" s="4"/>
    </row>
    <row r="12466">
      <c r="A12466" s="3"/>
      <c r="B12466" s="4"/>
    </row>
    <row r="12467">
      <c r="A12467" s="3"/>
      <c r="B12467" s="4"/>
    </row>
    <row r="12468">
      <c r="A12468" s="3"/>
      <c r="B12468" s="4"/>
    </row>
    <row r="12469">
      <c r="A12469" s="3"/>
      <c r="B12469" s="4"/>
    </row>
    <row r="12470">
      <c r="A12470" s="3"/>
      <c r="B12470" s="4"/>
    </row>
    <row r="12471">
      <c r="A12471" s="3"/>
      <c r="B12471" s="4"/>
    </row>
    <row r="12472">
      <c r="A12472" s="3"/>
      <c r="B12472" s="4"/>
    </row>
    <row r="12473">
      <c r="A12473" s="3"/>
      <c r="B12473" s="4"/>
    </row>
    <row r="12474">
      <c r="A12474" s="3"/>
      <c r="B12474" s="4"/>
    </row>
    <row r="12475">
      <c r="A12475" s="3"/>
      <c r="B12475" s="4"/>
    </row>
    <row r="12476">
      <c r="A12476" s="3"/>
      <c r="B12476" s="4"/>
    </row>
    <row r="12477">
      <c r="A12477" s="3"/>
      <c r="B12477" s="4"/>
    </row>
    <row r="12478">
      <c r="A12478" s="3"/>
      <c r="B12478" s="4"/>
    </row>
    <row r="12479">
      <c r="A12479" s="3"/>
      <c r="B12479" s="4"/>
    </row>
    <row r="12480">
      <c r="A12480" s="3"/>
      <c r="B12480" s="4"/>
    </row>
    <row r="12481">
      <c r="A12481" s="3"/>
      <c r="B12481" s="4"/>
    </row>
    <row r="12482">
      <c r="A12482" s="3"/>
      <c r="B12482" s="4"/>
    </row>
    <row r="12483">
      <c r="A12483" s="3"/>
      <c r="B12483" s="4"/>
    </row>
    <row r="12484">
      <c r="A12484" s="3"/>
      <c r="B12484" s="4"/>
    </row>
    <row r="12485">
      <c r="A12485" s="3"/>
      <c r="B12485" s="4"/>
    </row>
    <row r="12486">
      <c r="A12486" s="3"/>
      <c r="B12486" s="4"/>
    </row>
    <row r="12487">
      <c r="A12487" s="3"/>
      <c r="B12487" s="4"/>
    </row>
    <row r="12488">
      <c r="A12488" s="3"/>
      <c r="B12488" s="4"/>
    </row>
    <row r="12489">
      <c r="A12489" s="3"/>
      <c r="B12489" s="4"/>
    </row>
    <row r="12490">
      <c r="A12490" s="3"/>
      <c r="B12490" s="4"/>
    </row>
    <row r="12491">
      <c r="A12491" s="3"/>
      <c r="B12491" s="4"/>
    </row>
    <row r="12492">
      <c r="A12492" s="3"/>
      <c r="B12492" s="4"/>
    </row>
    <row r="12493">
      <c r="A12493" s="3"/>
      <c r="B12493" s="4"/>
    </row>
    <row r="12494">
      <c r="A12494" s="3"/>
      <c r="B12494" s="4"/>
    </row>
    <row r="12495">
      <c r="A12495" s="3"/>
      <c r="B12495" s="4"/>
    </row>
    <row r="12496">
      <c r="A12496" s="3"/>
      <c r="B12496" s="4"/>
    </row>
    <row r="12497">
      <c r="A12497" s="3"/>
      <c r="B12497" s="4"/>
    </row>
    <row r="12498">
      <c r="A12498" s="3"/>
      <c r="B12498" s="4"/>
    </row>
    <row r="12499">
      <c r="A12499" s="3"/>
      <c r="B12499" s="4"/>
    </row>
    <row r="12500">
      <c r="A12500" s="3"/>
      <c r="B12500" s="4"/>
    </row>
    <row r="12501">
      <c r="A12501" s="3"/>
      <c r="B12501" s="4"/>
    </row>
    <row r="12502">
      <c r="A12502" s="3"/>
      <c r="B12502" s="4"/>
    </row>
    <row r="12503">
      <c r="A12503" s="3"/>
      <c r="B12503" s="4"/>
    </row>
    <row r="12504">
      <c r="A12504" s="3"/>
      <c r="B12504" s="4"/>
    </row>
    <row r="12505">
      <c r="A12505" s="3"/>
      <c r="B12505" s="4"/>
    </row>
    <row r="12506">
      <c r="A12506" s="3"/>
      <c r="B12506" s="4"/>
    </row>
    <row r="12507">
      <c r="A12507" s="3"/>
      <c r="B12507" s="4"/>
    </row>
    <row r="12508">
      <c r="A12508" s="3"/>
      <c r="B12508" s="4"/>
    </row>
    <row r="12509">
      <c r="A12509" s="3"/>
      <c r="B12509" s="4"/>
    </row>
    <row r="12510">
      <c r="A12510" s="3"/>
      <c r="B12510" s="4"/>
    </row>
    <row r="12511">
      <c r="A12511" s="3"/>
      <c r="B12511" s="4"/>
    </row>
    <row r="12512">
      <c r="A12512" s="3"/>
      <c r="B12512" s="4"/>
    </row>
    <row r="12513">
      <c r="A12513" s="3"/>
      <c r="B12513" s="4"/>
    </row>
    <row r="12514">
      <c r="A12514" s="3"/>
      <c r="B12514" s="4"/>
    </row>
    <row r="12515">
      <c r="A12515" s="3"/>
      <c r="B12515" s="4"/>
    </row>
    <row r="12516">
      <c r="A12516" s="3"/>
      <c r="B12516" s="4"/>
    </row>
    <row r="12517">
      <c r="A12517" s="3"/>
      <c r="B12517" s="4"/>
    </row>
    <row r="12518">
      <c r="A12518" s="3"/>
      <c r="B12518" s="4"/>
    </row>
    <row r="12519">
      <c r="A12519" s="3"/>
      <c r="B12519" s="4"/>
    </row>
    <row r="12520">
      <c r="A12520" s="3"/>
      <c r="B12520" s="4"/>
    </row>
    <row r="12521">
      <c r="A12521" s="3"/>
      <c r="B12521" s="4"/>
    </row>
    <row r="12522">
      <c r="A12522" s="3"/>
      <c r="B12522" s="4"/>
    </row>
    <row r="12523">
      <c r="A12523" s="3"/>
      <c r="B12523" s="4"/>
    </row>
    <row r="12524">
      <c r="A12524" s="3"/>
      <c r="B12524" s="4"/>
    </row>
    <row r="12525">
      <c r="A12525" s="3"/>
      <c r="B12525" s="4"/>
    </row>
    <row r="12526">
      <c r="A12526" s="3"/>
      <c r="B12526" s="4"/>
    </row>
    <row r="12527">
      <c r="A12527" s="3"/>
      <c r="B12527" s="4"/>
    </row>
    <row r="12528">
      <c r="A12528" s="3"/>
      <c r="B12528" s="4"/>
    </row>
    <row r="12529">
      <c r="A12529" s="3"/>
      <c r="B12529" s="4"/>
    </row>
    <row r="12530">
      <c r="A12530" s="3"/>
      <c r="B12530" s="4"/>
    </row>
    <row r="12531">
      <c r="A12531" s="3"/>
      <c r="B12531" s="4"/>
    </row>
    <row r="12532">
      <c r="A12532" s="3"/>
      <c r="B12532" s="4"/>
    </row>
    <row r="12533">
      <c r="A12533" s="3"/>
      <c r="B12533" s="4"/>
    </row>
    <row r="12534">
      <c r="A12534" s="3"/>
      <c r="B12534" s="4"/>
    </row>
    <row r="12535">
      <c r="A12535" s="3"/>
      <c r="B12535" s="4"/>
    </row>
    <row r="12536">
      <c r="A12536" s="3"/>
      <c r="B12536" s="4"/>
    </row>
    <row r="12537">
      <c r="A12537" s="3"/>
      <c r="B12537" s="4"/>
    </row>
    <row r="12538">
      <c r="A12538" s="3"/>
      <c r="B12538" s="4"/>
    </row>
    <row r="12539">
      <c r="A12539" s="3"/>
      <c r="B12539" s="4"/>
    </row>
    <row r="12540">
      <c r="A12540" s="3"/>
      <c r="B12540" s="4"/>
    </row>
    <row r="12541">
      <c r="A12541" s="3"/>
      <c r="B12541" s="4"/>
    </row>
    <row r="12542">
      <c r="A12542" s="3"/>
      <c r="B12542" s="4"/>
    </row>
    <row r="12543">
      <c r="A12543" s="3"/>
      <c r="B12543" s="4"/>
    </row>
    <row r="12544">
      <c r="A12544" s="3"/>
      <c r="B12544" s="4"/>
    </row>
    <row r="12545">
      <c r="A12545" s="3"/>
      <c r="B12545" s="4"/>
    </row>
    <row r="12546">
      <c r="A12546" s="3"/>
      <c r="B12546" s="4"/>
    </row>
    <row r="12547">
      <c r="A12547" s="3"/>
      <c r="B12547" s="4"/>
    </row>
    <row r="12548">
      <c r="A12548" s="3"/>
      <c r="B12548" s="4"/>
    </row>
    <row r="12549">
      <c r="A12549" s="3"/>
      <c r="B12549" s="4"/>
    </row>
    <row r="12550">
      <c r="A12550" s="3"/>
      <c r="B12550" s="4"/>
    </row>
    <row r="12551">
      <c r="A12551" s="3"/>
      <c r="B12551" s="4"/>
    </row>
    <row r="12552">
      <c r="A12552" s="3"/>
      <c r="B12552" s="4"/>
    </row>
    <row r="12553">
      <c r="A12553" s="3"/>
      <c r="B12553" s="4"/>
    </row>
    <row r="12554">
      <c r="A12554" s="3"/>
      <c r="B12554" s="4"/>
    </row>
    <row r="12555">
      <c r="A12555" s="3"/>
      <c r="B12555" s="4"/>
    </row>
    <row r="12556">
      <c r="A12556" s="3"/>
      <c r="B12556" s="4"/>
    </row>
    <row r="12557">
      <c r="A12557" s="3"/>
      <c r="B12557" s="4"/>
    </row>
    <row r="12558">
      <c r="A12558" s="3"/>
      <c r="B12558" s="4"/>
    </row>
    <row r="12559">
      <c r="A12559" s="3"/>
      <c r="B12559" s="4"/>
    </row>
    <row r="12560">
      <c r="A12560" s="3"/>
      <c r="B12560" s="4"/>
    </row>
    <row r="12561">
      <c r="A12561" s="3"/>
      <c r="B12561" s="4"/>
    </row>
    <row r="12562">
      <c r="A12562" s="3"/>
      <c r="B12562" s="4"/>
    </row>
    <row r="12563">
      <c r="A12563" s="3"/>
      <c r="B12563" s="4"/>
    </row>
    <row r="12564">
      <c r="A12564" s="3"/>
      <c r="B12564" s="4"/>
    </row>
    <row r="12565">
      <c r="A12565" s="3"/>
      <c r="B12565" s="4"/>
    </row>
    <row r="12566">
      <c r="A12566" s="3"/>
      <c r="B12566" s="4"/>
    </row>
    <row r="12567">
      <c r="A12567" s="3"/>
      <c r="B12567" s="4"/>
    </row>
    <row r="12568">
      <c r="A12568" s="3"/>
      <c r="B12568" s="4"/>
    </row>
    <row r="12569">
      <c r="A12569" s="3"/>
      <c r="B12569" s="4"/>
    </row>
    <row r="12570">
      <c r="A12570" s="3"/>
      <c r="B12570" s="4"/>
    </row>
    <row r="12571">
      <c r="A12571" s="3"/>
      <c r="B12571" s="4"/>
    </row>
    <row r="12572">
      <c r="A12572" s="3"/>
      <c r="B12572" s="4"/>
    </row>
    <row r="12573">
      <c r="A12573" s="3"/>
      <c r="B12573" s="4"/>
    </row>
    <row r="12574">
      <c r="A12574" s="3"/>
      <c r="B12574" s="4"/>
    </row>
    <row r="12575">
      <c r="A12575" s="3"/>
      <c r="B12575" s="4"/>
    </row>
    <row r="12576">
      <c r="A12576" s="3"/>
      <c r="B12576" s="4"/>
    </row>
    <row r="12577">
      <c r="A12577" s="3"/>
      <c r="B12577" s="4"/>
    </row>
    <row r="12578">
      <c r="A12578" s="3"/>
      <c r="B12578" s="4"/>
    </row>
    <row r="12579">
      <c r="A12579" s="3"/>
      <c r="B12579" s="4"/>
    </row>
    <row r="12580">
      <c r="A12580" s="3"/>
      <c r="B12580" s="4"/>
    </row>
    <row r="12581">
      <c r="A12581" s="3"/>
      <c r="B12581" s="4"/>
    </row>
    <row r="12582">
      <c r="A12582" s="3"/>
      <c r="B12582" s="4"/>
    </row>
    <row r="12583">
      <c r="A12583" s="3"/>
      <c r="B12583" s="4"/>
    </row>
    <row r="12584">
      <c r="A12584" s="3"/>
      <c r="B12584" s="4"/>
    </row>
    <row r="12585">
      <c r="A12585" s="3"/>
      <c r="B12585" s="4"/>
    </row>
    <row r="12586">
      <c r="A12586" s="3"/>
      <c r="B12586" s="4"/>
    </row>
    <row r="12587">
      <c r="A12587" s="3"/>
      <c r="B12587" s="4"/>
    </row>
    <row r="12588">
      <c r="A12588" s="3"/>
      <c r="B12588" s="4"/>
    </row>
    <row r="12589">
      <c r="A12589" s="3"/>
      <c r="B12589" s="4"/>
    </row>
    <row r="12590">
      <c r="A12590" s="3"/>
      <c r="B12590" s="4"/>
    </row>
    <row r="12591">
      <c r="A12591" s="3"/>
      <c r="B12591" s="4"/>
    </row>
    <row r="12592">
      <c r="A12592" s="3"/>
      <c r="B12592" s="4"/>
    </row>
    <row r="12593">
      <c r="A12593" s="3"/>
      <c r="B12593" s="4"/>
    </row>
    <row r="12594">
      <c r="A12594" s="3"/>
      <c r="B12594" s="4"/>
    </row>
    <row r="12595">
      <c r="A12595" s="3"/>
      <c r="B12595" s="4"/>
    </row>
    <row r="12596">
      <c r="A12596" s="3"/>
      <c r="B12596" s="4"/>
    </row>
    <row r="12597">
      <c r="A12597" s="3"/>
      <c r="B12597" s="4"/>
    </row>
    <row r="12598">
      <c r="A12598" s="3"/>
      <c r="B12598" s="4"/>
    </row>
    <row r="12599">
      <c r="A12599" s="3"/>
      <c r="B12599" s="4"/>
    </row>
    <row r="12600">
      <c r="A12600" s="3"/>
      <c r="B12600" s="4"/>
    </row>
    <row r="12601">
      <c r="A12601" s="3"/>
      <c r="B12601" s="4"/>
    </row>
    <row r="12602">
      <c r="A12602" s="3"/>
      <c r="B12602" s="4"/>
    </row>
    <row r="12603">
      <c r="A12603" s="3"/>
      <c r="B12603" s="4"/>
    </row>
    <row r="12604">
      <c r="A12604" s="3"/>
      <c r="B12604" s="4"/>
    </row>
    <row r="12605">
      <c r="A12605" s="3"/>
      <c r="B12605" s="4"/>
    </row>
    <row r="12606">
      <c r="A12606" s="3"/>
      <c r="B12606" s="4"/>
    </row>
    <row r="12607">
      <c r="A12607" s="3"/>
      <c r="B12607" s="4"/>
    </row>
    <row r="12608">
      <c r="A12608" s="3"/>
      <c r="B12608" s="4"/>
    </row>
    <row r="12609">
      <c r="A12609" s="3"/>
      <c r="B12609" s="4"/>
    </row>
    <row r="12610">
      <c r="A12610" s="3"/>
      <c r="B12610" s="4"/>
    </row>
    <row r="12611">
      <c r="A12611" s="3"/>
      <c r="B12611" s="4"/>
    </row>
    <row r="12612">
      <c r="A12612" s="3"/>
      <c r="B12612" s="4"/>
    </row>
    <row r="12613">
      <c r="A12613" s="3"/>
      <c r="B12613" s="4"/>
    </row>
    <row r="12614">
      <c r="A12614" s="3"/>
      <c r="B12614" s="4"/>
    </row>
    <row r="12615">
      <c r="A12615" s="3"/>
      <c r="B12615" s="4"/>
    </row>
    <row r="12616">
      <c r="A12616" s="3"/>
      <c r="B12616" s="4"/>
    </row>
    <row r="12617">
      <c r="A12617" s="3"/>
      <c r="B12617" s="4"/>
    </row>
    <row r="12618">
      <c r="A12618" s="3"/>
      <c r="B12618" s="4"/>
    </row>
    <row r="12619">
      <c r="A12619" s="3"/>
      <c r="B12619" s="4"/>
    </row>
    <row r="12620">
      <c r="A12620" s="3"/>
      <c r="B12620" s="4"/>
    </row>
    <row r="12621">
      <c r="A12621" s="3"/>
      <c r="B12621" s="4"/>
    </row>
    <row r="12622">
      <c r="A12622" s="3"/>
      <c r="B12622" s="4"/>
    </row>
    <row r="12623">
      <c r="A12623" s="3"/>
      <c r="B12623" s="4"/>
    </row>
    <row r="12624">
      <c r="A12624" s="3"/>
      <c r="B12624" s="4"/>
    </row>
    <row r="12625">
      <c r="A12625" s="3"/>
      <c r="B12625" s="4"/>
    </row>
    <row r="12626">
      <c r="A12626" s="3"/>
      <c r="B12626" s="4"/>
    </row>
    <row r="12627">
      <c r="A12627" s="3"/>
      <c r="B12627" s="4"/>
    </row>
    <row r="12628">
      <c r="A12628" s="3"/>
      <c r="B12628" s="4"/>
    </row>
    <row r="12629">
      <c r="A12629" s="3"/>
      <c r="B12629" s="4"/>
    </row>
    <row r="12630">
      <c r="A12630" s="3"/>
      <c r="B12630" s="4"/>
    </row>
    <row r="12631">
      <c r="A12631" s="3"/>
      <c r="B12631" s="4"/>
    </row>
    <row r="12632">
      <c r="A12632" s="3"/>
      <c r="B12632" s="4"/>
    </row>
    <row r="12633">
      <c r="A12633" s="3"/>
      <c r="B12633" s="4"/>
    </row>
    <row r="12634">
      <c r="A12634" s="3"/>
      <c r="B12634" s="4"/>
    </row>
    <row r="12635">
      <c r="A12635" s="3"/>
      <c r="B12635" s="4"/>
    </row>
    <row r="12636">
      <c r="A12636" s="3"/>
      <c r="B12636" s="4"/>
    </row>
    <row r="12637">
      <c r="A12637" s="3"/>
      <c r="B12637" s="4"/>
    </row>
    <row r="12638">
      <c r="A12638" s="3"/>
      <c r="B12638" s="4"/>
    </row>
    <row r="12639">
      <c r="A12639" s="3"/>
      <c r="B12639" s="4"/>
    </row>
    <row r="12640">
      <c r="A12640" s="3"/>
      <c r="B12640" s="4"/>
    </row>
    <row r="12641">
      <c r="A12641" s="3"/>
      <c r="B12641" s="4"/>
    </row>
    <row r="12642">
      <c r="A12642" s="3"/>
      <c r="B12642" s="4"/>
    </row>
    <row r="12643">
      <c r="A12643" s="3"/>
      <c r="B12643" s="4"/>
    </row>
    <row r="12644">
      <c r="A12644" s="3"/>
      <c r="B12644" s="4"/>
    </row>
    <row r="12645">
      <c r="A12645" s="3"/>
      <c r="B12645" s="4"/>
    </row>
    <row r="12646">
      <c r="A12646" s="3"/>
      <c r="B12646" s="4"/>
    </row>
    <row r="12647">
      <c r="A12647" s="3"/>
      <c r="B12647" s="4"/>
    </row>
    <row r="12648">
      <c r="A12648" s="3"/>
      <c r="B12648" s="4"/>
    </row>
    <row r="12649">
      <c r="A12649" s="3"/>
      <c r="B12649" s="4"/>
    </row>
    <row r="12650">
      <c r="A12650" s="3"/>
      <c r="B12650" s="4"/>
    </row>
    <row r="12651">
      <c r="A12651" s="3"/>
      <c r="B12651" s="4"/>
    </row>
    <row r="12652">
      <c r="A12652" s="3"/>
      <c r="B12652" s="4"/>
    </row>
    <row r="12653">
      <c r="A12653" s="3"/>
      <c r="B12653" s="4"/>
    </row>
    <row r="12654">
      <c r="A12654" s="3"/>
      <c r="B12654" s="4"/>
    </row>
    <row r="12655">
      <c r="A12655" s="3"/>
      <c r="B12655" s="4"/>
    </row>
    <row r="12656">
      <c r="A12656" s="3"/>
      <c r="B12656" s="4"/>
    </row>
    <row r="12657">
      <c r="A12657" s="3"/>
      <c r="B12657" s="4"/>
    </row>
    <row r="12658">
      <c r="A12658" s="3"/>
      <c r="B12658" s="4"/>
    </row>
    <row r="12659">
      <c r="A12659" s="3"/>
      <c r="B12659" s="4"/>
    </row>
    <row r="12660">
      <c r="A12660" s="3"/>
      <c r="B12660" s="4"/>
    </row>
    <row r="12661">
      <c r="A12661" s="3"/>
      <c r="B12661" s="4"/>
    </row>
    <row r="12662">
      <c r="A12662" s="3"/>
      <c r="B12662" s="4"/>
    </row>
    <row r="12663">
      <c r="A12663" s="3"/>
      <c r="B12663" s="4"/>
    </row>
    <row r="12664">
      <c r="A12664" s="3"/>
      <c r="B12664" s="4"/>
    </row>
    <row r="12665">
      <c r="A12665" s="3"/>
      <c r="B12665" s="4"/>
    </row>
    <row r="12666">
      <c r="A12666" s="3"/>
      <c r="B12666" s="4"/>
    </row>
    <row r="12667">
      <c r="A12667" s="3"/>
      <c r="B12667" s="4"/>
    </row>
    <row r="12668">
      <c r="A12668" s="3"/>
      <c r="B12668" s="4"/>
    </row>
    <row r="12669">
      <c r="A12669" s="3"/>
      <c r="B12669" s="4"/>
    </row>
    <row r="12670">
      <c r="A12670" s="3"/>
      <c r="B12670" s="4"/>
    </row>
    <row r="12671">
      <c r="A12671" s="3"/>
      <c r="B12671" s="4"/>
    </row>
    <row r="12672">
      <c r="A12672" s="3"/>
      <c r="B12672" s="4"/>
    </row>
    <row r="12673">
      <c r="A12673" s="3"/>
      <c r="B12673" s="4"/>
    </row>
    <row r="12674">
      <c r="A12674" s="3"/>
      <c r="B12674" s="4"/>
    </row>
    <row r="12675">
      <c r="A12675" s="3"/>
      <c r="B12675" s="4"/>
    </row>
    <row r="12676">
      <c r="A12676" s="3"/>
      <c r="B12676" s="4"/>
    </row>
    <row r="12677">
      <c r="A12677" s="3"/>
      <c r="B12677" s="4"/>
    </row>
    <row r="12678">
      <c r="A12678" s="3"/>
      <c r="B12678" s="4"/>
    </row>
    <row r="12679">
      <c r="A12679" s="3"/>
      <c r="B12679" s="4"/>
    </row>
    <row r="12680">
      <c r="A12680" s="3"/>
      <c r="B12680" s="4"/>
    </row>
    <row r="12681">
      <c r="A12681" s="3"/>
      <c r="B12681" s="4"/>
    </row>
    <row r="12682">
      <c r="A12682" s="3"/>
      <c r="B12682" s="4"/>
    </row>
    <row r="12683">
      <c r="A12683" s="3"/>
      <c r="B12683" s="4"/>
    </row>
    <row r="12684">
      <c r="A12684" s="3"/>
      <c r="B12684" s="4"/>
    </row>
    <row r="12685">
      <c r="A12685" s="3"/>
      <c r="B12685" s="4"/>
    </row>
    <row r="12686">
      <c r="A12686" s="3"/>
      <c r="B12686" s="4"/>
    </row>
    <row r="12687">
      <c r="A12687" s="3"/>
      <c r="B12687" s="4"/>
    </row>
    <row r="12688">
      <c r="A12688" s="3"/>
      <c r="B12688" s="4"/>
    </row>
    <row r="12689">
      <c r="A12689" s="3"/>
      <c r="B12689" s="4"/>
    </row>
    <row r="12690">
      <c r="A12690" s="3"/>
      <c r="B12690" s="4"/>
    </row>
    <row r="12691">
      <c r="A12691" s="3"/>
      <c r="B12691" s="4"/>
    </row>
    <row r="12692">
      <c r="A12692" s="3"/>
      <c r="B12692" s="4"/>
    </row>
    <row r="12693">
      <c r="A12693" s="3"/>
      <c r="B12693" s="4"/>
    </row>
    <row r="12694">
      <c r="A12694" s="3"/>
      <c r="B12694" s="4"/>
    </row>
    <row r="12695">
      <c r="A12695" s="3"/>
      <c r="B12695" s="4"/>
    </row>
    <row r="12696">
      <c r="A12696" s="3"/>
      <c r="B12696" s="4"/>
    </row>
    <row r="12697">
      <c r="A12697" s="3"/>
      <c r="B12697" s="4"/>
    </row>
    <row r="12698">
      <c r="A12698" s="3"/>
      <c r="B12698" s="4"/>
    </row>
    <row r="12699">
      <c r="A12699" s="3"/>
      <c r="B12699" s="4"/>
    </row>
    <row r="12700">
      <c r="A12700" s="3"/>
      <c r="B12700" s="4"/>
    </row>
    <row r="12701">
      <c r="A12701" s="3"/>
      <c r="B12701" s="4"/>
    </row>
    <row r="12702">
      <c r="A12702" s="3"/>
      <c r="B12702" s="4"/>
    </row>
    <row r="12703">
      <c r="A12703" s="3"/>
      <c r="B12703" s="4"/>
    </row>
    <row r="12704">
      <c r="A12704" s="3"/>
      <c r="B12704" s="4"/>
    </row>
    <row r="12705">
      <c r="A12705" s="3"/>
      <c r="B12705" s="4"/>
    </row>
    <row r="12706">
      <c r="A12706" s="3"/>
      <c r="B12706" s="4"/>
    </row>
    <row r="12707">
      <c r="A12707" s="3"/>
      <c r="B12707" s="4"/>
    </row>
    <row r="12708">
      <c r="A12708" s="3"/>
      <c r="B12708" s="4"/>
    </row>
    <row r="12709">
      <c r="A12709" s="3"/>
      <c r="B12709" s="4"/>
    </row>
    <row r="12710">
      <c r="A12710" s="3"/>
      <c r="B12710" s="4"/>
    </row>
    <row r="12711">
      <c r="A12711" s="3"/>
      <c r="B12711" s="4"/>
    </row>
    <row r="12712">
      <c r="A12712" s="3"/>
      <c r="B12712" s="4"/>
    </row>
    <row r="12713">
      <c r="A12713" s="3"/>
      <c r="B12713" s="4"/>
    </row>
    <row r="12714">
      <c r="A12714" s="3"/>
      <c r="B12714" s="4"/>
    </row>
    <row r="12715">
      <c r="A12715" s="3"/>
      <c r="B12715" s="4"/>
    </row>
    <row r="12716">
      <c r="A12716" s="3"/>
      <c r="B12716" s="4"/>
    </row>
    <row r="12717">
      <c r="A12717" s="3"/>
      <c r="B12717" s="4"/>
    </row>
    <row r="12718">
      <c r="A12718" s="3"/>
      <c r="B12718" s="4"/>
    </row>
    <row r="12719">
      <c r="A12719" s="3"/>
      <c r="B12719" s="4"/>
    </row>
    <row r="12720">
      <c r="A12720" s="3"/>
      <c r="B12720" s="4"/>
    </row>
    <row r="12721">
      <c r="A12721" s="3"/>
      <c r="B12721" s="4"/>
    </row>
    <row r="12722">
      <c r="A12722" s="3"/>
      <c r="B12722" s="4"/>
    </row>
    <row r="12723">
      <c r="A12723" s="3"/>
      <c r="B12723" s="4"/>
    </row>
    <row r="12724">
      <c r="A12724" s="3"/>
      <c r="B12724" s="4"/>
    </row>
    <row r="12725">
      <c r="A12725" s="3"/>
      <c r="B12725" s="4"/>
    </row>
    <row r="12726">
      <c r="A12726" s="3"/>
      <c r="B12726" s="4"/>
    </row>
    <row r="12727">
      <c r="A12727" s="3"/>
      <c r="B12727" s="4"/>
    </row>
    <row r="12728">
      <c r="A12728" s="3"/>
      <c r="B12728" s="4"/>
    </row>
    <row r="12729">
      <c r="A12729" s="3"/>
      <c r="B12729" s="4"/>
    </row>
    <row r="12730">
      <c r="A12730" s="3"/>
      <c r="B12730" s="4"/>
    </row>
    <row r="12731">
      <c r="A12731" s="3"/>
      <c r="B12731" s="4"/>
    </row>
    <row r="12732">
      <c r="A12732" s="3"/>
      <c r="B12732" s="4"/>
    </row>
    <row r="12733">
      <c r="A12733" s="3"/>
      <c r="B12733" s="4"/>
    </row>
    <row r="12734">
      <c r="A12734" s="3"/>
      <c r="B12734" s="4"/>
    </row>
    <row r="12735">
      <c r="A12735" s="3"/>
      <c r="B12735" s="4"/>
    </row>
    <row r="12736">
      <c r="A12736" s="3"/>
      <c r="B12736" s="4"/>
    </row>
    <row r="12737">
      <c r="A12737" s="3"/>
      <c r="B12737" s="4"/>
    </row>
    <row r="12738">
      <c r="A12738" s="3"/>
      <c r="B12738" s="4"/>
    </row>
    <row r="12739">
      <c r="A12739" s="3"/>
      <c r="B12739" s="4"/>
    </row>
    <row r="12740">
      <c r="A12740" s="3"/>
      <c r="B12740" s="4"/>
    </row>
    <row r="12741">
      <c r="A12741" s="3"/>
      <c r="B12741" s="4"/>
    </row>
    <row r="12742">
      <c r="A12742" s="3"/>
      <c r="B12742" s="4"/>
    </row>
    <row r="12743">
      <c r="A12743" s="3"/>
      <c r="B12743" s="4"/>
    </row>
    <row r="12744">
      <c r="A12744" s="3"/>
      <c r="B12744" s="4"/>
    </row>
    <row r="12745">
      <c r="A12745" s="3"/>
      <c r="B12745" s="4"/>
    </row>
    <row r="12746">
      <c r="A12746" s="3"/>
      <c r="B12746" s="4"/>
    </row>
    <row r="12747">
      <c r="A12747" s="3"/>
      <c r="B12747" s="4"/>
    </row>
    <row r="12748">
      <c r="A12748" s="3"/>
      <c r="B12748" s="4"/>
    </row>
    <row r="12749">
      <c r="A12749" s="3"/>
      <c r="B12749" s="4"/>
    </row>
    <row r="12750">
      <c r="A12750" s="3"/>
      <c r="B12750" s="4"/>
    </row>
    <row r="12751">
      <c r="A12751" s="3"/>
      <c r="B12751" s="4"/>
    </row>
    <row r="12752">
      <c r="A12752" s="3"/>
      <c r="B12752" s="4"/>
    </row>
    <row r="12753">
      <c r="A12753" s="3"/>
      <c r="B12753" s="4"/>
    </row>
    <row r="12754">
      <c r="A12754" s="3"/>
      <c r="B12754" s="4"/>
    </row>
    <row r="12755">
      <c r="A12755" s="3"/>
      <c r="B12755" s="4"/>
    </row>
    <row r="12756">
      <c r="A12756" s="3"/>
      <c r="B12756" s="4"/>
    </row>
    <row r="12757">
      <c r="A12757" s="3"/>
      <c r="B12757" s="4"/>
    </row>
    <row r="12758">
      <c r="A12758" s="3"/>
      <c r="B12758" s="4"/>
    </row>
    <row r="12759">
      <c r="A12759" s="3"/>
      <c r="B12759" s="4"/>
    </row>
    <row r="12760">
      <c r="A12760" s="3"/>
      <c r="B12760" s="4"/>
    </row>
    <row r="12761">
      <c r="A12761" s="3"/>
      <c r="B12761" s="4"/>
    </row>
    <row r="12762">
      <c r="A12762" s="3"/>
      <c r="B12762" s="4"/>
    </row>
    <row r="12763">
      <c r="A12763" s="3"/>
      <c r="B12763" s="4"/>
    </row>
    <row r="12764">
      <c r="A12764" s="3"/>
      <c r="B12764" s="4"/>
    </row>
    <row r="12765">
      <c r="A12765" s="3"/>
      <c r="B12765" s="4"/>
    </row>
    <row r="12766">
      <c r="A12766" s="3"/>
      <c r="B12766" s="4"/>
    </row>
    <row r="12767">
      <c r="A12767" s="3"/>
      <c r="B12767" s="4"/>
    </row>
    <row r="12768">
      <c r="A12768" s="3"/>
      <c r="B12768" s="4"/>
    </row>
    <row r="12769">
      <c r="A12769" s="3"/>
      <c r="B12769" s="4"/>
    </row>
    <row r="12770">
      <c r="A12770" s="3"/>
      <c r="B12770" s="4"/>
    </row>
    <row r="12771">
      <c r="A12771" s="3"/>
      <c r="B12771" s="4"/>
    </row>
    <row r="12772">
      <c r="A12772" s="3"/>
      <c r="B12772" s="4"/>
    </row>
    <row r="12773">
      <c r="A12773" s="3"/>
      <c r="B12773" s="4"/>
    </row>
    <row r="12774">
      <c r="A12774" s="3"/>
      <c r="B12774" s="4"/>
    </row>
    <row r="12775">
      <c r="A12775" s="3"/>
      <c r="B12775" s="4"/>
    </row>
    <row r="12776">
      <c r="A12776" s="3"/>
      <c r="B12776" s="4"/>
    </row>
    <row r="12777">
      <c r="A12777" s="3"/>
      <c r="B12777" s="4"/>
    </row>
    <row r="12778">
      <c r="A12778" s="3"/>
      <c r="B12778" s="4"/>
    </row>
    <row r="12779">
      <c r="A12779" s="3"/>
      <c r="B12779" s="4"/>
    </row>
    <row r="12780">
      <c r="A12780" s="3"/>
      <c r="B12780" s="4"/>
    </row>
    <row r="12781">
      <c r="A12781" s="3"/>
      <c r="B12781" s="4"/>
    </row>
    <row r="12782">
      <c r="A12782" s="3"/>
      <c r="B12782" s="4"/>
    </row>
    <row r="12783">
      <c r="A12783" s="3"/>
      <c r="B12783" s="4"/>
    </row>
    <row r="12784">
      <c r="A12784" s="3"/>
      <c r="B12784" s="4"/>
    </row>
    <row r="12785">
      <c r="A12785" s="3"/>
      <c r="B12785" s="4"/>
    </row>
    <row r="12786">
      <c r="A12786" s="3"/>
      <c r="B12786" s="4"/>
    </row>
    <row r="12787">
      <c r="A12787" s="3"/>
      <c r="B12787" s="4"/>
    </row>
    <row r="12788">
      <c r="A12788" s="3"/>
      <c r="B12788" s="4"/>
    </row>
    <row r="12789">
      <c r="A12789" s="3"/>
      <c r="B12789" s="4"/>
    </row>
    <row r="12790">
      <c r="A12790" s="3"/>
      <c r="B12790" s="4"/>
    </row>
    <row r="12791">
      <c r="A12791" s="3"/>
      <c r="B12791" s="4"/>
    </row>
    <row r="12792">
      <c r="A12792" s="3"/>
      <c r="B12792" s="4"/>
    </row>
    <row r="12793">
      <c r="A12793" s="3"/>
      <c r="B12793" s="4"/>
    </row>
    <row r="12794">
      <c r="A12794" s="3"/>
      <c r="B12794" s="4"/>
    </row>
    <row r="12795">
      <c r="A12795" s="3"/>
      <c r="B12795" s="4"/>
    </row>
    <row r="12796">
      <c r="A12796" s="3"/>
      <c r="B12796" s="4"/>
    </row>
    <row r="12797">
      <c r="A12797" s="3"/>
      <c r="B12797" s="4"/>
    </row>
    <row r="12798">
      <c r="A12798" s="3"/>
      <c r="B12798" s="4"/>
    </row>
    <row r="12799">
      <c r="A12799" s="3"/>
      <c r="B12799" s="4"/>
    </row>
    <row r="12800">
      <c r="A12800" s="3"/>
      <c r="B12800" s="4"/>
    </row>
    <row r="12801">
      <c r="A12801" s="3"/>
      <c r="B12801" s="4"/>
    </row>
    <row r="12802">
      <c r="A12802" s="3"/>
      <c r="B12802" s="4"/>
    </row>
    <row r="12803">
      <c r="A12803" s="3"/>
      <c r="B12803" s="4"/>
    </row>
    <row r="12804">
      <c r="A12804" s="3"/>
      <c r="B12804" s="4"/>
    </row>
    <row r="12805">
      <c r="A12805" s="3"/>
      <c r="B12805" s="4"/>
    </row>
    <row r="12806">
      <c r="A12806" s="3"/>
      <c r="B12806" s="4"/>
    </row>
    <row r="12807">
      <c r="A12807" s="3"/>
      <c r="B12807" s="4"/>
    </row>
    <row r="12808">
      <c r="A12808" s="3"/>
      <c r="B12808" s="4"/>
    </row>
    <row r="12809">
      <c r="A12809" s="3"/>
      <c r="B12809" s="4"/>
    </row>
    <row r="12810">
      <c r="A12810" s="3"/>
      <c r="B12810" s="4"/>
    </row>
    <row r="12811">
      <c r="A12811" s="3"/>
      <c r="B12811" s="4"/>
    </row>
    <row r="12812">
      <c r="A12812" s="3"/>
      <c r="B12812" s="4"/>
    </row>
    <row r="12813">
      <c r="A12813" s="3"/>
      <c r="B12813" s="4"/>
    </row>
    <row r="12814">
      <c r="A12814" s="3"/>
      <c r="B12814" s="4"/>
    </row>
    <row r="12815">
      <c r="A12815" s="3"/>
      <c r="B12815" s="4"/>
    </row>
    <row r="12816">
      <c r="A12816" s="3"/>
      <c r="B12816" s="4"/>
    </row>
    <row r="12817">
      <c r="A12817" s="3"/>
      <c r="B12817" s="4"/>
    </row>
    <row r="12818">
      <c r="A12818" s="3"/>
      <c r="B12818" s="4"/>
    </row>
    <row r="12819">
      <c r="A12819" s="3"/>
      <c r="B12819" s="4"/>
    </row>
    <row r="12820">
      <c r="A12820" s="3"/>
      <c r="B12820" s="4"/>
    </row>
    <row r="12821">
      <c r="A12821" s="3"/>
      <c r="B12821" s="4"/>
    </row>
    <row r="12822">
      <c r="A12822" s="3"/>
      <c r="B12822" s="4"/>
    </row>
    <row r="12823">
      <c r="A12823" s="3"/>
      <c r="B12823" s="4"/>
    </row>
    <row r="12824">
      <c r="A12824" s="3"/>
      <c r="B12824" s="4"/>
    </row>
    <row r="12825">
      <c r="A12825" s="3"/>
      <c r="B12825" s="4"/>
    </row>
    <row r="12826">
      <c r="A12826" s="3"/>
      <c r="B12826" s="4"/>
    </row>
    <row r="12827">
      <c r="A12827" s="3"/>
      <c r="B12827" s="4"/>
    </row>
    <row r="12828">
      <c r="A12828" s="3"/>
      <c r="B12828" s="4"/>
    </row>
    <row r="12829">
      <c r="A12829" s="3"/>
      <c r="B12829" s="4"/>
    </row>
    <row r="12830">
      <c r="A12830" s="3"/>
      <c r="B12830" s="4"/>
    </row>
    <row r="12831">
      <c r="A12831" s="3"/>
      <c r="B12831" s="4"/>
    </row>
    <row r="12832">
      <c r="A12832" s="3"/>
      <c r="B12832" s="4"/>
    </row>
    <row r="12833">
      <c r="A12833" s="3"/>
      <c r="B12833" s="4"/>
    </row>
    <row r="12834">
      <c r="A12834" s="3"/>
      <c r="B12834" s="4"/>
    </row>
    <row r="12835">
      <c r="A12835" s="3"/>
      <c r="B12835" s="4"/>
    </row>
    <row r="12836">
      <c r="A12836" s="3"/>
      <c r="B12836" s="4"/>
    </row>
    <row r="12837">
      <c r="A12837" s="3"/>
      <c r="B12837" s="4"/>
    </row>
    <row r="12838">
      <c r="A12838" s="3"/>
      <c r="B12838" s="4"/>
    </row>
    <row r="12839">
      <c r="A12839" s="3"/>
      <c r="B12839" s="4"/>
    </row>
    <row r="12840">
      <c r="A12840" s="3"/>
      <c r="B12840" s="4"/>
    </row>
    <row r="12841">
      <c r="A12841" s="3"/>
      <c r="B12841" s="4"/>
    </row>
    <row r="12842">
      <c r="A12842" s="3"/>
      <c r="B12842" s="4"/>
    </row>
    <row r="12843">
      <c r="A12843" s="3"/>
      <c r="B12843" s="4"/>
    </row>
    <row r="12844">
      <c r="A12844" s="3"/>
      <c r="B12844" s="4"/>
    </row>
    <row r="12845">
      <c r="A12845" s="3"/>
      <c r="B12845" s="4"/>
    </row>
    <row r="12846">
      <c r="A12846" s="3"/>
      <c r="B12846" s="4"/>
    </row>
    <row r="12847">
      <c r="A12847" s="3"/>
      <c r="B12847" s="4"/>
    </row>
    <row r="12848">
      <c r="A12848" s="3"/>
      <c r="B12848" s="4"/>
    </row>
    <row r="12849">
      <c r="A12849" s="3"/>
      <c r="B12849" s="4"/>
    </row>
    <row r="12850">
      <c r="A12850" s="3"/>
      <c r="B12850" s="4"/>
    </row>
    <row r="12851">
      <c r="A12851" s="3"/>
      <c r="B12851" s="4"/>
    </row>
    <row r="12852">
      <c r="A12852" s="3"/>
      <c r="B12852" s="4"/>
    </row>
    <row r="12853">
      <c r="A12853" s="3"/>
      <c r="B12853" s="4"/>
    </row>
    <row r="12854">
      <c r="A12854" s="3"/>
      <c r="B12854" s="4"/>
    </row>
    <row r="12855">
      <c r="A12855" s="3"/>
      <c r="B12855" s="4"/>
    </row>
    <row r="12856">
      <c r="A12856" s="3"/>
      <c r="B12856" s="4"/>
    </row>
    <row r="12857">
      <c r="A12857" s="3"/>
      <c r="B12857" s="4"/>
    </row>
    <row r="12858">
      <c r="A12858" s="3"/>
      <c r="B12858" s="4"/>
    </row>
    <row r="12859">
      <c r="A12859" s="3"/>
      <c r="B12859" s="4"/>
    </row>
    <row r="12860">
      <c r="A12860" s="3"/>
      <c r="B12860" s="4"/>
    </row>
    <row r="12861">
      <c r="A12861" s="3"/>
      <c r="B12861" s="4"/>
    </row>
    <row r="12862">
      <c r="A12862" s="3"/>
      <c r="B12862" s="4"/>
    </row>
    <row r="12863">
      <c r="A12863" s="3"/>
      <c r="B12863" s="4"/>
    </row>
    <row r="12864">
      <c r="A12864" s="3"/>
      <c r="B12864" s="4"/>
    </row>
    <row r="12865">
      <c r="A12865" s="3"/>
      <c r="B12865" s="4"/>
    </row>
    <row r="12866">
      <c r="A12866" s="3"/>
      <c r="B12866" s="4"/>
    </row>
    <row r="12867">
      <c r="A12867" s="3"/>
      <c r="B12867" s="4"/>
    </row>
    <row r="12868">
      <c r="A12868" s="3"/>
      <c r="B12868" s="4"/>
    </row>
    <row r="12869">
      <c r="A12869" s="3"/>
      <c r="B12869" s="4"/>
    </row>
    <row r="12870">
      <c r="A12870" s="3"/>
      <c r="B12870" s="4"/>
    </row>
    <row r="12871">
      <c r="A12871" s="3"/>
      <c r="B12871" s="4"/>
    </row>
    <row r="12872">
      <c r="A12872" s="3"/>
      <c r="B12872" s="4"/>
    </row>
    <row r="12873">
      <c r="A12873" s="3"/>
      <c r="B12873" s="4"/>
    </row>
    <row r="12874">
      <c r="A12874" s="3"/>
      <c r="B12874" s="4"/>
    </row>
    <row r="12875">
      <c r="A12875" s="3"/>
      <c r="B12875" s="4"/>
    </row>
    <row r="12876">
      <c r="A12876" s="3"/>
      <c r="B12876" s="4"/>
    </row>
    <row r="12877">
      <c r="A12877" s="3"/>
      <c r="B12877" s="4"/>
    </row>
    <row r="12878">
      <c r="A12878" s="3"/>
      <c r="B12878" s="4"/>
    </row>
    <row r="12879">
      <c r="A12879" s="3"/>
      <c r="B12879" s="4"/>
    </row>
    <row r="12880">
      <c r="A12880" s="3"/>
      <c r="B12880" s="4"/>
    </row>
    <row r="12881">
      <c r="A12881" s="3"/>
      <c r="B12881" s="4"/>
    </row>
    <row r="12882">
      <c r="A12882" s="3"/>
      <c r="B12882" s="4"/>
    </row>
    <row r="12883">
      <c r="A12883" s="3"/>
      <c r="B12883" s="4"/>
    </row>
    <row r="12884">
      <c r="A12884" s="3"/>
      <c r="B12884" s="4"/>
    </row>
    <row r="12885">
      <c r="A12885" s="3"/>
      <c r="B12885" s="4"/>
    </row>
    <row r="12886">
      <c r="A12886" s="3"/>
      <c r="B12886" s="4"/>
    </row>
    <row r="12887">
      <c r="A12887" s="3"/>
      <c r="B12887" s="4"/>
    </row>
    <row r="12888">
      <c r="A12888" s="3"/>
      <c r="B12888" s="4"/>
    </row>
    <row r="12889">
      <c r="A12889" s="3"/>
      <c r="B12889" s="4"/>
    </row>
    <row r="12890">
      <c r="A12890" s="3"/>
      <c r="B12890" s="4"/>
    </row>
    <row r="12891">
      <c r="A12891" s="3"/>
      <c r="B12891" s="4"/>
    </row>
    <row r="12892">
      <c r="A12892" s="3"/>
      <c r="B12892" s="4"/>
    </row>
    <row r="12893">
      <c r="A12893" s="3"/>
      <c r="B12893" s="4"/>
    </row>
    <row r="12894">
      <c r="A12894" s="3"/>
      <c r="B12894" s="4"/>
    </row>
    <row r="12895">
      <c r="A12895" s="3"/>
      <c r="B12895" s="4"/>
    </row>
    <row r="12896">
      <c r="A12896" s="3"/>
      <c r="B12896" s="4"/>
    </row>
    <row r="12897">
      <c r="A12897" s="3"/>
      <c r="B12897" s="4"/>
    </row>
    <row r="12898">
      <c r="A12898" s="3"/>
      <c r="B12898" s="4"/>
    </row>
    <row r="12899">
      <c r="A12899" s="3"/>
      <c r="B12899" s="4"/>
    </row>
    <row r="12900">
      <c r="A12900" s="3"/>
      <c r="B12900" s="4"/>
    </row>
    <row r="12901">
      <c r="A12901" s="3"/>
      <c r="B12901" s="4"/>
    </row>
    <row r="12902">
      <c r="A12902" s="3"/>
      <c r="B12902" s="4"/>
    </row>
    <row r="12903">
      <c r="A12903" s="3"/>
      <c r="B12903" s="4"/>
    </row>
    <row r="12904">
      <c r="A12904" s="3"/>
      <c r="B12904" s="4"/>
    </row>
    <row r="12905">
      <c r="A12905" s="3"/>
      <c r="B12905" s="4"/>
    </row>
    <row r="12906">
      <c r="A12906" s="3"/>
      <c r="B12906" s="4"/>
    </row>
    <row r="12907">
      <c r="A12907" s="3"/>
      <c r="B12907" s="4"/>
    </row>
    <row r="12908">
      <c r="A12908" s="3"/>
      <c r="B12908" s="4"/>
    </row>
    <row r="12909">
      <c r="A12909" s="3"/>
      <c r="B12909" s="4"/>
    </row>
    <row r="12910">
      <c r="A12910" s="3"/>
      <c r="B12910" s="4"/>
    </row>
    <row r="12911">
      <c r="A12911" s="3"/>
      <c r="B12911" s="4"/>
    </row>
    <row r="12912">
      <c r="A12912" s="3"/>
      <c r="B12912" s="4"/>
    </row>
    <row r="12913">
      <c r="A12913" s="3"/>
      <c r="B12913" s="4"/>
    </row>
    <row r="12914">
      <c r="A12914" s="3"/>
      <c r="B12914" s="4"/>
    </row>
    <row r="12915">
      <c r="A12915" s="3"/>
      <c r="B12915" s="4"/>
    </row>
    <row r="12916">
      <c r="A12916" s="3"/>
      <c r="B12916" s="4"/>
    </row>
    <row r="12917">
      <c r="A12917" s="3"/>
      <c r="B12917" s="4"/>
    </row>
    <row r="12918">
      <c r="A12918" s="3"/>
      <c r="B12918" s="4"/>
    </row>
    <row r="12919">
      <c r="A12919" s="3"/>
      <c r="B12919" s="4"/>
    </row>
    <row r="12920">
      <c r="A12920" s="3"/>
      <c r="B12920" s="4"/>
    </row>
    <row r="12921">
      <c r="A12921" s="3"/>
      <c r="B12921" s="4"/>
    </row>
    <row r="12922">
      <c r="A12922" s="3"/>
      <c r="B12922" s="4"/>
    </row>
    <row r="12923">
      <c r="A12923" s="3"/>
      <c r="B12923" s="4"/>
    </row>
    <row r="12924">
      <c r="A12924" s="3"/>
      <c r="B12924" s="4"/>
    </row>
    <row r="12925">
      <c r="A12925" s="3"/>
      <c r="B12925" s="4"/>
    </row>
    <row r="12926">
      <c r="A12926" s="3"/>
      <c r="B12926" s="4"/>
    </row>
    <row r="12927">
      <c r="A12927" s="3"/>
      <c r="B12927" s="4"/>
    </row>
    <row r="12928">
      <c r="A12928" s="3"/>
      <c r="B12928" s="4"/>
    </row>
    <row r="12929">
      <c r="A12929" s="3"/>
      <c r="B12929" s="4"/>
    </row>
    <row r="12930">
      <c r="A12930" s="3"/>
      <c r="B12930" s="4"/>
    </row>
    <row r="12931">
      <c r="A12931" s="3"/>
      <c r="B12931" s="4"/>
    </row>
    <row r="12932">
      <c r="A12932" s="3"/>
      <c r="B12932" s="4"/>
    </row>
    <row r="12933">
      <c r="A12933" s="3"/>
      <c r="B12933" s="4"/>
    </row>
    <row r="12934">
      <c r="A12934" s="3"/>
      <c r="B12934" s="4"/>
    </row>
    <row r="12935">
      <c r="A12935" s="3"/>
      <c r="B12935" s="4"/>
    </row>
    <row r="12936">
      <c r="A12936" s="3"/>
      <c r="B12936" s="4"/>
    </row>
    <row r="12937">
      <c r="A12937" s="3"/>
      <c r="B12937" s="4"/>
    </row>
    <row r="12938">
      <c r="A12938" s="3"/>
      <c r="B12938" s="4"/>
    </row>
    <row r="12939">
      <c r="A12939" s="3"/>
      <c r="B12939" s="4"/>
    </row>
    <row r="12940">
      <c r="A12940" s="3"/>
      <c r="B12940" s="4"/>
    </row>
    <row r="12941">
      <c r="A12941" s="3"/>
      <c r="B12941" s="4"/>
    </row>
    <row r="12942">
      <c r="A12942" s="3"/>
      <c r="B12942" s="4"/>
    </row>
    <row r="12943">
      <c r="A12943" s="3"/>
      <c r="B12943" s="4"/>
    </row>
    <row r="12944">
      <c r="A12944" s="3"/>
      <c r="B12944" s="4"/>
    </row>
    <row r="12945">
      <c r="A12945" s="3"/>
      <c r="B12945" s="4"/>
    </row>
    <row r="12946">
      <c r="A12946" s="3"/>
      <c r="B12946" s="4"/>
    </row>
    <row r="12947">
      <c r="A12947" s="3"/>
      <c r="B12947" s="4"/>
    </row>
    <row r="12948">
      <c r="A12948" s="3"/>
      <c r="B12948" s="4"/>
    </row>
    <row r="12949">
      <c r="A12949" s="3"/>
      <c r="B12949" s="4"/>
    </row>
    <row r="12950">
      <c r="A12950" s="3"/>
      <c r="B12950" s="4"/>
    </row>
    <row r="12951">
      <c r="A12951" s="3"/>
      <c r="B12951" s="4"/>
    </row>
    <row r="12952">
      <c r="A12952" s="3"/>
      <c r="B12952" s="4"/>
    </row>
    <row r="12953">
      <c r="A12953" s="3"/>
      <c r="B12953" s="4"/>
    </row>
    <row r="12954">
      <c r="A12954" s="3"/>
      <c r="B12954" s="4"/>
    </row>
    <row r="12955">
      <c r="A12955" s="3"/>
      <c r="B12955" s="4"/>
    </row>
    <row r="12956">
      <c r="A12956" s="3"/>
      <c r="B12956" s="4"/>
    </row>
    <row r="12957">
      <c r="A12957" s="3"/>
      <c r="B12957" s="4"/>
    </row>
    <row r="12958">
      <c r="A12958" s="3"/>
      <c r="B12958" s="4"/>
    </row>
    <row r="12959">
      <c r="A12959" s="3"/>
      <c r="B12959" s="4"/>
    </row>
    <row r="12960">
      <c r="A12960" s="3"/>
      <c r="B12960" s="4"/>
    </row>
    <row r="12961">
      <c r="A12961" s="3"/>
      <c r="B12961" s="4"/>
    </row>
    <row r="12962">
      <c r="A12962" s="3"/>
      <c r="B12962" s="4"/>
    </row>
    <row r="12963">
      <c r="A12963" s="3"/>
      <c r="B12963" s="4"/>
    </row>
    <row r="12964">
      <c r="A12964" s="3"/>
      <c r="B12964" s="4"/>
    </row>
    <row r="12965">
      <c r="A12965" s="3"/>
      <c r="B12965" s="4"/>
    </row>
    <row r="12966">
      <c r="A12966" s="3"/>
      <c r="B12966" s="4"/>
    </row>
    <row r="12967">
      <c r="A12967" s="3"/>
      <c r="B12967" s="4"/>
    </row>
    <row r="12968">
      <c r="A12968" s="3"/>
      <c r="B12968" s="4"/>
    </row>
    <row r="12969">
      <c r="A12969" s="3"/>
      <c r="B12969" s="4"/>
    </row>
    <row r="12970">
      <c r="A12970" s="3"/>
      <c r="B12970" s="4"/>
    </row>
    <row r="12971">
      <c r="A12971" s="3"/>
      <c r="B12971" s="4"/>
    </row>
    <row r="12972">
      <c r="A12972" s="3"/>
      <c r="B12972" s="4"/>
    </row>
    <row r="12973">
      <c r="A12973" s="3"/>
      <c r="B12973" s="4"/>
    </row>
    <row r="12974">
      <c r="A12974" s="3"/>
      <c r="B12974" s="4"/>
    </row>
    <row r="12975">
      <c r="A12975" s="3"/>
      <c r="B12975" s="4"/>
    </row>
    <row r="12976">
      <c r="A12976" s="3"/>
      <c r="B12976" s="4"/>
    </row>
    <row r="12977">
      <c r="A12977" s="3"/>
      <c r="B12977" s="4"/>
    </row>
    <row r="12978">
      <c r="A12978" s="3"/>
      <c r="B12978" s="4"/>
    </row>
    <row r="12979">
      <c r="A12979" s="3"/>
      <c r="B12979" s="4"/>
    </row>
    <row r="12980">
      <c r="A12980" s="3"/>
      <c r="B12980" s="4"/>
    </row>
    <row r="12981">
      <c r="A12981" s="3"/>
      <c r="B12981" s="4"/>
    </row>
    <row r="12982">
      <c r="A12982" s="3"/>
      <c r="B12982" s="4"/>
    </row>
    <row r="12983">
      <c r="A12983" s="3"/>
      <c r="B12983" s="4"/>
    </row>
    <row r="12984">
      <c r="A12984" s="3"/>
      <c r="B12984" s="4"/>
    </row>
    <row r="12985">
      <c r="A12985" s="3"/>
      <c r="B12985" s="4"/>
    </row>
    <row r="12986">
      <c r="A12986" s="3"/>
      <c r="B12986" s="4"/>
    </row>
    <row r="12987">
      <c r="A12987" s="3"/>
      <c r="B12987" s="4"/>
    </row>
    <row r="12988">
      <c r="A12988" s="3"/>
      <c r="B12988" s="4"/>
    </row>
    <row r="12989">
      <c r="A12989" s="3"/>
      <c r="B12989" s="4"/>
    </row>
    <row r="12990">
      <c r="A12990" s="3"/>
      <c r="B12990" s="4"/>
    </row>
    <row r="12991">
      <c r="A12991" s="3"/>
      <c r="B12991" s="4"/>
    </row>
    <row r="12992">
      <c r="A12992" s="3"/>
      <c r="B12992" s="4"/>
    </row>
    <row r="12993">
      <c r="A12993" s="3"/>
      <c r="B12993" s="4"/>
    </row>
    <row r="12994">
      <c r="A12994" s="3"/>
      <c r="B12994" s="4"/>
    </row>
    <row r="12995">
      <c r="A12995" s="3"/>
      <c r="B12995" s="4"/>
    </row>
    <row r="12996">
      <c r="A12996" s="3"/>
      <c r="B12996" s="4"/>
    </row>
    <row r="12997">
      <c r="A12997" s="3"/>
      <c r="B12997" s="4"/>
    </row>
    <row r="12998">
      <c r="A12998" s="3"/>
      <c r="B12998" s="4"/>
    </row>
    <row r="12999">
      <c r="A12999" s="3"/>
      <c r="B12999" s="4"/>
    </row>
    <row r="13000">
      <c r="A13000" s="3"/>
      <c r="B13000" s="4"/>
    </row>
    <row r="13001">
      <c r="A13001" s="3"/>
      <c r="B13001" s="4"/>
    </row>
    <row r="13002">
      <c r="A13002" s="3"/>
      <c r="B13002" s="4"/>
    </row>
    <row r="13003">
      <c r="A13003" s="3"/>
      <c r="B13003" s="4"/>
    </row>
    <row r="13004">
      <c r="A13004" s="3"/>
      <c r="B13004" s="4"/>
    </row>
    <row r="13005">
      <c r="A13005" s="3"/>
      <c r="B13005" s="4"/>
    </row>
    <row r="13006">
      <c r="A13006" s="3"/>
      <c r="B13006" s="4"/>
    </row>
    <row r="13007">
      <c r="A13007" s="3"/>
      <c r="B13007" s="4"/>
    </row>
    <row r="13008">
      <c r="A13008" s="3"/>
      <c r="B13008" s="4"/>
    </row>
    <row r="13009">
      <c r="A13009" s="3"/>
      <c r="B13009" s="4"/>
    </row>
    <row r="13010">
      <c r="A13010" s="3"/>
      <c r="B13010" s="4"/>
    </row>
    <row r="13011">
      <c r="A13011" s="3"/>
      <c r="B13011" s="4"/>
    </row>
    <row r="13012">
      <c r="A13012" s="3"/>
      <c r="B13012" s="4"/>
    </row>
    <row r="13013">
      <c r="A13013" s="3"/>
      <c r="B13013" s="4"/>
    </row>
    <row r="13014">
      <c r="A13014" s="3"/>
      <c r="B13014" s="4"/>
    </row>
    <row r="13015">
      <c r="A13015" s="3"/>
      <c r="B13015" s="4"/>
    </row>
    <row r="13016">
      <c r="A13016" s="3"/>
      <c r="B13016" s="4"/>
    </row>
    <row r="13017">
      <c r="A13017" s="3"/>
      <c r="B13017" s="4"/>
    </row>
    <row r="13018">
      <c r="A13018" s="3"/>
      <c r="B13018" s="4"/>
    </row>
    <row r="13019">
      <c r="A13019" s="3"/>
      <c r="B13019" s="4"/>
    </row>
    <row r="13020">
      <c r="A13020" s="3"/>
      <c r="B13020" s="4"/>
    </row>
    <row r="13021">
      <c r="A13021" s="3"/>
      <c r="B13021" s="4"/>
    </row>
    <row r="13022">
      <c r="A13022" s="3"/>
      <c r="B13022" s="4"/>
    </row>
    <row r="13023">
      <c r="A13023" s="3"/>
      <c r="B13023" s="4"/>
    </row>
    <row r="13024">
      <c r="A13024" s="3"/>
      <c r="B13024" s="4"/>
    </row>
    <row r="13025">
      <c r="A13025" s="3"/>
      <c r="B13025" s="4"/>
    </row>
    <row r="13026">
      <c r="A13026" s="3"/>
      <c r="B13026" s="4"/>
    </row>
    <row r="13027">
      <c r="A13027" s="3"/>
      <c r="B13027" s="4"/>
    </row>
    <row r="13028">
      <c r="A13028" s="3"/>
      <c r="B13028" s="4"/>
    </row>
    <row r="13029">
      <c r="A13029" s="3"/>
      <c r="B13029" s="4"/>
    </row>
    <row r="13030">
      <c r="A13030" s="3"/>
      <c r="B13030" s="4"/>
    </row>
    <row r="13031">
      <c r="A13031" s="3"/>
      <c r="B13031" s="4"/>
    </row>
    <row r="13032">
      <c r="A13032" s="3"/>
      <c r="B13032" s="4"/>
    </row>
    <row r="13033">
      <c r="A13033" s="3"/>
      <c r="B13033" s="4"/>
    </row>
    <row r="13034">
      <c r="A13034" s="3"/>
      <c r="B13034" s="4"/>
    </row>
    <row r="13035">
      <c r="A13035" s="3"/>
      <c r="B13035" s="4"/>
    </row>
    <row r="13036">
      <c r="A13036" s="3"/>
      <c r="B13036" s="4"/>
    </row>
    <row r="13037">
      <c r="A13037" s="3"/>
      <c r="B13037" s="4"/>
    </row>
    <row r="13038">
      <c r="A13038" s="3"/>
      <c r="B13038" s="4"/>
    </row>
    <row r="13039">
      <c r="A13039" s="3"/>
      <c r="B13039" s="4"/>
    </row>
    <row r="13040">
      <c r="A13040" s="3"/>
      <c r="B13040" s="4"/>
    </row>
    <row r="13041">
      <c r="A13041" s="3"/>
      <c r="B13041" s="4"/>
    </row>
    <row r="13042">
      <c r="A13042" s="3"/>
      <c r="B13042" s="4"/>
    </row>
    <row r="13043">
      <c r="A13043" s="3"/>
      <c r="B13043" s="4"/>
    </row>
    <row r="13044">
      <c r="A13044" s="3"/>
      <c r="B13044" s="4"/>
    </row>
    <row r="13045">
      <c r="A13045" s="3"/>
      <c r="B13045" s="4"/>
    </row>
    <row r="13046">
      <c r="A13046" s="3"/>
      <c r="B13046" s="4"/>
    </row>
    <row r="13047">
      <c r="A13047" s="3"/>
      <c r="B13047" s="4"/>
    </row>
    <row r="13048">
      <c r="A13048" s="3"/>
      <c r="B13048" s="4"/>
    </row>
    <row r="13049">
      <c r="A13049" s="3"/>
      <c r="B13049" s="4"/>
    </row>
    <row r="13050">
      <c r="A13050" s="3"/>
      <c r="B13050" s="4"/>
    </row>
    <row r="13051">
      <c r="A13051" s="3"/>
      <c r="B13051" s="4"/>
    </row>
    <row r="13052">
      <c r="A13052" s="3"/>
      <c r="B13052" s="4"/>
    </row>
    <row r="13053">
      <c r="A13053" s="3"/>
      <c r="B13053" s="4"/>
    </row>
    <row r="13054">
      <c r="A13054" s="3"/>
      <c r="B13054" s="4"/>
    </row>
    <row r="13055">
      <c r="A13055" s="3"/>
      <c r="B13055" s="4"/>
    </row>
    <row r="13056">
      <c r="A13056" s="3"/>
      <c r="B13056" s="4"/>
    </row>
    <row r="13057">
      <c r="A13057" s="3"/>
      <c r="B13057" s="4"/>
    </row>
    <row r="13058">
      <c r="A13058" s="3"/>
      <c r="B13058" s="4"/>
    </row>
    <row r="13059">
      <c r="A13059" s="3"/>
      <c r="B13059" s="4"/>
    </row>
    <row r="13060">
      <c r="A13060" s="3"/>
      <c r="B13060" s="4"/>
    </row>
    <row r="13061">
      <c r="A13061" s="3"/>
      <c r="B13061" s="4"/>
    </row>
    <row r="13062">
      <c r="A13062" s="3"/>
      <c r="B13062" s="4"/>
    </row>
    <row r="13063">
      <c r="A13063" s="3"/>
      <c r="B13063" s="4"/>
    </row>
    <row r="13064">
      <c r="A13064" s="3"/>
      <c r="B13064" s="4"/>
    </row>
    <row r="13065">
      <c r="A13065" s="3"/>
      <c r="B13065" s="4"/>
    </row>
    <row r="13066">
      <c r="A13066" s="3"/>
      <c r="B13066" s="4"/>
    </row>
    <row r="13067">
      <c r="A13067" s="3"/>
      <c r="B13067" s="4"/>
    </row>
    <row r="13068">
      <c r="A13068" s="3"/>
      <c r="B13068" s="4"/>
    </row>
    <row r="13069">
      <c r="A13069" s="3"/>
      <c r="B13069" s="4"/>
    </row>
    <row r="13070">
      <c r="A13070" s="3"/>
      <c r="B13070" s="4"/>
    </row>
    <row r="13071">
      <c r="A13071" s="3"/>
      <c r="B13071" s="4"/>
    </row>
    <row r="13072">
      <c r="A13072" s="3"/>
      <c r="B13072" s="4"/>
    </row>
    <row r="13073">
      <c r="A13073" s="3"/>
      <c r="B13073" s="4"/>
    </row>
    <row r="13074">
      <c r="A13074" s="3"/>
      <c r="B13074" s="4"/>
    </row>
    <row r="13075">
      <c r="A13075" s="3"/>
      <c r="B13075" s="4"/>
    </row>
    <row r="13076">
      <c r="A13076" s="3"/>
      <c r="B13076" s="4"/>
    </row>
    <row r="13077">
      <c r="A13077" s="3"/>
      <c r="B13077" s="4"/>
    </row>
    <row r="13078">
      <c r="A13078" s="3"/>
      <c r="B13078" s="4"/>
    </row>
    <row r="13079">
      <c r="A13079" s="3"/>
      <c r="B13079" s="4"/>
    </row>
    <row r="13080">
      <c r="A13080" s="3"/>
      <c r="B13080" s="4"/>
    </row>
    <row r="13081">
      <c r="A13081" s="3"/>
      <c r="B13081" s="4"/>
    </row>
    <row r="13082">
      <c r="A13082" s="3"/>
      <c r="B13082" s="4"/>
    </row>
    <row r="13083">
      <c r="A13083" s="3"/>
      <c r="B13083" s="4"/>
    </row>
    <row r="13084">
      <c r="A13084" s="3"/>
      <c r="B13084" s="4"/>
    </row>
    <row r="13085">
      <c r="A13085" s="3"/>
      <c r="B13085" s="4"/>
    </row>
    <row r="13086">
      <c r="A13086" s="3"/>
      <c r="B13086" s="4"/>
    </row>
    <row r="13087">
      <c r="A13087" s="3"/>
      <c r="B13087" s="4"/>
    </row>
    <row r="13088">
      <c r="A13088" s="3"/>
      <c r="B13088" s="4"/>
    </row>
    <row r="13089">
      <c r="A13089" s="3"/>
      <c r="B13089" s="4"/>
    </row>
    <row r="13090">
      <c r="A13090" s="3"/>
      <c r="B13090" s="4"/>
    </row>
    <row r="13091">
      <c r="A13091" s="3"/>
      <c r="B13091" s="4"/>
    </row>
    <row r="13092">
      <c r="A13092" s="3"/>
      <c r="B13092" s="4"/>
    </row>
    <row r="13093">
      <c r="A13093" s="3"/>
      <c r="B13093" s="4"/>
    </row>
    <row r="13094">
      <c r="A13094" s="3"/>
      <c r="B13094" s="4"/>
    </row>
    <row r="13095">
      <c r="A13095" s="3"/>
      <c r="B13095" s="4"/>
    </row>
    <row r="13096">
      <c r="A13096" s="3"/>
      <c r="B13096" s="4"/>
    </row>
    <row r="13097">
      <c r="A13097" s="3"/>
      <c r="B13097" s="4"/>
    </row>
    <row r="13098">
      <c r="A13098" s="3"/>
      <c r="B13098" s="4"/>
    </row>
    <row r="13099">
      <c r="A13099" s="3"/>
      <c r="B13099" s="4"/>
    </row>
    <row r="13100">
      <c r="A13100" s="3"/>
      <c r="B13100" s="4"/>
    </row>
    <row r="13101">
      <c r="A13101" s="3"/>
      <c r="B13101" s="4"/>
    </row>
    <row r="13102">
      <c r="A13102" s="3"/>
      <c r="B13102" s="4"/>
    </row>
    <row r="13103">
      <c r="A13103" s="3"/>
      <c r="B13103" s="4"/>
    </row>
    <row r="13104">
      <c r="A13104" s="3"/>
      <c r="B13104" s="4"/>
    </row>
    <row r="13105">
      <c r="A13105" s="3"/>
      <c r="B13105" s="4"/>
    </row>
    <row r="13106">
      <c r="A13106" s="3"/>
      <c r="B13106" s="4"/>
    </row>
    <row r="13107">
      <c r="A13107" s="3"/>
      <c r="B13107" s="4"/>
    </row>
    <row r="13108">
      <c r="A13108" s="3"/>
      <c r="B13108" s="4"/>
    </row>
    <row r="13109">
      <c r="A13109" s="3"/>
      <c r="B13109" s="4"/>
    </row>
    <row r="13110">
      <c r="A13110" s="3"/>
      <c r="B13110" s="4"/>
    </row>
    <row r="13111">
      <c r="A13111" s="3"/>
      <c r="B13111" s="4"/>
    </row>
    <row r="13112">
      <c r="A13112" s="3"/>
      <c r="B13112" s="4"/>
    </row>
    <row r="13113">
      <c r="A13113" s="3"/>
      <c r="B13113" s="4"/>
    </row>
    <row r="13114">
      <c r="A13114" s="3"/>
      <c r="B13114" s="4"/>
    </row>
    <row r="13115">
      <c r="A13115" s="3"/>
      <c r="B13115" s="4"/>
    </row>
    <row r="13116">
      <c r="A13116" s="3"/>
      <c r="B13116" s="4"/>
    </row>
    <row r="13117">
      <c r="A13117" s="3"/>
      <c r="B13117" s="4"/>
    </row>
    <row r="13118">
      <c r="A13118" s="3"/>
      <c r="B13118" s="4"/>
    </row>
    <row r="13119">
      <c r="A13119" s="3"/>
      <c r="B13119" s="4"/>
    </row>
    <row r="13120">
      <c r="A13120" s="3"/>
      <c r="B13120" s="4"/>
    </row>
    <row r="13121">
      <c r="A13121" s="3"/>
      <c r="B13121" s="4"/>
    </row>
    <row r="13122">
      <c r="A13122" s="3"/>
      <c r="B13122" s="4"/>
    </row>
    <row r="13123">
      <c r="A13123" s="3"/>
      <c r="B13123" s="4"/>
    </row>
    <row r="13124">
      <c r="A13124" s="3"/>
      <c r="B13124" s="4"/>
    </row>
    <row r="13125">
      <c r="A13125" s="3"/>
      <c r="B13125" s="4"/>
    </row>
    <row r="13126">
      <c r="A13126" s="3"/>
      <c r="B13126" s="4"/>
    </row>
    <row r="13127">
      <c r="A13127" s="3"/>
      <c r="B13127" s="4"/>
    </row>
    <row r="13128">
      <c r="A13128" s="3"/>
      <c r="B13128" s="4"/>
    </row>
    <row r="13129">
      <c r="A13129" s="3"/>
      <c r="B13129" s="4"/>
    </row>
    <row r="13130">
      <c r="A13130" s="3"/>
      <c r="B13130" s="4"/>
    </row>
    <row r="13131">
      <c r="A13131" s="3"/>
      <c r="B13131" s="4"/>
    </row>
    <row r="13132">
      <c r="A13132" s="3"/>
      <c r="B13132" s="4"/>
    </row>
    <row r="13133">
      <c r="A13133" s="3"/>
      <c r="B13133" s="4"/>
    </row>
    <row r="13134">
      <c r="A13134" s="3"/>
      <c r="B13134" s="4"/>
    </row>
    <row r="13135">
      <c r="A13135" s="3"/>
      <c r="B13135" s="4"/>
    </row>
    <row r="13136">
      <c r="A13136" s="3"/>
      <c r="B13136" s="4"/>
    </row>
    <row r="13137">
      <c r="A13137" s="3"/>
      <c r="B13137" s="4"/>
    </row>
    <row r="13138">
      <c r="A13138" s="3"/>
      <c r="B13138" s="4"/>
    </row>
    <row r="13139">
      <c r="A13139" s="3"/>
      <c r="B13139" s="4"/>
    </row>
    <row r="13140">
      <c r="A13140" s="3"/>
      <c r="B13140" s="4"/>
    </row>
    <row r="13141">
      <c r="A13141" s="3"/>
      <c r="B13141" s="4"/>
    </row>
    <row r="13142">
      <c r="A13142" s="3"/>
      <c r="B13142" s="4"/>
    </row>
    <row r="13143">
      <c r="A13143" s="3"/>
      <c r="B13143" s="4"/>
    </row>
    <row r="13144">
      <c r="A13144" s="3"/>
      <c r="B13144" s="4"/>
    </row>
    <row r="13145">
      <c r="A13145" s="3"/>
      <c r="B13145" s="4"/>
    </row>
    <row r="13146">
      <c r="A13146" s="3"/>
      <c r="B13146" s="4"/>
    </row>
    <row r="13147">
      <c r="A13147" s="3"/>
      <c r="B13147" s="4"/>
    </row>
    <row r="13148">
      <c r="A13148" s="3"/>
      <c r="B13148" s="4"/>
    </row>
    <row r="13149">
      <c r="A13149" s="3"/>
      <c r="B13149" s="4"/>
    </row>
    <row r="13150">
      <c r="A13150" s="3"/>
      <c r="B13150" s="4"/>
    </row>
    <row r="13151">
      <c r="A13151" s="3"/>
      <c r="B13151" s="4"/>
    </row>
    <row r="13152">
      <c r="A13152" s="3"/>
      <c r="B13152" s="4"/>
    </row>
    <row r="13153">
      <c r="A13153" s="3"/>
      <c r="B13153" s="4"/>
    </row>
    <row r="13154">
      <c r="A13154" s="3"/>
      <c r="B13154" s="4"/>
    </row>
    <row r="13155">
      <c r="A13155" s="3"/>
      <c r="B13155" s="4"/>
    </row>
    <row r="13156">
      <c r="A13156" s="3"/>
      <c r="B13156" s="4"/>
    </row>
    <row r="13157">
      <c r="A13157" s="3"/>
      <c r="B13157" s="4"/>
    </row>
    <row r="13158">
      <c r="A13158" s="3"/>
      <c r="B13158" s="4"/>
    </row>
    <row r="13159">
      <c r="A13159" s="3"/>
      <c r="B13159" s="4"/>
    </row>
    <row r="13160">
      <c r="A13160" s="3"/>
      <c r="B13160" s="4"/>
    </row>
    <row r="13161">
      <c r="A13161" s="3"/>
      <c r="B13161" s="4"/>
    </row>
    <row r="13162">
      <c r="A13162" s="3"/>
      <c r="B13162" s="4"/>
    </row>
    <row r="13163">
      <c r="A13163" s="3"/>
      <c r="B13163" s="4"/>
    </row>
    <row r="13164">
      <c r="A13164" s="3"/>
      <c r="B13164" s="4"/>
    </row>
    <row r="13165">
      <c r="A13165" s="3"/>
      <c r="B13165" s="4"/>
    </row>
    <row r="13166">
      <c r="A13166" s="3"/>
      <c r="B13166" s="4"/>
    </row>
    <row r="13167">
      <c r="A13167" s="3"/>
      <c r="B13167" s="4"/>
    </row>
    <row r="13168">
      <c r="A13168" s="3"/>
      <c r="B13168" s="4"/>
    </row>
    <row r="13169">
      <c r="A13169" s="3"/>
      <c r="B13169" s="4"/>
    </row>
    <row r="13170">
      <c r="A13170" s="3"/>
      <c r="B13170" s="4"/>
    </row>
    <row r="13171">
      <c r="A13171" s="3"/>
      <c r="B13171" s="4"/>
    </row>
    <row r="13172">
      <c r="A13172" s="3"/>
      <c r="B13172" s="4"/>
    </row>
    <row r="13173">
      <c r="A13173" s="3"/>
      <c r="B13173" s="4"/>
    </row>
    <row r="13174">
      <c r="A13174" s="3"/>
      <c r="B13174" s="4"/>
    </row>
    <row r="13175">
      <c r="A13175" s="3"/>
      <c r="B13175" s="4"/>
    </row>
    <row r="13176">
      <c r="A13176" s="3"/>
      <c r="B13176" s="4"/>
    </row>
    <row r="13177">
      <c r="A13177" s="3"/>
      <c r="B13177" s="4"/>
    </row>
    <row r="13178">
      <c r="A13178" s="3"/>
      <c r="B13178" s="4"/>
    </row>
    <row r="13179">
      <c r="A13179" s="3"/>
      <c r="B13179" s="4"/>
    </row>
    <row r="13180">
      <c r="A13180" s="3"/>
      <c r="B13180" s="4"/>
    </row>
    <row r="13181">
      <c r="A13181" s="3"/>
      <c r="B13181" s="4"/>
    </row>
    <row r="13182">
      <c r="A13182" s="3"/>
      <c r="B13182" s="4"/>
    </row>
    <row r="13183">
      <c r="A13183" s="3"/>
      <c r="B13183" s="4"/>
    </row>
    <row r="13184">
      <c r="A13184" s="3"/>
      <c r="B13184" s="4"/>
    </row>
    <row r="13185">
      <c r="A13185" s="3"/>
      <c r="B13185" s="4"/>
    </row>
    <row r="13186">
      <c r="A13186" s="3"/>
      <c r="B13186" s="4"/>
    </row>
    <row r="13187">
      <c r="A13187" s="3"/>
      <c r="B13187" s="4"/>
    </row>
    <row r="13188">
      <c r="A13188" s="3"/>
      <c r="B13188" s="4"/>
    </row>
    <row r="13189">
      <c r="A13189" s="3"/>
      <c r="B13189" s="4"/>
    </row>
    <row r="13190">
      <c r="A13190" s="3"/>
      <c r="B13190" s="4"/>
    </row>
    <row r="13191">
      <c r="A13191" s="3"/>
      <c r="B13191" s="4"/>
    </row>
    <row r="13192">
      <c r="A13192" s="3"/>
      <c r="B13192" s="4"/>
    </row>
    <row r="13193">
      <c r="A13193" s="3"/>
      <c r="B13193" s="4"/>
    </row>
    <row r="13194">
      <c r="A13194" s="3"/>
      <c r="B13194" s="4"/>
    </row>
    <row r="13195">
      <c r="A13195" s="3"/>
      <c r="B13195" s="4"/>
    </row>
    <row r="13196">
      <c r="A13196" s="3"/>
      <c r="B13196" s="4"/>
    </row>
    <row r="13197">
      <c r="A13197" s="3"/>
      <c r="B13197" s="4"/>
    </row>
    <row r="13198">
      <c r="A13198" s="3"/>
      <c r="B13198" s="4"/>
    </row>
    <row r="13199">
      <c r="A13199" s="3"/>
      <c r="B13199" s="4"/>
    </row>
    <row r="13200">
      <c r="A13200" s="3"/>
      <c r="B13200" s="4"/>
    </row>
    <row r="13201">
      <c r="A13201" s="3"/>
      <c r="B13201" s="4"/>
    </row>
    <row r="13202">
      <c r="A13202" s="3"/>
      <c r="B13202" s="4"/>
    </row>
    <row r="13203">
      <c r="A13203" s="3"/>
      <c r="B13203" s="4"/>
    </row>
    <row r="13204">
      <c r="A13204" s="3"/>
      <c r="B13204" s="4"/>
    </row>
    <row r="13205">
      <c r="A13205" s="3"/>
      <c r="B13205" s="4"/>
    </row>
    <row r="13206">
      <c r="A13206" s="3"/>
      <c r="B13206" s="4"/>
    </row>
    <row r="13207">
      <c r="A13207" s="3"/>
      <c r="B13207" s="4"/>
    </row>
    <row r="13208">
      <c r="A13208" s="3"/>
      <c r="B13208" s="4"/>
    </row>
    <row r="13209">
      <c r="A13209" s="3"/>
      <c r="B13209" s="4"/>
    </row>
    <row r="13210">
      <c r="A13210" s="3"/>
      <c r="B13210" s="4"/>
    </row>
    <row r="13211">
      <c r="A13211" s="3"/>
      <c r="B13211" s="4"/>
    </row>
    <row r="13212">
      <c r="A13212" s="3"/>
      <c r="B13212" s="4"/>
    </row>
    <row r="13213">
      <c r="A13213" s="3"/>
      <c r="B13213" s="4"/>
    </row>
    <row r="13214">
      <c r="A13214" s="3"/>
      <c r="B13214" s="4"/>
    </row>
    <row r="13215">
      <c r="A13215" s="3"/>
      <c r="B13215" s="4"/>
    </row>
    <row r="13216">
      <c r="A13216" s="3"/>
      <c r="B13216" s="4"/>
    </row>
    <row r="13217">
      <c r="A13217" s="3"/>
      <c r="B13217" s="4"/>
    </row>
    <row r="13218">
      <c r="A13218" s="3"/>
      <c r="B13218" s="4"/>
    </row>
    <row r="13219">
      <c r="A13219" s="3"/>
      <c r="B13219" s="4"/>
    </row>
    <row r="13220">
      <c r="A13220" s="3"/>
      <c r="B13220" s="4"/>
    </row>
    <row r="13221">
      <c r="A13221" s="3"/>
      <c r="B13221" s="4"/>
    </row>
    <row r="13222">
      <c r="A13222" s="3"/>
      <c r="B13222" s="4"/>
    </row>
    <row r="13223">
      <c r="A13223" s="3"/>
      <c r="B13223" s="4"/>
    </row>
    <row r="13224">
      <c r="A13224" s="3"/>
      <c r="B13224" s="4"/>
    </row>
    <row r="13225">
      <c r="A13225" s="3"/>
      <c r="B13225" s="4"/>
    </row>
    <row r="13226">
      <c r="A13226" s="3"/>
      <c r="B13226" s="4"/>
    </row>
    <row r="13227">
      <c r="A13227" s="3"/>
      <c r="B13227" s="4"/>
    </row>
    <row r="13228">
      <c r="A13228" s="3"/>
      <c r="B13228" s="4"/>
    </row>
    <row r="13229">
      <c r="A13229" s="3"/>
      <c r="B13229" s="4"/>
    </row>
    <row r="13230">
      <c r="A13230" s="3"/>
      <c r="B13230" s="4"/>
    </row>
    <row r="13231">
      <c r="A13231" s="3"/>
      <c r="B13231" s="4"/>
    </row>
    <row r="13232">
      <c r="A13232" s="3"/>
      <c r="B13232" s="4"/>
    </row>
    <row r="13233">
      <c r="A13233" s="3"/>
      <c r="B13233" s="4"/>
    </row>
    <row r="13234">
      <c r="A13234" s="3"/>
      <c r="B13234" s="4"/>
    </row>
    <row r="13235">
      <c r="A13235" s="3"/>
      <c r="B13235" s="4"/>
    </row>
    <row r="13236">
      <c r="A13236" s="3"/>
      <c r="B13236" s="4"/>
    </row>
    <row r="13237">
      <c r="A13237" s="3"/>
      <c r="B13237" s="4"/>
    </row>
    <row r="13238">
      <c r="A13238" s="3"/>
      <c r="B13238" s="4"/>
    </row>
    <row r="13239">
      <c r="A13239" s="3"/>
      <c r="B13239" s="4"/>
    </row>
    <row r="13240">
      <c r="A13240" s="3"/>
      <c r="B13240" s="4"/>
    </row>
    <row r="13241">
      <c r="A13241" s="3"/>
      <c r="B13241" s="4"/>
    </row>
    <row r="13242">
      <c r="A13242" s="3"/>
      <c r="B13242" s="4"/>
    </row>
    <row r="13243">
      <c r="A13243" s="3"/>
      <c r="B13243" s="4"/>
    </row>
    <row r="13244">
      <c r="A13244" s="3"/>
      <c r="B13244" s="4"/>
    </row>
    <row r="13245">
      <c r="A13245" s="3"/>
      <c r="B13245" s="4"/>
    </row>
    <row r="13246">
      <c r="A13246" s="3"/>
      <c r="B13246" s="4"/>
    </row>
    <row r="13247">
      <c r="A13247" s="3"/>
      <c r="B13247" s="4"/>
    </row>
    <row r="13248">
      <c r="A13248" s="3"/>
      <c r="B13248" s="4"/>
    </row>
    <row r="13249">
      <c r="A13249" s="3"/>
      <c r="B13249" s="4"/>
    </row>
    <row r="13250">
      <c r="A13250" s="3"/>
      <c r="B13250" s="4"/>
    </row>
    <row r="13251">
      <c r="A13251" s="3"/>
      <c r="B13251" s="4"/>
    </row>
    <row r="13252">
      <c r="A13252" s="3"/>
      <c r="B13252" s="4"/>
    </row>
    <row r="13253">
      <c r="A13253" s="3"/>
      <c r="B13253" s="4"/>
    </row>
    <row r="13254">
      <c r="A13254" s="3"/>
      <c r="B13254" s="4"/>
    </row>
    <row r="13255">
      <c r="A13255" s="3"/>
      <c r="B13255" s="4"/>
    </row>
    <row r="13256">
      <c r="A13256" s="3"/>
      <c r="B13256" s="4"/>
    </row>
    <row r="13257">
      <c r="A13257" s="3"/>
      <c r="B13257" s="4"/>
    </row>
    <row r="13258">
      <c r="A13258" s="3"/>
      <c r="B13258" s="4"/>
    </row>
    <row r="13259">
      <c r="A13259" s="3"/>
      <c r="B13259" s="4"/>
    </row>
    <row r="13260">
      <c r="A13260" s="3"/>
      <c r="B13260" s="4"/>
    </row>
    <row r="13261">
      <c r="A13261" s="3"/>
      <c r="B13261" s="4"/>
    </row>
    <row r="13262">
      <c r="A13262" s="3"/>
      <c r="B13262" s="4"/>
    </row>
    <row r="13263">
      <c r="A13263" s="3"/>
      <c r="B13263" s="4"/>
    </row>
    <row r="13264">
      <c r="A13264" s="3"/>
      <c r="B13264" s="4"/>
    </row>
    <row r="13265">
      <c r="A13265" s="3"/>
      <c r="B13265" s="4"/>
    </row>
    <row r="13266">
      <c r="A13266" s="3"/>
      <c r="B13266" s="4"/>
    </row>
    <row r="13267">
      <c r="A13267" s="3"/>
      <c r="B13267" s="4"/>
    </row>
    <row r="13268">
      <c r="A13268" s="3"/>
      <c r="B13268" s="4"/>
    </row>
    <row r="13269">
      <c r="A13269" s="3"/>
      <c r="B13269" s="4"/>
    </row>
    <row r="13270">
      <c r="A13270" s="3"/>
      <c r="B13270" s="4"/>
    </row>
    <row r="13271">
      <c r="A13271" s="3"/>
      <c r="B13271" s="4"/>
    </row>
    <row r="13272">
      <c r="A13272" s="3"/>
      <c r="B13272" s="4"/>
    </row>
    <row r="13273">
      <c r="A13273" s="3"/>
      <c r="B13273" s="4"/>
    </row>
    <row r="13274">
      <c r="A13274" s="3"/>
      <c r="B13274" s="4"/>
    </row>
    <row r="13275">
      <c r="A13275" s="3"/>
      <c r="B13275" s="4"/>
    </row>
    <row r="13276">
      <c r="A13276" s="3"/>
      <c r="B13276" s="4"/>
    </row>
    <row r="13277">
      <c r="A13277" s="3"/>
      <c r="B13277" s="4"/>
    </row>
    <row r="13278">
      <c r="A13278" s="3"/>
      <c r="B13278" s="4"/>
    </row>
    <row r="13279">
      <c r="A13279" s="3"/>
      <c r="B13279" s="4"/>
    </row>
    <row r="13280">
      <c r="A13280" s="3"/>
      <c r="B13280" s="4"/>
    </row>
    <row r="13281">
      <c r="A13281" s="3"/>
      <c r="B13281" s="4"/>
    </row>
    <row r="13282">
      <c r="A13282" s="3"/>
      <c r="B13282" s="4"/>
    </row>
    <row r="13283">
      <c r="A13283" s="3"/>
      <c r="B13283" s="4"/>
    </row>
    <row r="13284">
      <c r="A13284" s="3"/>
      <c r="B13284" s="4"/>
    </row>
    <row r="13285">
      <c r="A13285" s="3"/>
      <c r="B13285" s="4"/>
    </row>
    <row r="13286">
      <c r="A13286" s="3"/>
      <c r="B13286" s="4"/>
    </row>
    <row r="13287">
      <c r="A13287" s="3"/>
      <c r="B13287" s="4"/>
    </row>
    <row r="13288">
      <c r="A13288" s="3"/>
      <c r="B13288" s="4"/>
    </row>
    <row r="13289">
      <c r="A13289" s="3"/>
      <c r="B13289" s="4"/>
    </row>
    <row r="13290">
      <c r="A13290" s="3"/>
      <c r="B13290" s="4"/>
    </row>
    <row r="13291">
      <c r="A13291" s="3"/>
      <c r="B13291" s="4"/>
    </row>
    <row r="13292">
      <c r="A13292" s="3"/>
      <c r="B13292" s="4"/>
    </row>
    <row r="13293">
      <c r="A13293" s="3"/>
      <c r="B13293" s="4"/>
    </row>
    <row r="13294">
      <c r="A13294" s="3"/>
      <c r="B13294" s="4"/>
    </row>
    <row r="13295">
      <c r="A13295" s="3"/>
      <c r="B13295" s="4"/>
    </row>
    <row r="13296">
      <c r="A13296" s="3"/>
      <c r="B13296" s="4"/>
    </row>
    <row r="13297">
      <c r="A13297" s="3"/>
      <c r="B13297" s="4"/>
    </row>
    <row r="13298">
      <c r="A13298" s="3"/>
      <c r="B13298" s="4"/>
    </row>
    <row r="13299">
      <c r="A13299" s="3"/>
      <c r="B13299" s="4"/>
    </row>
    <row r="13300">
      <c r="A13300" s="3"/>
      <c r="B13300" s="4"/>
    </row>
    <row r="13301">
      <c r="A13301" s="3"/>
      <c r="B13301" s="4"/>
    </row>
    <row r="13302">
      <c r="A13302" s="3"/>
      <c r="B13302" s="4"/>
    </row>
    <row r="13303">
      <c r="A13303" s="3"/>
      <c r="B13303" s="4"/>
    </row>
    <row r="13304">
      <c r="A13304" s="3"/>
      <c r="B13304" s="4"/>
    </row>
    <row r="13305">
      <c r="A13305" s="3"/>
      <c r="B13305" s="4"/>
    </row>
    <row r="13306">
      <c r="A13306" s="3"/>
      <c r="B13306" s="4"/>
    </row>
    <row r="13307">
      <c r="A13307" s="3"/>
      <c r="B13307" s="4"/>
    </row>
    <row r="13308">
      <c r="A13308" s="3"/>
      <c r="B13308" s="4"/>
    </row>
    <row r="13309">
      <c r="A13309" s="3"/>
      <c r="B13309" s="4"/>
    </row>
    <row r="13310">
      <c r="A13310" s="3"/>
      <c r="B13310" s="4"/>
    </row>
    <row r="13311">
      <c r="A13311" s="3"/>
      <c r="B13311" s="4"/>
    </row>
    <row r="13312">
      <c r="A13312" s="3"/>
      <c r="B13312" s="4"/>
    </row>
    <row r="13313">
      <c r="A13313" s="3"/>
      <c r="B13313" s="4"/>
    </row>
    <row r="13314">
      <c r="A13314" s="3"/>
      <c r="B13314" s="4"/>
    </row>
    <row r="13315">
      <c r="A13315" s="3"/>
      <c r="B13315" s="4"/>
    </row>
    <row r="13316">
      <c r="A13316" s="3"/>
      <c r="B13316" s="4"/>
    </row>
    <row r="13317">
      <c r="A13317" s="3"/>
      <c r="B13317" s="4"/>
    </row>
    <row r="13318">
      <c r="A13318" s="3"/>
      <c r="B13318" s="4"/>
    </row>
    <row r="13319">
      <c r="A13319" s="3"/>
      <c r="B13319" s="4"/>
    </row>
    <row r="13320">
      <c r="A13320" s="3"/>
      <c r="B13320" s="4"/>
    </row>
    <row r="13321">
      <c r="A13321" s="3"/>
      <c r="B13321" s="4"/>
    </row>
    <row r="13322">
      <c r="A13322" s="3"/>
      <c r="B13322" s="4"/>
    </row>
    <row r="13323">
      <c r="A13323" s="3"/>
      <c r="B13323" s="4"/>
    </row>
    <row r="13324">
      <c r="A13324" s="3"/>
      <c r="B13324" s="4"/>
    </row>
    <row r="13325">
      <c r="A13325" s="3"/>
      <c r="B13325" s="4"/>
    </row>
    <row r="13326">
      <c r="A13326" s="3"/>
      <c r="B13326" s="4"/>
    </row>
    <row r="13327">
      <c r="A13327" s="3"/>
      <c r="B13327" s="4"/>
    </row>
    <row r="13328">
      <c r="A13328" s="3"/>
      <c r="B13328" s="4"/>
    </row>
    <row r="13329">
      <c r="A13329" s="3"/>
      <c r="B13329" s="4"/>
    </row>
    <row r="13330">
      <c r="A13330" s="3"/>
      <c r="B13330" s="4"/>
    </row>
    <row r="13331">
      <c r="A13331" s="3"/>
      <c r="B13331" s="4"/>
    </row>
    <row r="13332">
      <c r="A13332" s="3"/>
      <c r="B13332" s="4"/>
    </row>
    <row r="13333">
      <c r="A13333" s="3"/>
      <c r="B13333" s="4"/>
    </row>
    <row r="13334">
      <c r="A13334" s="3"/>
      <c r="B13334" s="4"/>
    </row>
    <row r="13335">
      <c r="A13335" s="3"/>
      <c r="B13335" s="4"/>
    </row>
    <row r="13336">
      <c r="A13336" s="3"/>
      <c r="B13336" s="4"/>
    </row>
    <row r="13337">
      <c r="A13337" s="3"/>
      <c r="B13337" s="4"/>
    </row>
    <row r="13338">
      <c r="A13338" s="3"/>
      <c r="B13338" s="4"/>
    </row>
    <row r="13339">
      <c r="A13339" s="3"/>
      <c r="B13339" s="4"/>
    </row>
    <row r="13340">
      <c r="A13340" s="3"/>
      <c r="B13340" s="4"/>
    </row>
    <row r="13341">
      <c r="A13341" s="3"/>
      <c r="B13341" s="4"/>
    </row>
    <row r="13342">
      <c r="A13342" s="3"/>
      <c r="B13342" s="4"/>
    </row>
    <row r="13343">
      <c r="A13343" s="3"/>
      <c r="B13343" s="4"/>
    </row>
    <row r="13344">
      <c r="A13344" s="3"/>
      <c r="B13344" s="4"/>
    </row>
    <row r="13345">
      <c r="A13345" s="3"/>
      <c r="B13345" s="4"/>
    </row>
    <row r="13346">
      <c r="A13346" s="3"/>
      <c r="B13346" s="4"/>
    </row>
    <row r="13347">
      <c r="A13347" s="3"/>
      <c r="B13347" s="4"/>
    </row>
    <row r="13348">
      <c r="A13348" s="3"/>
      <c r="B13348" s="4"/>
    </row>
    <row r="13349">
      <c r="A13349" s="3"/>
      <c r="B13349" s="4"/>
    </row>
    <row r="13350">
      <c r="A13350" s="3"/>
      <c r="B13350" s="4"/>
    </row>
    <row r="13351">
      <c r="A13351" s="3"/>
      <c r="B13351" s="4"/>
    </row>
    <row r="13352">
      <c r="A13352" s="3"/>
      <c r="B13352" s="4"/>
    </row>
    <row r="13353">
      <c r="A13353" s="3"/>
      <c r="B13353" s="4"/>
    </row>
    <row r="13354">
      <c r="A13354" s="3"/>
      <c r="B13354" s="4"/>
    </row>
    <row r="13355">
      <c r="A13355" s="3"/>
      <c r="B13355" s="4"/>
    </row>
    <row r="13356">
      <c r="A13356" s="3"/>
      <c r="B13356" s="4"/>
    </row>
    <row r="13357">
      <c r="A13357" s="3"/>
      <c r="B13357" s="4"/>
    </row>
    <row r="13358">
      <c r="A13358" s="3"/>
      <c r="B13358" s="4"/>
    </row>
    <row r="13359">
      <c r="A13359" s="3"/>
      <c r="B13359" s="4"/>
    </row>
    <row r="13360">
      <c r="A13360" s="3"/>
      <c r="B13360" s="4"/>
    </row>
    <row r="13361">
      <c r="A13361" s="3"/>
      <c r="B13361" s="4"/>
    </row>
    <row r="13362">
      <c r="A13362" s="3"/>
      <c r="B13362" s="4"/>
    </row>
    <row r="13363">
      <c r="A13363" s="3"/>
      <c r="B13363" s="4"/>
    </row>
    <row r="13364">
      <c r="A13364" s="3"/>
      <c r="B13364" s="4"/>
    </row>
    <row r="13365">
      <c r="A13365" s="3"/>
      <c r="B13365" s="4"/>
    </row>
    <row r="13366">
      <c r="A13366" s="3"/>
      <c r="B13366" s="4"/>
    </row>
    <row r="13367">
      <c r="A13367" s="3"/>
      <c r="B13367" s="4"/>
    </row>
    <row r="13368">
      <c r="A13368" s="3"/>
      <c r="B13368" s="4"/>
    </row>
    <row r="13369">
      <c r="A13369" s="3"/>
      <c r="B13369" s="4"/>
    </row>
    <row r="13370">
      <c r="A13370" s="3"/>
      <c r="B13370" s="4"/>
    </row>
    <row r="13371">
      <c r="A13371" s="3"/>
      <c r="B13371" s="4"/>
    </row>
    <row r="13372">
      <c r="A13372" s="3"/>
      <c r="B13372" s="4"/>
    </row>
    <row r="13373">
      <c r="A13373" s="3"/>
      <c r="B13373" s="4"/>
    </row>
    <row r="13374">
      <c r="A13374" s="3"/>
      <c r="B13374" s="4"/>
    </row>
    <row r="13375">
      <c r="A13375" s="3"/>
      <c r="B13375" s="4"/>
    </row>
    <row r="13376">
      <c r="A13376" s="3"/>
      <c r="B13376" s="4"/>
    </row>
    <row r="13377">
      <c r="A13377" s="3"/>
      <c r="B13377" s="4"/>
    </row>
    <row r="13378">
      <c r="A13378" s="3"/>
      <c r="B13378" s="4"/>
    </row>
    <row r="13379">
      <c r="A13379" s="3"/>
      <c r="B13379" s="4"/>
    </row>
    <row r="13380">
      <c r="A13380" s="3"/>
      <c r="B13380" s="4"/>
    </row>
    <row r="13381">
      <c r="A13381" s="3"/>
      <c r="B13381" s="4"/>
    </row>
    <row r="13382">
      <c r="A13382" s="3"/>
      <c r="B13382" s="4"/>
    </row>
    <row r="13383">
      <c r="A13383" s="3"/>
      <c r="B13383" s="4"/>
    </row>
    <row r="13384">
      <c r="A13384" s="3"/>
      <c r="B13384" s="4"/>
    </row>
    <row r="13385">
      <c r="A13385" s="3"/>
      <c r="B13385" s="4"/>
    </row>
    <row r="13386">
      <c r="A13386" s="3"/>
      <c r="B13386" s="4"/>
    </row>
    <row r="13387">
      <c r="A13387" s="3"/>
      <c r="B13387" s="4"/>
    </row>
    <row r="13388">
      <c r="A13388" s="3"/>
      <c r="B13388" s="4"/>
    </row>
    <row r="13389">
      <c r="A13389" s="3"/>
      <c r="B13389" s="4"/>
    </row>
    <row r="13390">
      <c r="A13390" s="3"/>
      <c r="B13390" s="4"/>
    </row>
    <row r="13391">
      <c r="A13391" s="3"/>
      <c r="B13391" s="4"/>
    </row>
    <row r="13392">
      <c r="A13392" s="3"/>
      <c r="B13392" s="4"/>
    </row>
    <row r="13393">
      <c r="A13393" s="3"/>
      <c r="B13393" s="4"/>
    </row>
    <row r="13394">
      <c r="A13394" s="3"/>
      <c r="B13394" s="4"/>
    </row>
    <row r="13395">
      <c r="A13395" s="3"/>
      <c r="B13395" s="4"/>
    </row>
    <row r="13396">
      <c r="A13396" s="3"/>
      <c r="B13396" s="4"/>
    </row>
    <row r="13397">
      <c r="A13397" s="3"/>
      <c r="B13397" s="4"/>
    </row>
    <row r="13398">
      <c r="A13398" s="3"/>
      <c r="B13398" s="4"/>
    </row>
    <row r="13399">
      <c r="A13399" s="3"/>
      <c r="B13399" s="4"/>
    </row>
    <row r="13400">
      <c r="A13400" s="3"/>
      <c r="B13400" s="4"/>
    </row>
    <row r="13401">
      <c r="A13401" s="3"/>
      <c r="B13401" s="4"/>
    </row>
    <row r="13402">
      <c r="A13402" s="3"/>
      <c r="B13402" s="4"/>
    </row>
    <row r="13403">
      <c r="A13403" s="3"/>
      <c r="B13403" s="4"/>
    </row>
    <row r="13404">
      <c r="A13404" s="3"/>
      <c r="B13404" s="4"/>
    </row>
    <row r="13405">
      <c r="A13405" s="3"/>
      <c r="B13405" s="4"/>
    </row>
    <row r="13406">
      <c r="A13406" s="3"/>
      <c r="B13406" s="4"/>
    </row>
    <row r="13407">
      <c r="A13407" s="3"/>
      <c r="B13407" s="4"/>
    </row>
    <row r="13408">
      <c r="A13408" s="3"/>
      <c r="B13408" s="4"/>
    </row>
    <row r="13409">
      <c r="A13409" s="3"/>
      <c r="B13409" s="4"/>
    </row>
    <row r="13410">
      <c r="A13410" s="3"/>
      <c r="B13410" s="4"/>
    </row>
    <row r="13411">
      <c r="A13411" s="3"/>
      <c r="B13411" s="4"/>
    </row>
    <row r="13412">
      <c r="A13412" s="3"/>
      <c r="B13412" s="4"/>
    </row>
    <row r="13413">
      <c r="A13413" s="3"/>
      <c r="B13413" s="4"/>
    </row>
    <row r="13414">
      <c r="A13414" s="3"/>
      <c r="B13414" s="4"/>
    </row>
    <row r="13415">
      <c r="A13415" s="3"/>
      <c r="B13415" s="4"/>
    </row>
    <row r="13416">
      <c r="A13416" s="3"/>
      <c r="B13416" s="4"/>
    </row>
    <row r="13417">
      <c r="A13417" s="3"/>
      <c r="B13417" s="4"/>
    </row>
    <row r="13418">
      <c r="A13418" s="3"/>
      <c r="B13418" s="4"/>
    </row>
    <row r="13419">
      <c r="A13419" s="3"/>
      <c r="B13419" s="4"/>
    </row>
    <row r="13420">
      <c r="A13420" s="3"/>
      <c r="B13420" s="4"/>
    </row>
    <row r="13421">
      <c r="A13421" s="3"/>
      <c r="B13421" s="4"/>
    </row>
    <row r="13422">
      <c r="A13422" s="3"/>
      <c r="B13422" s="4"/>
    </row>
    <row r="13423">
      <c r="A13423" s="3"/>
      <c r="B13423" s="4"/>
    </row>
    <row r="13424">
      <c r="A13424" s="3"/>
      <c r="B13424" s="4"/>
    </row>
    <row r="13425">
      <c r="A13425" s="3"/>
      <c r="B13425" s="4"/>
    </row>
    <row r="13426">
      <c r="A13426" s="3"/>
      <c r="B13426" s="4"/>
    </row>
    <row r="13427">
      <c r="A13427" s="3"/>
      <c r="B13427" s="4"/>
    </row>
    <row r="13428">
      <c r="A13428" s="3"/>
      <c r="B13428" s="4"/>
    </row>
    <row r="13429">
      <c r="A13429" s="3"/>
      <c r="B13429" s="4"/>
    </row>
    <row r="13430">
      <c r="A13430" s="3"/>
      <c r="B13430" s="4"/>
    </row>
    <row r="13431">
      <c r="A13431" s="3"/>
      <c r="B13431" s="4"/>
    </row>
    <row r="13432">
      <c r="A13432" s="3"/>
      <c r="B13432" s="4"/>
    </row>
    <row r="13433">
      <c r="A13433" s="3"/>
      <c r="B13433" s="4"/>
    </row>
    <row r="13434">
      <c r="A13434" s="3"/>
      <c r="B13434" s="4"/>
    </row>
    <row r="13435">
      <c r="A13435" s="3"/>
      <c r="B13435" s="4"/>
    </row>
    <row r="13436">
      <c r="A13436" s="3"/>
      <c r="B13436" s="4"/>
    </row>
    <row r="13437">
      <c r="A13437" s="3"/>
      <c r="B13437" s="4"/>
    </row>
    <row r="13438">
      <c r="A13438" s="3"/>
      <c r="B13438" s="4"/>
    </row>
    <row r="13439">
      <c r="A13439" s="3"/>
      <c r="B13439" s="4"/>
    </row>
    <row r="13440">
      <c r="A13440" s="3"/>
      <c r="B13440" s="4"/>
    </row>
    <row r="13441">
      <c r="A13441" s="3"/>
      <c r="B13441" s="4"/>
    </row>
    <row r="13442">
      <c r="A13442" s="3"/>
      <c r="B13442" s="4"/>
    </row>
    <row r="13443">
      <c r="A13443" s="3"/>
      <c r="B13443" s="4"/>
    </row>
    <row r="13444">
      <c r="A13444" s="3"/>
      <c r="B13444" s="4"/>
    </row>
    <row r="13445">
      <c r="A13445" s="3"/>
      <c r="B13445" s="4"/>
    </row>
    <row r="13446">
      <c r="A13446" s="3"/>
      <c r="B13446" s="4"/>
    </row>
    <row r="13447">
      <c r="A13447" s="3"/>
      <c r="B13447" s="4"/>
    </row>
    <row r="13448">
      <c r="A13448" s="3"/>
      <c r="B13448" s="4"/>
    </row>
    <row r="13449">
      <c r="A13449" s="3"/>
      <c r="B13449" s="4"/>
    </row>
    <row r="13450">
      <c r="A13450" s="3"/>
      <c r="B13450" s="4"/>
    </row>
    <row r="13451">
      <c r="A13451" s="3"/>
      <c r="B13451" s="4"/>
    </row>
    <row r="13452">
      <c r="A13452" s="3"/>
      <c r="B13452" s="4"/>
    </row>
    <row r="13453">
      <c r="A13453" s="3"/>
      <c r="B13453" s="4"/>
    </row>
    <row r="13454">
      <c r="A13454" s="3"/>
      <c r="B13454" s="4"/>
    </row>
    <row r="13455">
      <c r="A13455" s="3"/>
      <c r="B13455" s="4"/>
    </row>
    <row r="13456">
      <c r="A13456" s="3"/>
      <c r="B13456" s="4"/>
    </row>
    <row r="13457">
      <c r="A13457" s="3"/>
      <c r="B13457" s="4"/>
    </row>
    <row r="13458">
      <c r="A13458" s="3"/>
      <c r="B13458" s="4"/>
    </row>
    <row r="13459">
      <c r="A13459" s="3"/>
      <c r="B13459" s="4"/>
    </row>
    <row r="13460">
      <c r="A13460" s="3"/>
      <c r="B13460" s="4"/>
    </row>
    <row r="13461">
      <c r="A13461" s="3"/>
      <c r="B13461" s="4"/>
    </row>
    <row r="13462">
      <c r="A13462" s="3"/>
      <c r="B13462" s="4"/>
    </row>
    <row r="13463">
      <c r="A13463" s="3"/>
      <c r="B13463" s="4"/>
    </row>
    <row r="13464">
      <c r="A13464" s="3"/>
      <c r="B13464" s="4"/>
    </row>
    <row r="13465">
      <c r="A13465" s="3"/>
      <c r="B13465" s="4"/>
    </row>
    <row r="13466">
      <c r="A13466" s="3"/>
      <c r="B13466" s="4"/>
    </row>
    <row r="13467">
      <c r="A13467" s="3"/>
      <c r="B13467" s="4"/>
    </row>
    <row r="13468">
      <c r="A13468" s="3"/>
      <c r="B13468" s="4"/>
    </row>
    <row r="13469">
      <c r="A13469" s="3"/>
      <c r="B13469" s="4"/>
    </row>
    <row r="13470">
      <c r="A13470" s="3"/>
      <c r="B13470" s="4"/>
    </row>
    <row r="13471">
      <c r="A13471" s="3"/>
      <c r="B13471" s="4"/>
    </row>
    <row r="13472">
      <c r="A13472" s="3"/>
      <c r="B13472" s="4"/>
    </row>
    <row r="13473">
      <c r="A13473" s="3"/>
      <c r="B13473" s="4"/>
    </row>
    <row r="13474">
      <c r="A13474" s="3"/>
      <c r="B13474" s="4"/>
    </row>
    <row r="13475">
      <c r="A13475" s="3"/>
      <c r="B13475" s="4"/>
    </row>
    <row r="13476">
      <c r="A13476" s="3"/>
      <c r="B13476" s="4"/>
    </row>
    <row r="13477">
      <c r="A13477" s="3"/>
      <c r="B13477" s="4"/>
    </row>
    <row r="13478">
      <c r="A13478" s="3"/>
      <c r="B13478" s="4"/>
    </row>
    <row r="13479">
      <c r="A13479" s="3"/>
      <c r="B13479" s="4"/>
    </row>
    <row r="13480">
      <c r="A13480" s="3"/>
      <c r="B13480" s="4"/>
    </row>
    <row r="13481">
      <c r="A13481" s="3"/>
      <c r="B13481" s="4"/>
    </row>
    <row r="13482">
      <c r="A13482" s="3"/>
      <c r="B13482" s="4"/>
    </row>
    <row r="13483">
      <c r="A13483" s="3"/>
      <c r="B13483" s="4"/>
    </row>
    <row r="13484">
      <c r="A13484" s="3"/>
      <c r="B13484" s="4"/>
    </row>
    <row r="13485">
      <c r="A13485" s="3"/>
      <c r="B13485" s="4"/>
    </row>
    <row r="13486">
      <c r="A13486" s="3"/>
      <c r="B13486" s="4"/>
    </row>
    <row r="13487">
      <c r="A13487" s="3"/>
      <c r="B13487" s="4"/>
    </row>
    <row r="13488">
      <c r="A13488" s="3"/>
      <c r="B13488" s="4"/>
    </row>
    <row r="13489">
      <c r="A13489" s="3"/>
      <c r="B13489" s="4"/>
    </row>
    <row r="13490">
      <c r="A13490" s="3"/>
      <c r="B13490" s="4"/>
    </row>
    <row r="13491">
      <c r="A13491" s="3"/>
      <c r="B13491" s="4"/>
    </row>
    <row r="13492">
      <c r="A13492" s="3"/>
      <c r="B13492" s="4"/>
    </row>
    <row r="13493">
      <c r="A13493" s="3"/>
      <c r="B13493" s="4"/>
    </row>
    <row r="13494">
      <c r="A13494" s="3"/>
      <c r="B13494" s="4"/>
    </row>
    <row r="13495">
      <c r="A13495" s="3"/>
      <c r="B13495" s="4"/>
    </row>
    <row r="13496">
      <c r="A13496" s="3"/>
      <c r="B13496" s="4"/>
    </row>
    <row r="13497">
      <c r="A13497" s="3"/>
      <c r="B13497" s="4"/>
    </row>
    <row r="13498">
      <c r="A13498" s="3"/>
      <c r="B13498" s="4"/>
    </row>
    <row r="13499">
      <c r="A13499" s="3"/>
      <c r="B13499" s="4"/>
    </row>
    <row r="13500">
      <c r="A13500" s="3"/>
      <c r="B13500" s="4"/>
    </row>
    <row r="13501">
      <c r="A13501" s="3"/>
      <c r="B13501" s="4"/>
    </row>
    <row r="13502">
      <c r="A13502" s="3"/>
      <c r="B13502" s="4"/>
    </row>
    <row r="13503">
      <c r="A13503" s="3"/>
      <c r="B13503" s="4"/>
    </row>
    <row r="13504">
      <c r="A13504" s="3"/>
      <c r="B13504" s="4"/>
    </row>
    <row r="13505">
      <c r="A13505" s="3"/>
      <c r="B13505" s="4"/>
    </row>
    <row r="13506">
      <c r="A13506" s="3"/>
      <c r="B13506" s="4"/>
    </row>
    <row r="13507">
      <c r="A13507" s="3"/>
      <c r="B13507" s="4"/>
    </row>
    <row r="13508">
      <c r="A13508" s="3"/>
      <c r="B13508" s="4"/>
    </row>
    <row r="13509">
      <c r="A13509" s="3"/>
      <c r="B13509" s="4"/>
    </row>
    <row r="13510">
      <c r="A13510" s="3"/>
      <c r="B13510" s="4"/>
    </row>
    <row r="13511">
      <c r="A13511" s="3"/>
      <c r="B13511" s="4"/>
    </row>
    <row r="13512">
      <c r="A13512" s="3"/>
      <c r="B13512" s="4"/>
    </row>
    <row r="13513">
      <c r="A13513" s="3"/>
      <c r="B13513" s="4"/>
    </row>
    <row r="13514">
      <c r="A13514" s="3"/>
      <c r="B13514" s="4"/>
    </row>
    <row r="13515">
      <c r="A13515" s="3"/>
      <c r="B13515" s="4"/>
    </row>
    <row r="13516">
      <c r="A13516" s="3"/>
      <c r="B13516" s="4"/>
    </row>
    <row r="13517">
      <c r="A13517" s="3"/>
      <c r="B13517" s="4"/>
    </row>
    <row r="13518">
      <c r="A13518" s="3"/>
      <c r="B13518" s="4"/>
    </row>
    <row r="13519">
      <c r="A13519" s="3"/>
      <c r="B13519" s="4"/>
    </row>
    <row r="13520">
      <c r="A13520" s="3"/>
      <c r="B13520" s="4"/>
    </row>
    <row r="13521">
      <c r="A13521" s="3"/>
      <c r="B13521" s="4"/>
    </row>
    <row r="13522">
      <c r="A13522" s="3"/>
      <c r="B13522" s="4"/>
    </row>
    <row r="13523">
      <c r="A13523" s="3"/>
      <c r="B13523" s="4"/>
    </row>
    <row r="13524">
      <c r="A13524" s="3"/>
      <c r="B13524" s="4"/>
    </row>
    <row r="13525">
      <c r="A13525" s="3"/>
      <c r="B13525" s="4"/>
    </row>
    <row r="13526">
      <c r="A13526" s="3"/>
      <c r="B13526" s="4"/>
    </row>
    <row r="13527">
      <c r="A13527" s="3"/>
      <c r="B13527" s="4"/>
    </row>
    <row r="13528">
      <c r="A13528" s="3"/>
      <c r="B13528" s="4"/>
    </row>
    <row r="13529">
      <c r="A13529" s="3"/>
      <c r="B13529" s="4"/>
    </row>
    <row r="13530">
      <c r="A13530" s="3"/>
      <c r="B13530" s="4"/>
    </row>
    <row r="13531">
      <c r="A13531" s="3"/>
      <c r="B13531" s="4"/>
    </row>
    <row r="13532">
      <c r="A13532" s="3"/>
      <c r="B13532" s="4"/>
    </row>
    <row r="13533">
      <c r="A13533" s="3"/>
      <c r="B13533" s="4"/>
    </row>
    <row r="13534">
      <c r="A13534" s="3"/>
      <c r="B13534" s="4"/>
    </row>
    <row r="13535">
      <c r="A13535" s="3"/>
      <c r="B13535" s="4"/>
    </row>
    <row r="13536">
      <c r="A13536" s="3"/>
      <c r="B13536" s="4"/>
    </row>
    <row r="13537">
      <c r="A13537" s="3"/>
      <c r="B13537" s="4"/>
    </row>
    <row r="13538">
      <c r="A13538" s="3"/>
      <c r="B13538" s="4"/>
    </row>
    <row r="13539">
      <c r="A13539" s="3"/>
      <c r="B13539" s="4"/>
    </row>
    <row r="13540">
      <c r="A13540" s="3"/>
      <c r="B13540" s="4"/>
    </row>
    <row r="13541">
      <c r="A13541" s="3"/>
      <c r="B13541" s="4"/>
    </row>
    <row r="13542">
      <c r="A13542" s="3"/>
      <c r="B13542" s="4"/>
    </row>
    <row r="13543">
      <c r="A13543" s="3"/>
      <c r="B13543" s="4"/>
    </row>
    <row r="13544">
      <c r="A13544" s="3"/>
      <c r="B13544" s="4"/>
    </row>
    <row r="13545">
      <c r="A13545" s="3"/>
      <c r="B13545" s="4"/>
    </row>
    <row r="13546">
      <c r="A13546" s="3"/>
      <c r="B13546" s="4"/>
    </row>
    <row r="13547">
      <c r="A13547" s="3"/>
      <c r="B13547" s="4"/>
    </row>
    <row r="13548">
      <c r="A13548" s="3"/>
      <c r="B13548" s="4"/>
    </row>
    <row r="13549">
      <c r="A13549" s="3"/>
      <c r="B13549" s="4"/>
    </row>
    <row r="13550">
      <c r="A13550" s="3"/>
      <c r="B13550" s="4"/>
    </row>
    <row r="13551">
      <c r="A13551" s="3"/>
      <c r="B13551" s="4"/>
    </row>
    <row r="13552">
      <c r="A13552" s="3"/>
      <c r="B13552" s="4"/>
    </row>
    <row r="13553">
      <c r="A13553" s="3"/>
      <c r="B13553" s="4"/>
    </row>
    <row r="13554">
      <c r="A13554" s="3"/>
      <c r="B13554" s="4"/>
    </row>
    <row r="13555">
      <c r="A13555" s="3"/>
      <c r="B13555" s="4"/>
    </row>
    <row r="13556">
      <c r="A13556" s="3"/>
      <c r="B13556" s="4"/>
    </row>
    <row r="13557">
      <c r="A13557" s="3"/>
      <c r="B13557" s="4"/>
    </row>
    <row r="13558">
      <c r="A13558" s="3"/>
      <c r="B13558" s="4"/>
    </row>
    <row r="13559">
      <c r="A13559" s="3"/>
      <c r="B13559" s="4"/>
    </row>
    <row r="13560">
      <c r="A13560" s="3"/>
      <c r="B13560" s="4"/>
    </row>
    <row r="13561">
      <c r="A13561" s="3"/>
      <c r="B13561" s="4"/>
    </row>
    <row r="13562">
      <c r="A13562" s="3"/>
      <c r="B13562" s="4"/>
    </row>
    <row r="13563">
      <c r="A13563" s="3"/>
      <c r="B13563" s="4"/>
    </row>
    <row r="13564">
      <c r="A13564" s="3"/>
      <c r="B13564" s="4"/>
    </row>
    <row r="13565">
      <c r="A13565" s="3"/>
      <c r="B13565" s="4"/>
    </row>
    <row r="13566">
      <c r="A13566" s="3"/>
      <c r="B13566" s="4"/>
    </row>
    <row r="13567">
      <c r="A13567" s="3"/>
      <c r="B13567" s="4"/>
    </row>
    <row r="13568">
      <c r="A13568" s="3"/>
      <c r="B13568" s="4"/>
    </row>
    <row r="13569">
      <c r="A13569" s="3"/>
      <c r="B13569" s="4"/>
    </row>
    <row r="13570">
      <c r="A13570" s="3"/>
      <c r="B13570" s="4"/>
    </row>
    <row r="13571">
      <c r="A13571" s="3"/>
      <c r="B13571" s="4"/>
    </row>
    <row r="13572">
      <c r="A13572" s="3"/>
      <c r="B13572" s="4"/>
    </row>
    <row r="13573">
      <c r="A13573" s="3"/>
      <c r="B13573" s="4"/>
    </row>
    <row r="13574">
      <c r="A13574" s="3"/>
      <c r="B13574" s="4"/>
    </row>
    <row r="13575">
      <c r="A13575" s="3"/>
      <c r="B13575" s="4"/>
    </row>
    <row r="13576">
      <c r="A13576" s="3"/>
      <c r="B13576" s="4"/>
    </row>
    <row r="13577">
      <c r="A13577" s="3"/>
      <c r="B13577" s="4"/>
    </row>
    <row r="13578">
      <c r="A13578" s="3"/>
      <c r="B13578" s="4"/>
    </row>
    <row r="13579">
      <c r="A13579" s="3"/>
      <c r="B13579" s="4"/>
    </row>
    <row r="13580">
      <c r="A13580" s="3"/>
      <c r="B13580" s="4"/>
    </row>
    <row r="13581">
      <c r="A13581" s="3"/>
      <c r="B13581" s="4"/>
    </row>
    <row r="13582">
      <c r="A13582" s="3"/>
      <c r="B13582" s="4"/>
    </row>
    <row r="13583">
      <c r="A13583" s="3"/>
      <c r="B13583" s="4"/>
    </row>
    <row r="13584">
      <c r="A13584" s="3"/>
      <c r="B13584" s="4"/>
    </row>
    <row r="13585">
      <c r="A13585" s="3"/>
      <c r="B13585" s="4"/>
    </row>
    <row r="13586">
      <c r="A13586" s="3"/>
      <c r="B13586" s="4"/>
    </row>
    <row r="13587">
      <c r="A13587" s="3"/>
      <c r="B13587" s="4"/>
    </row>
    <row r="13588">
      <c r="A13588" s="3"/>
      <c r="B13588" s="4"/>
    </row>
    <row r="13589">
      <c r="A13589" s="3"/>
      <c r="B13589" s="4"/>
    </row>
    <row r="13590">
      <c r="A13590" s="3"/>
      <c r="B13590" s="4"/>
    </row>
    <row r="13591">
      <c r="A13591" s="3"/>
      <c r="B13591" s="4"/>
    </row>
    <row r="13592">
      <c r="A13592" s="3"/>
      <c r="B13592" s="4"/>
    </row>
    <row r="13593">
      <c r="A13593" s="3"/>
      <c r="B13593" s="4"/>
    </row>
    <row r="13594">
      <c r="A13594" s="3"/>
      <c r="B13594" s="4"/>
    </row>
    <row r="13595">
      <c r="A13595" s="3"/>
      <c r="B13595" s="4"/>
    </row>
    <row r="13596">
      <c r="A13596" s="3"/>
      <c r="B13596" s="4"/>
    </row>
    <row r="13597">
      <c r="A13597" s="3"/>
      <c r="B13597" s="4"/>
    </row>
    <row r="13598">
      <c r="A13598" s="3"/>
      <c r="B13598" s="4"/>
    </row>
    <row r="13599">
      <c r="A13599" s="3"/>
      <c r="B13599" s="4"/>
    </row>
    <row r="13600">
      <c r="A13600" s="3"/>
      <c r="B13600" s="4"/>
    </row>
    <row r="13601">
      <c r="A13601" s="3"/>
      <c r="B13601" s="4"/>
    </row>
    <row r="13602">
      <c r="A13602" s="3"/>
      <c r="B13602" s="4"/>
    </row>
    <row r="13603">
      <c r="A13603" s="3"/>
      <c r="B13603" s="4"/>
    </row>
    <row r="13604">
      <c r="A13604" s="3"/>
      <c r="B13604" s="4"/>
    </row>
    <row r="13605">
      <c r="A13605" s="3"/>
      <c r="B13605" s="4"/>
    </row>
    <row r="13606">
      <c r="A13606" s="3"/>
      <c r="B13606" s="4"/>
    </row>
    <row r="13607">
      <c r="A13607" s="3"/>
      <c r="B13607" s="4"/>
    </row>
    <row r="13608">
      <c r="A13608" s="3"/>
      <c r="B13608" s="4"/>
    </row>
    <row r="13609">
      <c r="A13609" s="3"/>
      <c r="B13609" s="4"/>
    </row>
    <row r="13610">
      <c r="A13610" s="3"/>
      <c r="B13610" s="4"/>
    </row>
    <row r="13611">
      <c r="A13611" s="3"/>
      <c r="B13611" s="4"/>
    </row>
    <row r="13612">
      <c r="A13612" s="3"/>
      <c r="B13612" s="4"/>
    </row>
    <row r="13613">
      <c r="A13613" s="3"/>
      <c r="B13613" s="4"/>
    </row>
    <row r="13614">
      <c r="A13614" s="3"/>
      <c r="B13614" s="4"/>
    </row>
    <row r="13615">
      <c r="A13615" s="3"/>
      <c r="B13615" s="4"/>
    </row>
    <row r="13616">
      <c r="A13616" s="3"/>
      <c r="B13616" s="4"/>
    </row>
    <row r="13617">
      <c r="A13617" s="3"/>
      <c r="B13617" s="4"/>
    </row>
    <row r="13618">
      <c r="A13618" s="3"/>
      <c r="B13618" s="4"/>
    </row>
    <row r="13619">
      <c r="A13619" s="3"/>
      <c r="B13619" s="4"/>
    </row>
    <row r="13620">
      <c r="A13620" s="3"/>
      <c r="B13620" s="4"/>
    </row>
    <row r="13621">
      <c r="A13621" s="3"/>
      <c r="B13621" s="4"/>
    </row>
    <row r="13622">
      <c r="A13622" s="3"/>
      <c r="B13622" s="4"/>
    </row>
    <row r="13623">
      <c r="A13623" s="3"/>
      <c r="B13623" s="4"/>
    </row>
    <row r="13624">
      <c r="A13624" s="3"/>
      <c r="B13624" s="4"/>
    </row>
    <row r="13625">
      <c r="A13625" s="3"/>
      <c r="B13625" s="4"/>
    </row>
    <row r="13626">
      <c r="A13626" s="3"/>
      <c r="B13626" s="4"/>
    </row>
    <row r="13627">
      <c r="A13627" s="3"/>
      <c r="B13627" s="4"/>
    </row>
    <row r="13628">
      <c r="A13628" s="3"/>
      <c r="B13628" s="4"/>
    </row>
    <row r="13629">
      <c r="A13629" s="3"/>
      <c r="B13629" s="4"/>
    </row>
    <row r="13630">
      <c r="A13630" s="3"/>
      <c r="B13630" s="4"/>
    </row>
    <row r="13631">
      <c r="A13631" s="3"/>
      <c r="B13631" s="4"/>
    </row>
    <row r="13632">
      <c r="A13632" s="3"/>
      <c r="B13632" s="4"/>
    </row>
    <row r="13633">
      <c r="A13633" s="3"/>
      <c r="B13633" s="4"/>
    </row>
    <row r="13634">
      <c r="A13634" s="3"/>
      <c r="B13634" s="4"/>
    </row>
    <row r="13635">
      <c r="A13635" s="3"/>
      <c r="B13635" s="4"/>
    </row>
    <row r="13636">
      <c r="A13636" s="3"/>
      <c r="B13636" s="4"/>
    </row>
    <row r="13637">
      <c r="A13637" s="3"/>
      <c r="B13637" s="4"/>
    </row>
    <row r="13638">
      <c r="A13638" s="3"/>
      <c r="B13638" s="4"/>
    </row>
    <row r="13639">
      <c r="A13639" s="3"/>
      <c r="B13639" s="4"/>
    </row>
    <row r="13640">
      <c r="A13640" s="3"/>
      <c r="B13640" s="4"/>
    </row>
    <row r="13641">
      <c r="A13641" s="3"/>
      <c r="B13641" s="4"/>
    </row>
    <row r="13642">
      <c r="A13642" s="3"/>
      <c r="B13642" s="4"/>
    </row>
    <row r="13643">
      <c r="A13643" s="3"/>
      <c r="B13643" s="4"/>
    </row>
    <row r="13644">
      <c r="A13644" s="3"/>
      <c r="B13644" s="4"/>
    </row>
    <row r="13645">
      <c r="A13645" s="3"/>
      <c r="B13645" s="4"/>
    </row>
    <row r="13646">
      <c r="A13646" s="3"/>
      <c r="B13646" s="4"/>
    </row>
    <row r="13647">
      <c r="A13647" s="3"/>
      <c r="B13647" s="4"/>
    </row>
    <row r="13648">
      <c r="A13648" s="3"/>
      <c r="B13648" s="4"/>
    </row>
    <row r="13649">
      <c r="A13649" s="3"/>
      <c r="B13649" s="4"/>
    </row>
    <row r="13650">
      <c r="A13650" s="3"/>
      <c r="B13650" s="4"/>
    </row>
    <row r="13651">
      <c r="A13651" s="3"/>
      <c r="B13651" s="4"/>
    </row>
    <row r="13652">
      <c r="A13652" s="3"/>
      <c r="B13652" s="4"/>
    </row>
    <row r="13653">
      <c r="A13653" s="3"/>
      <c r="B13653" s="4"/>
    </row>
    <row r="13654">
      <c r="A13654" s="3"/>
      <c r="B13654" s="4"/>
    </row>
    <row r="13655">
      <c r="A13655" s="3"/>
      <c r="B13655" s="4"/>
    </row>
    <row r="13656">
      <c r="A13656" s="3"/>
      <c r="B13656" s="4"/>
    </row>
    <row r="13657">
      <c r="A13657" s="3"/>
      <c r="B13657" s="4"/>
    </row>
    <row r="13658">
      <c r="A13658" s="3"/>
      <c r="B13658" s="4"/>
    </row>
    <row r="13659">
      <c r="A13659" s="3"/>
      <c r="B13659" s="4"/>
    </row>
    <row r="13660">
      <c r="A13660" s="3"/>
      <c r="B13660" s="4"/>
    </row>
    <row r="13661">
      <c r="A13661" s="3"/>
      <c r="B13661" s="4"/>
    </row>
    <row r="13662">
      <c r="A13662" s="3"/>
      <c r="B13662" s="4"/>
    </row>
    <row r="13663">
      <c r="A13663" s="3"/>
      <c r="B13663" s="4"/>
    </row>
    <row r="13664">
      <c r="A13664" s="3"/>
      <c r="B13664" s="4"/>
    </row>
    <row r="13665">
      <c r="A13665" s="3"/>
      <c r="B13665" s="4"/>
    </row>
    <row r="13666">
      <c r="A13666" s="3"/>
      <c r="B13666" s="4"/>
    </row>
    <row r="13667">
      <c r="A13667" s="3"/>
      <c r="B13667" s="4"/>
    </row>
    <row r="13668">
      <c r="A13668" s="3"/>
      <c r="B13668" s="4"/>
    </row>
    <row r="13669">
      <c r="A13669" s="3"/>
      <c r="B13669" s="4"/>
    </row>
    <row r="13670">
      <c r="A13670" s="3"/>
      <c r="B13670" s="4"/>
    </row>
    <row r="13671">
      <c r="A13671" s="3"/>
      <c r="B13671" s="4"/>
    </row>
    <row r="13672">
      <c r="A13672" s="3"/>
      <c r="B13672" s="4"/>
    </row>
    <row r="13673">
      <c r="A13673" s="3"/>
      <c r="B13673" s="4"/>
    </row>
    <row r="13674">
      <c r="A13674" s="3"/>
      <c r="B13674" s="4"/>
    </row>
    <row r="13675">
      <c r="A13675" s="3"/>
      <c r="B13675" s="4"/>
    </row>
    <row r="13676">
      <c r="A13676" s="3"/>
      <c r="B13676" s="4"/>
    </row>
    <row r="13677">
      <c r="A13677" s="3"/>
      <c r="B13677" s="4"/>
    </row>
    <row r="13678">
      <c r="A13678" s="3"/>
      <c r="B13678" s="4"/>
    </row>
    <row r="13679">
      <c r="A13679" s="3"/>
      <c r="B13679" s="4"/>
    </row>
    <row r="13680">
      <c r="A13680" s="3"/>
      <c r="B13680" s="4"/>
    </row>
    <row r="13681">
      <c r="A13681" s="3"/>
      <c r="B13681" s="4"/>
    </row>
    <row r="13682">
      <c r="A13682" s="3"/>
      <c r="B13682" s="4"/>
    </row>
    <row r="13683">
      <c r="A13683" s="3"/>
      <c r="B13683" s="4"/>
    </row>
    <row r="13684">
      <c r="A13684" s="3"/>
      <c r="B13684" s="4"/>
    </row>
    <row r="13685">
      <c r="A13685" s="3"/>
      <c r="B13685" s="4"/>
    </row>
    <row r="13686">
      <c r="A13686" s="3"/>
      <c r="B13686" s="4"/>
    </row>
    <row r="13687">
      <c r="A13687" s="3"/>
      <c r="B13687" s="4"/>
    </row>
    <row r="13688">
      <c r="A13688" s="3"/>
      <c r="B13688" s="4"/>
    </row>
    <row r="13689">
      <c r="A13689" s="3"/>
      <c r="B13689" s="4"/>
    </row>
    <row r="13690">
      <c r="A13690" s="3"/>
      <c r="B13690" s="4"/>
    </row>
    <row r="13691">
      <c r="A13691" s="3"/>
      <c r="B13691" s="4"/>
    </row>
    <row r="13692">
      <c r="A13692" s="3"/>
      <c r="B13692" s="4"/>
    </row>
    <row r="13693">
      <c r="A13693" s="3"/>
      <c r="B13693" s="4"/>
    </row>
    <row r="13694">
      <c r="A13694" s="3"/>
      <c r="B13694" s="4"/>
    </row>
    <row r="13695">
      <c r="A13695" s="3"/>
      <c r="B13695" s="4"/>
    </row>
    <row r="13696">
      <c r="A13696" s="3"/>
      <c r="B13696" s="4"/>
    </row>
    <row r="13697">
      <c r="A13697" s="3"/>
      <c r="B13697" s="4"/>
    </row>
    <row r="13698">
      <c r="A13698" s="3"/>
      <c r="B13698" s="4"/>
    </row>
    <row r="13699">
      <c r="A13699" s="3"/>
      <c r="B13699" s="4"/>
    </row>
    <row r="13700">
      <c r="A13700" s="3"/>
      <c r="B13700" s="4"/>
    </row>
    <row r="13701">
      <c r="A13701" s="3"/>
      <c r="B13701" s="4"/>
    </row>
    <row r="13702">
      <c r="A13702" s="3"/>
      <c r="B13702" s="4"/>
    </row>
    <row r="13703">
      <c r="A13703" s="3"/>
      <c r="B13703" s="4"/>
    </row>
    <row r="13704">
      <c r="A13704" s="3"/>
      <c r="B13704" s="4"/>
    </row>
    <row r="13705">
      <c r="A13705" s="3"/>
      <c r="B13705" s="4"/>
    </row>
    <row r="13706">
      <c r="A13706" s="3"/>
      <c r="B13706" s="4"/>
    </row>
    <row r="13707">
      <c r="A13707" s="3"/>
      <c r="B13707" s="4"/>
    </row>
    <row r="13708">
      <c r="A13708" s="3"/>
      <c r="B13708" s="4"/>
    </row>
    <row r="13709">
      <c r="A13709" s="3"/>
      <c r="B13709" s="4"/>
    </row>
    <row r="13710">
      <c r="A13710" s="3"/>
      <c r="B13710" s="4"/>
    </row>
    <row r="13711">
      <c r="A13711" s="3"/>
      <c r="B13711" s="4"/>
    </row>
    <row r="13712">
      <c r="A13712" s="3"/>
      <c r="B13712" s="4"/>
    </row>
    <row r="13713">
      <c r="A13713" s="3"/>
      <c r="B13713" s="4"/>
    </row>
    <row r="13714">
      <c r="A13714" s="3"/>
      <c r="B13714" s="4"/>
    </row>
    <row r="13715">
      <c r="A13715" s="3"/>
      <c r="B13715" s="4"/>
    </row>
    <row r="13716">
      <c r="A13716" s="3"/>
      <c r="B13716" s="4"/>
    </row>
    <row r="13717">
      <c r="A13717" s="3"/>
      <c r="B13717" s="4"/>
    </row>
    <row r="13718">
      <c r="A13718" s="3"/>
      <c r="B13718" s="4"/>
    </row>
    <row r="13719">
      <c r="A13719" s="3"/>
      <c r="B13719" s="4"/>
    </row>
    <row r="13720">
      <c r="A13720" s="3"/>
      <c r="B13720" s="4"/>
    </row>
    <row r="13721">
      <c r="A13721" s="3"/>
      <c r="B13721" s="4"/>
    </row>
    <row r="13722">
      <c r="A13722" s="3"/>
      <c r="B13722" s="4"/>
    </row>
    <row r="13723">
      <c r="A13723" s="3"/>
      <c r="B13723" s="4"/>
    </row>
    <row r="13724">
      <c r="A13724" s="3"/>
      <c r="B13724" s="4"/>
    </row>
    <row r="13725">
      <c r="A13725" s="3"/>
      <c r="B13725" s="4"/>
    </row>
    <row r="13726">
      <c r="A13726" s="3"/>
      <c r="B13726" s="4"/>
    </row>
    <row r="13727">
      <c r="A13727" s="3"/>
      <c r="B13727" s="4"/>
    </row>
    <row r="13728">
      <c r="A13728" s="3"/>
      <c r="B13728" s="4"/>
    </row>
    <row r="13729">
      <c r="A13729" s="3"/>
      <c r="B13729" s="4"/>
    </row>
    <row r="13730">
      <c r="A13730" s="3"/>
      <c r="B13730" s="4"/>
    </row>
    <row r="13731">
      <c r="A13731" s="3"/>
      <c r="B13731" s="4"/>
    </row>
    <row r="13732">
      <c r="A13732" s="3"/>
      <c r="B13732" s="4"/>
    </row>
    <row r="13733">
      <c r="A13733" s="3"/>
      <c r="B13733" s="4"/>
    </row>
    <row r="13734">
      <c r="A13734" s="3"/>
      <c r="B13734" s="4"/>
    </row>
    <row r="13735">
      <c r="A13735" s="3"/>
      <c r="B13735" s="4"/>
    </row>
    <row r="13736">
      <c r="A13736" s="3"/>
      <c r="B13736" s="4"/>
    </row>
    <row r="13737">
      <c r="A13737" s="3"/>
      <c r="B13737" s="4"/>
    </row>
    <row r="13738">
      <c r="A13738" s="3"/>
      <c r="B13738" s="4"/>
    </row>
    <row r="13739">
      <c r="A13739" s="3"/>
      <c r="B13739" s="4"/>
    </row>
    <row r="13740">
      <c r="A13740" s="3"/>
      <c r="B13740" s="4"/>
    </row>
    <row r="13741">
      <c r="A13741" s="3"/>
      <c r="B13741" s="4"/>
    </row>
    <row r="13742">
      <c r="A13742" s="3"/>
      <c r="B13742" s="4"/>
    </row>
    <row r="13743">
      <c r="A13743" s="3"/>
      <c r="B13743" s="4"/>
    </row>
    <row r="13744">
      <c r="A13744" s="3"/>
      <c r="B13744" s="4"/>
    </row>
    <row r="13745">
      <c r="A13745" s="3"/>
      <c r="B13745" s="4"/>
    </row>
    <row r="13746">
      <c r="A13746" s="3"/>
      <c r="B13746" s="4"/>
    </row>
    <row r="13747">
      <c r="A13747" s="3"/>
      <c r="B13747" s="4"/>
    </row>
    <row r="13748">
      <c r="A13748" s="3"/>
      <c r="B13748" s="4"/>
    </row>
    <row r="13749">
      <c r="A13749" s="3"/>
      <c r="B13749" s="4"/>
    </row>
    <row r="13750">
      <c r="A13750" s="3"/>
      <c r="B13750" s="4"/>
    </row>
    <row r="13751">
      <c r="A13751" s="3"/>
      <c r="B13751" s="4"/>
    </row>
    <row r="13752">
      <c r="A13752" s="3"/>
      <c r="B13752" s="4"/>
    </row>
    <row r="13753">
      <c r="A13753" s="3"/>
      <c r="B13753" s="4"/>
    </row>
    <row r="13754">
      <c r="A13754" s="3"/>
      <c r="B13754" s="4"/>
    </row>
    <row r="13755">
      <c r="A13755" s="3"/>
      <c r="B13755" s="4"/>
    </row>
    <row r="13756">
      <c r="A13756" s="3"/>
      <c r="B13756" s="4"/>
    </row>
    <row r="13757">
      <c r="A13757" s="3"/>
      <c r="B13757" s="4"/>
    </row>
    <row r="13758">
      <c r="A13758" s="3"/>
      <c r="B13758" s="4"/>
    </row>
    <row r="13759">
      <c r="A13759" s="3"/>
      <c r="B13759" s="4"/>
    </row>
    <row r="13760">
      <c r="A13760" s="3"/>
      <c r="B13760" s="4"/>
    </row>
    <row r="13761">
      <c r="A13761" s="3"/>
      <c r="B13761" s="4"/>
    </row>
    <row r="13762">
      <c r="A13762" s="3"/>
      <c r="B13762" s="4"/>
    </row>
    <row r="13763">
      <c r="A13763" s="3"/>
      <c r="B13763" s="4"/>
    </row>
    <row r="13764">
      <c r="A13764" s="3"/>
      <c r="B13764" s="4"/>
    </row>
    <row r="13765">
      <c r="A13765" s="3"/>
      <c r="B13765" s="4"/>
    </row>
    <row r="13766">
      <c r="A13766" s="3"/>
      <c r="B13766" s="4"/>
    </row>
    <row r="13767">
      <c r="A13767" s="3"/>
      <c r="B13767" s="4"/>
    </row>
    <row r="13768">
      <c r="A13768" s="3"/>
      <c r="B13768" s="4"/>
    </row>
    <row r="13769">
      <c r="A13769" s="3"/>
      <c r="B13769" s="4"/>
    </row>
    <row r="13770">
      <c r="A13770" s="3"/>
      <c r="B13770" s="4"/>
    </row>
    <row r="13771">
      <c r="A13771" s="3"/>
      <c r="B13771" s="4"/>
    </row>
    <row r="13772">
      <c r="A13772" s="3"/>
      <c r="B13772" s="4"/>
    </row>
    <row r="13773">
      <c r="A13773" s="3"/>
      <c r="B13773" s="4"/>
    </row>
    <row r="13774">
      <c r="A13774" s="3"/>
      <c r="B13774" s="4"/>
    </row>
    <row r="13775">
      <c r="A13775" s="3"/>
      <c r="B13775" s="4"/>
    </row>
    <row r="13776">
      <c r="A13776" s="3"/>
      <c r="B13776" s="4"/>
    </row>
    <row r="13777">
      <c r="A13777" s="3"/>
      <c r="B13777" s="4"/>
    </row>
    <row r="13778">
      <c r="A13778" s="3"/>
      <c r="B13778" s="4"/>
    </row>
    <row r="13779">
      <c r="A13779" s="3"/>
      <c r="B13779" s="4"/>
    </row>
    <row r="13780">
      <c r="A13780" s="3"/>
      <c r="B13780" s="4"/>
    </row>
    <row r="13781">
      <c r="A13781" s="3"/>
      <c r="B13781" s="4"/>
    </row>
    <row r="13782">
      <c r="A13782" s="3"/>
      <c r="B13782" s="4"/>
    </row>
    <row r="13783">
      <c r="A13783" s="3"/>
      <c r="B13783" s="4"/>
    </row>
    <row r="13784">
      <c r="A13784" s="3"/>
      <c r="B13784" s="4"/>
    </row>
    <row r="13785">
      <c r="A13785" s="3"/>
      <c r="B13785" s="4"/>
    </row>
    <row r="13786">
      <c r="A13786" s="3"/>
      <c r="B13786" s="4"/>
    </row>
    <row r="13787">
      <c r="A13787" s="3"/>
      <c r="B13787" s="4"/>
    </row>
    <row r="13788">
      <c r="A13788" s="3"/>
      <c r="B13788" s="4"/>
    </row>
    <row r="13789">
      <c r="A13789" s="3"/>
      <c r="B13789" s="4"/>
    </row>
    <row r="13790">
      <c r="A13790" s="3"/>
      <c r="B13790" s="4"/>
    </row>
    <row r="13791">
      <c r="A13791" s="3"/>
      <c r="B13791" s="4"/>
    </row>
    <row r="13792">
      <c r="A13792" s="3"/>
      <c r="B13792" s="4"/>
    </row>
    <row r="13793">
      <c r="A13793" s="3"/>
      <c r="B13793" s="4"/>
    </row>
    <row r="13794">
      <c r="A13794" s="3"/>
      <c r="B13794" s="4"/>
    </row>
    <row r="13795">
      <c r="A13795" s="3"/>
      <c r="B13795" s="4"/>
    </row>
    <row r="13796">
      <c r="A13796" s="3"/>
      <c r="B13796" s="4"/>
    </row>
    <row r="13797">
      <c r="A13797" s="3"/>
      <c r="B13797" s="4"/>
    </row>
    <row r="13798">
      <c r="A13798" s="3"/>
      <c r="B13798" s="4"/>
    </row>
    <row r="13799">
      <c r="A13799" s="3"/>
      <c r="B13799" s="4"/>
    </row>
    <row r="13800">
      <c r="A13800" s="3"/>
      <c r="B13800" s="4"/>
    </row>
    <row r="13801">
      <c r="A13801" s="3"/>
      <c r="B13801" s="4"/>
    </row>
    <row r="13802">
      <c r="A13802" s="3"/>
      <c r="B13802" s="4"/>
    </row>
    <row r="13803">
      <c r="A13803" s="3"/>
      <c r="B13803" s="4"/>
    </row>
    <row r="13804">
      <c r="A13804" s="3"/>
      <c r="B13804" s="4"/>
    </row>
    <row r="13805">
      <c r="A13805" s="3"/>
      <c r="B13805" s="4"/>
    </row>
    <row r="13806">
      <c r="A13806" s="3"/>
      <c r="B13806" s="4"/>
    </row>
    <row r="13807">
      <c r="A13807" s="3"/>
      <c r="B13807" s="4"/>
    </row>
    <row r="13808">
      <c r="A13808" s="3"/>
      <c r="B13808" s="4"/>
    </row>
    <row r="13809">
      <c r="A13809" s="3"/>
      <c r="B13809" s="4"/>
    </row>
    <row r="13810">
      <c r="A13810" s="3"/>
      <c r="B13810" s="4"/>
    </row>
    <row r="13811">
      <c r="A13811" s="3"/>
      <c r="B13811" s="4"/>
    </row>
    <row r="13812">
      <c r="A13812" s="3"/>
      <c r="B13812" s="4"/>
    </row>
    <row r="13813">
      <c r="A13813" s="3"/>
      <c r="B13813" s="4"/>
    </row>
    <row r="13814">
      <c r="A13814" s="3"/>
      <c r="B13814" s="4"/>
    </row>
    <row r="13815">
      <c r="A13815" s="3"/>
      <c r="B13815" s="4"/>
    </row>
    <row r="13816">
      <c r="A13816" s="3"/>
      <c r="B13816" s="4"/>
    </row>
    <row r="13817">
      <c r="A13817" s="3"/>
      <c r="B13817" s="4"/>
    </row>
    <row r="13818">
      <c r="A13818" s="3"/>
      <c r="B13818" s="4"/>
    </row>
    <row r="13819">
      <c r="A13819" s="3"/>
      <c r="B13819" s="4"/>
    </row>
    <row r="13820">
      <c r="A13820" s="3"/>
      <c r="B13820" s="4"/>
    </row>
    <row r="13821">
      <c r="A13821" s="3"/>
      <c r="B13821" s="4"/>
    </row>
    <row r="13822">
      <c r="A13822" s="3"/>
      <c r="B13822" s="4"/>
    </row>
    <row r="13823">
      <c r="A13823" s="3"/>
      <c r="B13823" s="4"/>
    </row>
    <row r="13824">
      <c r="A13824" s="3"/>
      <c r="B13824" s="4"/>
    </row>
    <row r="13825">
      <c r="A13825" s="3"/>
      <c r="B13825" s="4"/>
    </row>
    <row r="13826">
      <c r="A13826" s="3"/>
      <c r="B13826" s="4"/>
    </row>
    <row r="13827">
      <c r="A13827" s="3"/>
      <c r="B13827" s="4"/>
    </row>
    <row r="13828">
      <c r="A13828" s="3"/>
      <c r="B13828" s="4"/>
    </row>
    <row r="13829">
      <c r="A13829" s="3"/>
      <c r="B13829" s="4"/>
    </row>
    <row r="13830">
      <c r="A13830" s="3"/>
      <c r="B13830" s="4"/>
    </row>
    <row r="13831">
      <c r="A13831" s="3"/>
      <c r="B13831" s="4"/>
    </row>
    <row r="13832">
      <c r="A13832" s="3"/>
      <c r="B13832" s="4"/>
    </row>
    <row r="13833">
      <c r="A13833" s="3"/>
      <c r="B13833" s="4"/>
    </row>
    <row r="13834">
      <c r="A13834" s="3"/>
      <c r="B13834" s="4"/>
    </row>
    <row r="13835">
      <c r="A13835" s="3"/>
      <c r="B13835" s="4"/>
    </row>
    <row r="13836">
      <c r="A13836" s="3"/>
      <c r="B13836" s="4"/>
    </row>
    <row r="13837">
      <c r="A13837" s="3"/>
      <c r="B13837" s="4"/>
    </row>
    <row r="13838">
      <c r="A13838" s="3"/>
      <c r="B13838" s="4"/>
    </row>
    <row r="13839">
      <c r="A13839" s="3"/>
      <c r="B13839" s="4"/>
    </row>
    <row r="13840">
      <c r="A13840" s="3"/>
      <c r="B13840" s="4"/>
    </row>
    <row r="13841">
      <c r="A13841" s="3"/>
      <c r="B13841" s="4"/>
    </row>
    <row r="13842">
      <c r="A13842" s="3"/>
      <c r="B13842" s="4"/>
    </row>
    <row r="13843">
      <c r="A13843" s="3"/>
      <c r="B13843" s="4"/>
    </row>
    <row r="13844">
      <c r="A13844" s="3"/>
      <c r="B13844" s="4"/>
    </row>
    <row r="13845">
      <c r="A13845" s="3"/>
      <c r="B13845" s="4"/>
    </row>
    <row r="13846">
      <c r="A13846" s="3"/>
      <c r="B13846" s="4"/>
    </row>
    <row r="13847">
      <c r="A13847" s="3"/>
      <c r="B13847" s="4"/>
    </row>
    <row r="13848">
      <c r="A13848" s="3"/>
      <c r="B13848" s="4"/>
    </row>
    <row r="13849">
      <c r="A13849" s="3"/>
      <c r="B13849" s="4"/>
    </row>
    <row r="13850">
      <c r="A13850" s="3"/>
      <c r="B13850" s="4"/>
    </row>
    <row r="13851">
      <c r="A13851" s="3"/>
      <c r="B13851" s="4"/>
    </row>
    <row r="13852">
      <c r="A13852" s="3"/>
      <c r="B13852" s="4"/>
    </row>
    <row r="13853">
      <c r="A13853" s="3"/>
      <c r="B13853" s="4"/>
    </row>
    <row r="13854">
      <c r="A13854" s="3"/>
      <c r="B13854" s="4"/>
    </row>
    <row r="13855">
      <c r="A13855" s="3"/>
      <c r="B13855" s="4"/>
    </row>
    <row r="13856">
      <c r="A13856" s="3"/>
      <c r="B13856" s="4"/>
    </row>
    <row r="13857">
      <c r="A13857" s="3"/>
      <c r="B13857" s="4"/>
    </row>
    <row r="13858">
      <c r="A13858" s="3"/>
      <c r="B13858" s="4"/>
    </row>
    <row r="13859">
      <c r="A13859" s="3"/>
      <c r="B13859" s="4"/>
    </row>
    <row r="13860">
      <c r="A13860" s="3"/>
      <c r="B13860" s="4"/>
    </row>
    <row r="13861">
      <c r="A13861" s="3"/>
      <c r="B13861" s="4"/>
    </row>
    <row r="13862">
      <c r="A13862" s="3"/>
      <c r="B13862" s="4"/>
    </row>
    <row r="13863">
      <c r="A13863" s="3"/>
      <c r="B13863" s="4"/>
    </row>
    <row r="13864">
      <c r="A13864" s="3"/>
      <c r="B13864" s="4"/>
    </row>
    <row r="13865">
      <c r="A13865" s="3"/>
      <c r="B13865" s="4"/>
    </row>
    <row r="13866">
      <c r="A13866" s="3"/>
      <c r="B13866" s="4"/>
    </row>
    <row r="13867">
      <c r="A13867" s="3"/>
      <c r="B13867" s="4"/>
    </row>
    <row r="13868">
      <c r="A13868" s="3"/>
      <c r="B13868" s="4"/>
    </row>
    <row r="13869">
      <c r="A13869" s="3"/>
      <c r="B13869" s="4"/>
    </row>
    <row r="13870">
      <c r="A13870" s="3"/>
      <c r="B13870" s="4"/>
    </row>
    <row r="13871">
      <c r="A13871" s="3"/>
      <c r="B13871" s="4"/>
    </row>
    <row r="13872">
      <c r="A13872" s="3"/>
      <c r="B13872" s="4"/>
    </row>
    <row r="13873">
      <c r="A13873" s="3"/>
      <c r="B13873" s="4"/>
    </row>
    <row r="13874">
      <c r="A13874" s="3"/>
      <c r="B13874" s="4"/>
    </row>
    <row r="13875">
      <c r="A13875" s="3"/>
      <c r="B13875" s="4"/>
    </row>
    <row r="13876">
      <c r="A13876" s="3"/>
      <c r="B13876" s="4"/>
    </row>
    <row r="13877">
      <c r="A13877" s="3"/>
      <c r="B13877" s="4"/>
    </row>
    <row r="13878">
      <c r="A13878" s="3"/>
      <c r="B13878" s="4"/>
    </row>
    <row r="13879">
      <c r="A13879" s="3"/>
      <c r="B13879" s="4"/>
    </row>
    <row r="13880">
      <c r="A13880" s="3"/>
      <c r="B13880" s="4"/>
    </row>
    <row r="13881">
      <c r="A13881" s="3"/>
      <c r="B13881" s="4"/>
    </row>
    <row r="13882">
      <c r="A13882" s="3"/>
      <c r="B13882" s="4"/>
    </row>
    <row r="13883">
      <c r="A13883" s="3"/>
      <c r="B13883" s="4"/>
    </row>
    <row r="13884">
      <c r="A13884" s="3"/>
      <c r="B13884" s="4"/>
    </row>
    <row r="13885">
      <c r="A13885" s="3"/>
      <c r="B13885" s="4"/>
    </row>
    <row r="13886">
      <c r="A13886" s="3"/>
      <c r="B13886" s="4"/>
    </row>
    <row r="13887">
      <c r="A13887" s="3"/>
      <c r="B13887" s="4"/>
    </row>
    <row r="13888">
      <c r="A13888" s="3"/>
      <c r="B13888" s="4"/>
    </row>
    <row r="13889">
      <c r="A13889" s="3"/>
      <c r="B13889" s="4"/>
    </row>
    <row r="13890">
      <c r="A13890" s="3"/>
      <c r="B13890" s="4"/>
    </row>
    <row r="13891">
      <c r="A13891" s="3"/>
      <c r="B13891" s="4"/>
    </row>
    <row r="13892">
      <c r="A13892" s="3"/>
      <c r="B13892" s="4"/>
    </row>
    <row r="13893">
      <c r="A13893" s="3"/>
      <c r="B13893" s="4"/>
    </row>
    <row r="13894">
      <c r="A13894" s="3"/>
      <c r="B13894" s="4"/>
    </row>
    <row r="13895">
      <c r="A13895" s="3"/>
      <c r="B13895" s="4"/>
    </row>
    <row r="13896">
      <c r="A13896" s="3"/>
      <c r="B13896" s="4"/>
    </row>
    <row r="13897">
      <c r="A13897" s="3"/>
      <c r="B13897" s="4"/>
    </row>
    <row r="13898">
      <c r="A13898" s="3"/>
      <c r="B13898" s="4"/>
    </row>
    <row r="13899">
      <c r="A13899" s="3"/>
      <c r="B13899" s="4"/>
    </row>
    <row r="13900">
      <c r="A13900" s="3"/>
      <c r="B13900" s="4"/>
    </row>
    <row r="13901">
      <c r="A13901" s="3"/>
      <c r="B13901" s="4"/>
    </row>
    <row r="13902">
      <c r="A13902" s="3"/>
      <c r="B13902" s="4"/>
    </row>
    <row r="13903">
      <c r="A13903" s="3"/>
      <c r="B13903" s="4"/>
    </row>
    <row r="13904">
      <c r="A13904" s="3"/>
      <c r="B13904" s="4"/>
    </row>
    <row r="13905">
      <c r="A13905" s="3"/>
      <c r="B13905" s="4"/>
    </row>
    <row r="13906">
      <c r="A13906" s="3"/>
      <c r="B13906" s="4"/>
    </row>
    <row r="13907">
      <c r="A13907" s="3"/>
      <c r="B13907" s="4"/>
    </row>
    <row r="13908">
      <c r="A13908" s="3"/>
      <c r="B13908" s="4"/>
    </row>
    <row r="13909">
      <c r="A13909" s="3"/>
      <c r="B13909" s="4"/>
    </row>
    <row r="13910">
      <c r="A13910" s="3"/>
      <c r="B13910" s="4"/>
    </row>
    <row r="13911">
      <c r="A13911" s="3"/>
      <c r="B13911" s="4"/>
    </row>
    <row r="13912">
      <c r="A13912" s="3"/>
      <c r="B13912" s="4"/>
    </row>
    <row r="13913">
      <c r="A13913" s="3"/>
      <c r="B13913" s="4"/>
    </row>
    <row r="13914">
      <c r="A13914" s="3"/>
      <c r="B13914" s="4"/>
    </row>
    <row r="13915">
      <c r="A13915" s="3"/>
      <c r="B13915" s="4"/>
    </row>
    <row r="13916">
      <c r="A13916" s="3"/>
      <c r="B13916" s="4"/>
    </row>
    <row r="13917">
      <c r="A13917" s="3"/>
      <c r="B13917" s="4"/>
    </row>
    <row r="13918">
      <c r="A13918" s="3"/>
      <c r="B13918" s="4"/>
    </row>
    <row r="13919">
      <c r="A13919" s="3"/>
      <c r="B13919" s="4"/>
    </row>
    <row r="13920">
      <c r="A13920" s="3"/>
      <c r="B13920" s="4"/>
    </row>
    <row r="13921">
      <c r="A13921" s="3"/>
      <c r="B13921" s="4"/>
    </row>
    <row r="13922">
      <c r="A13922" s="3"/>
      <c r="B13922" s="4"/>
    </row>
    <row r="13923">
      <c r="A13923" s="3"/>
      <c r="B13923" s="4"/>
    </row>
    <row r="13924">
      <c r="A13924" s="3"/>
      <c r="B13924" s="4"/>
    </row>
    <row r="13925">
      <c r="A13925" s="3"/>
      <c r="B13925" s="4"/>
    </row>
    <row r="13926">
      <c r="A13926" s="3"/>
      <c r="B13926" s="4"/>
    </row>
    <row r="13927">
      <c r="A13927" s="3"/>
      <c r="B13927" s="4"/>
    </row>
    <row r="13928">
      <c r="A13928" s="3"/>
      <c r="B13928" s="4"/>
    </row>
    <row r="13929">
      <c r="A13929" s="3"/>
      <c r="B13929" s="4"/>
    </row>
    <row r="13930">
      <c r="A13930" s="3"/>
      <c r="B13930" s="4"/>
    </row>
    <row r="13931">
      <c r="A13931" s="3"/>
      <c r="B13931" s="4"/>
    </row>
    <row r="13932">
      <c r="A13932" s="3"/>
      <c r="B13932" s="4"/>
    </row>
    <row r="13933">
      <c r="A13933" s="3"/>
      <c r="B13933" s="4"/>
    </row>
    <row r="13934">
      <c r="A13934" s="3"/>
      <c r="B13934" s="4"/>
    </row>
    <row r="13935">
      <c r="A13935" s="3"/>
      <c r="B13935" s="4"/>
    </row>
    <row r="13936">
      <c r="A13936" s="3"/>
      <c r="B13936" s="4"/>
    </row>
    <row r="13937">
      <c r="A13937" s="3"/>
      <c r="B13937" s="4"/>
    </row>
    <row r="13938">
      <c r="A13938" s="3"/>
      <c r="B13938" s="4"/>
    </row>
    <row r="13939">
      <c r="A13939" s="3"/>
      <c r="B13939" s="4"/>
    </row>
    <row r="13940">
      <c r="A13940" s="3"/>
      <c r="B13940" s="4"/>
    </row>
    <row r="13941">
      <c r="A13941" s="3"/>
      <c r="B13941" s="4"/>
    </row>
    <row r="13942">
      <c r="A13942" s="3"/>
      <c r="B13942" s="4"/>
    </row>
    <row r="13943">
      <c r="A13943" s="3"/>
      <c r="B13943" s="4"/>
    </row>
    <row r="13944">
      <c r="A13944" s="3"/>
      <c r="B13944" s="4"/>
    </row>
    <row r="13945">
      <c r="A13945" s="3"/>
      <c r="B13945" s="4"/>
    </row>
    <row r="13946">
      <c r="A13946" s="3"/>
      <c r="B13946" s="4"/>
    </row>
    <row r="13947">
      <c r="A13947" s="3"/>
      <c r="B13947" s="4"/>
    </row>
    <row r="13948">
      <c r="A13948" s="3"/>
      <c r="B13948" s="4"/>
    </row>
    <row r="13949">
      <c r="A13949" s="3"/>
      <c r="B13949" s="4"/>
    </row>
    <row r="13950">
      <c r="A13950" s="3"/>
      <c r="B13950" s="4"/>
    </row>
    <row r="13951">
      <c r="A13951" s="3"/>
      <c r="B13951" s="4"/>
    </row>
    <row r="13952">
      <c r="A13952" s="3"/>
      <c r="B13952" s="4"/>
    </row>
    <row r="13953">
      <c r="A13953" s="3"/>
      <c r="B13953" s="4"/>
    </row>
    <row r="13954">
      <c r="A13954" s="3"/>
      <c r="B13954" s="4"/>
    </row>
    <row r="13955">
      <c r="A13955" s="3"/>
      <c r="B13955" s="4"/>
    </row>
    <row r="13956">
      <c r="A13956" s="3"/>
      <c r="B13956" s="4"/>
    </row>
    <row r="13957">
      <c r="A13957" s="3"/>
      <c r="B13957" s="4"/>
    </row>
    <row r="13958">
      <c r="A13958" s="3"/>
      <c r="B13958" s="4"/>
    </row>
    <row r="13959">
      <c r="A13959" s="3"/>
      <c r="B13959" s="4"/>
    </row>
    <row r="13960">
      <c r="A13960" s="3"/>
      <c r="B13960" s="4"/>
    </row>
    <row r="13961">
      <c r="A13961" s="3"/>
      <c r="B13961" s="4"/>
    </row>
    <row r="13962">
      <c r="A13962" s="3"/>
      <c r="B13962" s="4"/>
    </row>
    <row r="13963">
      <c r="A13963" s="3"/>
      <c r="B13963" s="4"/>
    </row>
    <row r="13964">
      <c r="A13964" s="3"/>
      <c r="B13964" s="4"/>
    </row>
    <row r="13965">
      <c r="A13965" s="3"/>
      <c r="B13965" s="4"/>
    </row>
    <row r="13966">
      <c r="A13966" s="3"/>
      <c r="B13966" s="4"/>
    </row>
    <row r="13967">
      <c r="A13967" s="3"/>
      <c r="B13967" s="4"/>
    </row>
    <row r="13968">
      <c r="A13968" s="3"/>
      <c r="B13968" s="4"/>
    </row>
    <row r="13969">
      <c r="A13969" s="3"/>
      <c r="B13969" s="4"/>
    </row>
    <row r="13970">
      <c r="A13970" s="3"/>
      <c r="B13970" s="4"/>
    </row>
    <row r="13971">
      <c r="A13971" s="3"/>
      <c r="B13971" s="4"/>
    </row>
    <row r="13972">
      <c r="A13972" s="3"/>
      <c r="B13972" s="4"/>
    </row>
    <row r="13973">
      <c r="A13973" s="3"/>
      <c r="B13973" s="4"/>
    </row>
    <row r="13974">
      <c r="A13974" s="3"/>
      <c r="B13974" s="4"/>
    </row>
    <row r="13975">
      <c r="A13975" s="3"/>
      <c r="B13975" s="4"/>
    </row>
    <row r="13976">
      <c r="A13976" s="3"/>
      <c r="B13976" s="4"/>
    </row>
    <row r="13977">
      <c r="A13977" s="3"/>
      <c r="B13977" s="4"/>
    </row>
    <row r="13978">
      <c r="A13978" s="3"/>
      <c r="B13978" s="4"/>
    </row>
    <row r="13979">
      <c r="A13979" s="3"/>
      <c r="B13979" s="4"/>
    </row>
    <row r="13980">
      <c r="A13980" s="3"/>
      <c r="B13980" s="4"/>
    </row>
    <row r="13981">
      <c r="A13981" s="3"/>
      <c r="B13981" s="4"/>
    </row>
    <row r="13982">
      <c r="A13982" s="3"/>
      <c r="B13982" s="4"/>
    </row>
    <row r="13983">
      <c r="A13983" s="3"/>
      <c r="B13983" s="4"/>
    </row>
    <row r="13984">
      <c r="A13984" s="3"/>
      <c r="B13984" s="4"/>
    </row>
    <row r="13985">
      <c r="A13985" s="3"/>
      <c r="B13985" s="4"/>
    </row>
    <row r="13986">
      <c r="A13986" s="3"/>
      <c r="B13986" s="4"/>
    </row>
    <row r="13987">
      <c r="A13987" s="3"/>
      <c r="B13987" s="4"/>
    </row>
    <row r="13988">
      <c r="A13988" s="3"/>
      <c r="B13988" s="4"/>
    </row>
    <row r="13989">
      <c r="A13989" s="3"/>
      <c r="B13989" s="4"/>
    </row>
    <row r="13990">
      <c r="A13990" s="3"/>
      <c r="B13990" s="4"/>
    </row>
    <row r="13991">
      <c r="A13991" s="3"/>
      <c r="B13991" s="4"/>
    </row>
    <row r="13992">
      <c r="A13992" s="3"/>
      <c r="B13992" s="4"/>
    </row>
    <row r="13993">
      <c r="A13993" s="3"/>
      <c r="B13993" s="4"/>
    </row>
    <row r="13994">
      <c r="A13994" s="3"/>
      <c r="B13994" s="4"/>
    </row>
    <row r="13995">
      <c r="A13995" s="3"/>
      <c r="B13995" s="4"/>
    </row>
    <row r="13996">
      <c r="A13996" s="3"/>
      <c r="B13996" s="4"/>
    </row>
    <row r="13997">
      <c r="A13997" s="3"/>
      <c r="B13997" s="4"/>
    </row>
    <row r="13998">
      <c r="A13998" s="3"/>
      <c r="B13998" s="4"/>
    </row>
    <row r="13999">
      <c r="A13999" s="3"/>
      <c r="B13999" s="4"/>
    </row>
    <row r="14000">
      <c r="A14000" s="3"/>
      <c r="B14000" s="4"/>
    </row>
    <row r="14001">
      <c r="A14001" s="3"/>
      <c r="B14001" s="4"/>
    </row>
    <row r="14002">
      <c r="A14002" s="3"/>
      <c r="B14002" s="4"/>
    </row>
    <row r="14003">
      <c r="A14003" s="3"/>
      <c r="B14003" s="4"/>
    </row>
    <row r="14004">
      <c r="A14004" s="3"/>
      <c r="B14004" s="4"/>
    </row>
    <row r="14005">
      <c r="A14005" s="3"/>
      <c r="B14005" s="4"/>
    </row>
    <row r="14006">
      <c r="A14006" s="3"/>
      <c r="B14006" s="4"/>
    </row>
    <row r="14007">
      <c r="A14007" s="3"/>
      <c r="B14007" s="4"/>
    </row>
    <row r="14008">
      <c r="A14008" s="3"/>
      <c r="B14008" s="4"/>
    </row>
    <row r="14009">
      <c r="A14009" s="3"/>
      <c r="B14009" s="4"/>
    </row>
    <row r="14010">
      <c r="A14010" s="3"/>
      <c r="B14010" s="4"/>
    </row>
    <row r="14011">
      <c r="A14011" s="3"/>
      <c r="B14011" s="4"/>
    </row>
    <row r="14012">
      <c r="A14012" s="3"/>
      <c r="B14012" s="4"/>
    </row>
    <row r="14013">
      <c r="A14013" s="3"/>
      <c r="B14013" s="4"/>
    </row>
    <row r="14014">
      <c r="A14014" s="3"/>
      <c r="B14014" s="4"/>
    </row>
    <row r="14015">
      <c r="A14015" s="3"/>
      <c r="B14015" s="4"/>
    </row>
    <row r="14016">
      <c r="A14016" s="3"/>
      <c r="B14016" s="4"/>
    </row>
    <row r="14017">
      <c r="A14017" s="3"/>
      <c r="B14017" s="4"/>
    </row>
    <row r="14018">
      <c r="A14018" s="3"/>
      <c r="B14018" s="4"/>
    </row>
    <row r="14019">
      <c r="A14019" s="3"/>
      <c r="B14019" s="4"/>
    </row>
    <row r="14020">
      <c r="A14020" s="3"/>
      <c r="B14020" s="4"/>
    </row>
    <row r="14021">
      <c r="A14021" s="3"/>
      <c r="B14021" s="4"/>
    </row>
    <row r="14022">
      <c r="A14022" s="3"/>
      <c r="B14022" s="4"/>
    </row>
    <row r="14023">
      <c r="A14023" s="3"/>
      <c r="B14023" s="4"/>
    </row>
    <row r="14024">
      <c r="A14024" s="3"/>
      <c r="B14024" s="4"/>
    </row>
    <row r="14025">
      <c r="A14025" s="3"/>
      <c r="B14025" s="4"/>
    </row>
    <row r="14026">
      <c r="A14026" s="3"/>
      <c r="B14026" s="4"/>
    </row>
    <row r="14027">
      <c r="A14027" s="3"/>
      <c r="B14027" s="4"/>
    </row>
    <row r="14028">
      <c r="A14028" s="3"/>
      <c r="B14028" s="4"/>
    </row>
    <row r="14029">
      <c r="A14029" s="3"/>
      <c r="B14029" s="4"/>
    </row>
    <row r="14030">
      <c r="A14030" s="3"/>
      <c r="B14030" s="4"/>
    </row>
    <row r="14031">
      <c r="A14031" s="3"/>
      <c r="B14031" s="4"/>
    </row>
    <row r="14032">
      <c r="A14032" s="3"/>
      <c r="B14032" s="4"/>
    </row>
    <row r="14033">
      <c r="A14033" s="3"/>
      <c r="B14033" s="4"/>
    </row>
    <row r="14034">
      <c r="A14034" s="3"/>
      <c r="B14034" s="4"/>
    </row>
    <row r="14035">
      <c r="A14035" s="3"/>
      <c r="B14035" s="4"/>
    </row>
    <row r="14036">
      <c r="A14036" s="3"/>
      <c r="B14036" s="4"/>
    </row>
    <row r="14037">
      <c r="A14037" s="3"/>
      <c r="B14037" s="4"/>
    </row>
    <row r="14038">
      <c r="A14038" s="3"/>
      <c r="B14038" s="4"/>
    </row>
    <row r="14039">
      <c r="A14039" s="3"/>
      <c r="B14039" s="4"/>
    </row>
    <row r="14040">
      <c r="A14040" s="3"/>
      <c r="B14040" s="4"/>
    </row>
    <row r="14041">
      <c r="A14041" s="3"/>
      <c r="B14041" s="4"/>
    </row>
    <row r="14042">
      <c r="A14042" s="3"/>
      <c r="B14042" s="4"/>
    </row>
    <row r="14043">
      <c r="A14043" s="3"/>
      <c r="B14043" s="4"/>
    </row>
    <row r="14044">
      <c r="A14044" s="3"/>
      <c r="B14044" s="4"/>
    </row>
    <row r="14045">
      <c r="A14045" s="3"/>
      <c r="B14045" s="4"/>
    </row>
    <row r="14046">
      <c r="A14046" s="3"/>
      <c r="B14046" s="4"/>
    </row>
    <row r="14047">
      <c r="A14047" s="3"/>
      <c r="B14047" s="4"/>
    </row>
    <row r="14048">
      <c r="A14048" s="3"/>
      <c r="B14048" s="4"/>
    </row>
    <row r="14049">
      <c r="A14049" s="3"/>
      <c r="B14049" s="4"/>
    </row>
    <row r="14050">
      <c r="A14050" s="3"/>
      <c r="B14050" s="4"/>
    </row>
    <row r="14051">
      <c r="A14051" s="3"/>
      <c r="B14051" s="4"/>
    </row>
    <row r="14052">
      <c r="A14052" s="3"/>
      <c r="B14052" s="4"/>
    </row>
    <row r="14053">
      <c r="A14053" s="3"/>
      <c r="B14053" s="4"/>
    </row>
    <row r="14054">
      <c r="A14054" s="3"/>
      <c r="B14054" s="4"/>
    </row>
    <row r="14055">
      <c r="A14055" s="3"/>
      <c r="B14055" s="4"/>
    </row>
    <row r="14056">
      <c r="A14056" s="3"/>
      <c r="B14056" s="4"/>
    </row>
    <row r="14057">
      <c r="A14057" s="3"/>
      <c r="B14057" s="4"/>
    </row>
    <row r="14058">
      <c r="A14058" s="3"/>
      <c r="B14058" s="4"/>
    </row>
    <row r="14059">
      <c r="A14059" s="3"/>
      <c r="B14059" s="4"/>
    </row>
    <row r="14060">
      <c r="A14060" s="3"/>
      <c r="B14060" s="4"/>
    </row>
    <row r="14061">
      <c r="A14061" s="3"/>
      <c r="B14061" s="4"/>
    </row>
    <row r="14062">
      <c r="A14062" s="3"/>
      <c r="B14062" s="4"/>
    </row>
    <row r="14063">
      <c r="A14063" s="3"/>
      <c r="B14063" s="4"/>
    </row>
    <row r="14064">
      <c r="A14064" s="3"/>
      <c r="B14064" s="4"/>
    </row>
    <row r="14065">
      <c r="A14065" s="3"/>
      <c r="B14065" s="4"/>
    </row>
    <row r="14066">
      <c r="A14066" s="3"/>
      <c r="B14066" s="4"/>
    </row>
    <row r="14067">
      <c r="A14067" s="3"/>
      <c r="B14067" s="4"/>
    </row>
    <row r="14068">
      <c r="A14068" s="3"/>
      <c r="B14068" s="4"/>
    </row>
    <row r="14069">
      <c r="A14069" s="3"/>
      <c r="B14069" s="4"/>
    </row>
    <row r="14070">
      <c r="A14070" s="3"/>
      <c r="B14070" s="4"/>
    </row>
    <row r="14071">
      <c r="A14071" s="3"/>
      <c r="B14071" s="4"/>
    </row>
    <row r="14072">
      <c r="A14072" s="3"/>
      <c r="B14072" s="4"/>
    </row>
    <row r="14073">
      <c r="A14073" s="3"/>
      <c r="B14073" s="4"/>
    </row>
    <row r="14074">
      <c r="A14074" s="3"/>
      <c r="B14074" s="4"/>
    </row>
    <row r="14075">
      <c r="A14075" s="3"/>
      <c r="B14075" s="4"/>
    </row>
    <row r="14076">
      <c r="A14076" s="3"/>
      <c r="B14076" s="4"/>
    </row>
    <row r="14077">
      <c r="A14077" s="3"/>
      <c r="B14077" s="4"/>
    </row>
    <row r="14078">
      <c r="A14078" s="3"/>
      <c r="B14078" s="4"/>
    </row>
    <row r="14079">
      <c r="A14079" s="3"/>
      <c r="B14079" s="4"/>
    </row>
    <row r="14080">
      <c r="A14080" s="3"/>
      <c r="B14080" s="4"/>
    </row>
    <row r="14081">
      <c r="A14081" s="3"/>
      <c r="B14081" s="4"/>
    </row>
    <row r="14082">
      <c r="A14082" s="3"/>
      <c r="B14082" s="4"/>
    </row>
    <row r="14083">
      <c r="A14083" s="3"/>
      <c r="B14083" s="4"/>
    </row>
    <row r="14084">
      <c r="A14084" s="3"/>
      <c r="B14084" s="4"/>
    </row>
    <row r="14085">
      <c r="A14085" s="3"/>
      <c r="B14085" s="4"/>
    </row>
    <row r="14086">
      <c r="A14086" s="3"/>
      <c r="B14086" s="4"/>
    </row>
    <row r="14087">
      <c r="A14087" s="3"/>
      <c r="B14087" s="4"/>
    </row>
    <row r="14088">
      <c r="A14088" s="3"/>
      <c r="B14088" s="4"/>
    </row>
    <row r="14089">
      <c r="A14089" s="3"/>
      <c r="B14089" s="4"/>
    </row>
    <row r="14090">
      <c r="A14090" s="3"/>
      <c r="B14090" s="4"/>
    </row>
    <row r="14091">
      <c r="A14091" s="3"/>
      <c r="B14091" s="4"/>
    </row>
    <row r="14092">
      <c r="A14092" s="3"/>
      <c r="B14092" s="4"/>
    </row>
    <row r="14093">
      <c r="A14093" s="3"/>
      <c r="B14093" s="4"/>
    </row>
    <row r="14094">
      <c r="A14094" s="3"/>
      <c r="B14094" s="4"/>
    </row>
    <row r="14095">
      <c r="A14095" s="3"/>
      <c r="B14095" s="4"/>
    </row>
    <row r="14096">
      <c r="A14096" s="3"/>
      <c r="B14096" s="4"/>
    </row>
    <row r="14097">
      <c r="A14097" s="3"/>
      <c r="B14097" s="4"/>
    </row>
    <row r="14098">
      <c r="A14098" s="3"/>
      <c r="B14098" s="4"/>
    </row>
    <row r="14099">
      <c r="A14099" s="3"/>
      <c r="B14099" s="4"/>
    </row>
    <row r="14100">
      <c r="A14100" s="3"/>
      <c r="B14100" s="4"/>
    </row>
    <row r="14101">
      <c r="A14101" s="3"/>
      <c r="B14101" s="4"/>
    </row>
    <row r="14102">
      <c r="A14102" s="3"/>
      <c r="B14102" s="4"/>
    </row>
    <row r="14103">
      <c r="A14103" s="3"/>
      <c r="B14103" s="4"/>
    </row>
    <row r="14104">
      <c r="A14104" s="3"/>
      <c r="B14104" s="4"/>
    </row>
    <row r="14105">
      <c r="A14105" s="3"/>
      <c r="B14105" s="4"/>
    </row>
    <row r="14106">
      <c r="A14106" s="3"/>
      <c r="B14106" s="4"/>
    </row>
    <row r="14107">
      <c r="A14107" s="3"/>
      <c r="B14107" s="4"/>
    </row>
    <row r="14108">
      <c r="A14108" s="3"/>
      <c r="B14108" s="4"/>
    </row>
    <row r="14109">
      <c r="A14109" s="3"/>
      <c r="B14109" s="4"/>
    </row>
    <row r="14110">
      <c r="A14110" s="3"/>
      <c r="B14110" s="4"/>
    </row>
    <row r="14111">
      <c r="A14111" s="3"/>
      <c r="B14111" s="4"/>
    </row>
    <row r="14112">
      <c r="A14112" s="3"/>
      <c r="B14112" s="4"/>
    </row>
    <row r="14113">
      <c r="A14113" s="3"/>
      <c r="B14113" s="4"/>
    </row>
    <row r="14114">
      <c r="A14114" s="3"/>
      <c r="B14114" s="4"/>
    </row>
    <row r="14115">
      <c r="A14115" s="3"/>
      <c r="B14115" s="4"/>
    </row>
    <row r="14116">
      <c r="A14116" s="3"/>
      <c r="B14116" s="4"/>
    </row>
    <row r="14117">
      <c r="A14117" s="3"/>
      <c r="B14117" s="4"/>
    </row>
    <row r="14118">
      <c r="A14118" s="3"/>
      <c r="B14118" s="4"/>
    </row>
    <row r="14119">
      <c r="A14119" s="3"/>
      <c r="B14119" s="4"/>
    </row>
    <row r="14120">
      <c r="A14120" s="3"/>
      <c r="B14120" s="4"/>
    </row>
    <row r="14121">
      <c r="A14121" s="3"/>
      <c r="B14121" s="4"/>
    </row>
    <row r="14122">
      <c r="A14122" s="3"/>
      <c r="B14122" s="4"/>
    </row>
    <row r="14123">
      <c r="A14123" s="3"/>
      <c r="B14123" s="4"/>
    </row>
    <row r="14124">
      <c r="A14124" s="3"/>
      <c r="B14124" s="4"/>
    </row>
    <row r="14125">
      <c r="A14125" s="3"/>
      <c r="B14125" s="4"/>
    </row>
    <row r="14126">
      <c r="A14126" s="3"/>
      <c r="B14126" s="4"/>
    </row>
    <row r="14127">
      <c r="A14127" s="3"/>
      <c r="B14127" s="4"/>
    </row>
    <row r="14128">
      <c r="A14128" s="3"/>
      <c r="B14128" s="4"/>
    </row>
    <row r="14129">
      <c r="A14129" s="3"/>
      <c r="B14129" s="4"/>
    </row>
    <row r="14130">
      <c r="A14130" s="3"/>
      <c r="B14130" s="4"/>
    </row>
    <row r="14131">
      <c r="A14131" s="3"/>
      <c r="B14131" s="4"/>
    </row>
    <row r="14132">
      <c r="A14132" s="3"/>
      <c r="B14132" s="4"/>
    </row>
    <row r="14133">
      <c r="A14133" s="3"/>
      <c r="B14133" s="4"/>
    </row>
    <row r="14134">
      <c r="A14134" s="3"/>
      <c r="B14134" s="4"/>
    </row>
    <row r="14135">
      <c r="A14135" s="3"/>
      <c r="B14135" s="4"/>
    </row>
    <row r="14136">
      <c r="A14136" s="3"/>
      <c r="B14136" s="4"/>
    </row>
    <row r="14137">
      <c r="A14137" s="3"/>
      <c r="B14137" s="4"/>
    </row>
    <row r="14138">
      <c r="A14138" s="3"/>
      <c r="B14138" s="4"/>
    </row>
    <row r="14139">
      <c r="A14139" s="3"/>
      <c r="B14139" s="4"/>
    </row>
    <row r="14140">
      <c r="A14140" s="3"/>
      <c r="B14140" s="4"/>
    </row>
    <row r="14141">
      <c r="A14141" s="3"/>
      <c r="B14141" s="4"/>
    </row>
    <row r="14142">
      <c r="A14142" s="3"/>
      <c r="B14142" s="4"/>
    </row>
    <row r="14143">
      <c r="A14143" s="3"/>
      <c r="B14143" s="4"/>
    </row>
    <row r="14144">
      <c r="A14144" s="3"/>
      <c r="B14144" s="4"/>
    </row>
    <row r="14145">
      <c r="A14145" s="3"/>
      <c r="B14145" s="4"/>
    </row>
    <row r="14146">
      <c r="A14146" s="3"/>
      <c r="B14146" s="4"/>
    </row>
    <row r="14147">
      <c r="A14147" s="3"/>
      <c r="B14147" s="4"/>
    </row>
    <row r="14148">
      <c r="A14148" s="3"/>
      <c r="B14148" s="4"/>
    </row>
    <row r="14149">
      <c r="A14149" s="3"/>
      <c r="B14149" s="4"/>
    </row>
    <row r="14150">
      <c r="A14150" s="3"/>
      <c r="B14150" s="4"/>
    </row>
    <row r="14151">
      <c r="A14151" s="3"/>
      <c r="B14151" s="4"/>
    </row>
    <row r="14152">
      <c r="A14152" s="3"/>
      <c r="B14152" s="4"/>
    </row>
    <row r="14153">
      <c r="A14153" s="3"/>
      <c r="B14153" s="4"/>
    </row>
    <row r="14154">
      <c r="A14154" s="3"/>
      <c r="B14154" s="4"/>
    </row>
    <row r="14155">
      <c r="A14155" s="3"/>
      <c r="B14155" s="4"/>
    </row>
    <row r="14156">
      <c r="A14156" s="3"/>
      <c r="B14156" s="4"/>
    </row>
    <row r="14157">
      <c r="A14157" s="3"/>
      <c r="B14157" s="4"/>
    </row>
    <row r="14158">
      <c r="A14158" s="3"/>
      <c r="B14158" s="4"/>
    </row>
    <row r="14159">
      <c r="A14159" s="3"/>
      <c r="B14159" s="4"/>
    </row>
    <row r="14160">
      <c r="A14160" s="3"/>
      <c r="B14160" s="4"/>
    </row>
    <row r="14161">
      <c r="A14161" s="3"/>
      <c r="B14161" s="4"/>
    </row>
    <row r="14162">
      <c r="A14162" s="3"/>
      <c r="B14162" s="4"/>
    </row>
    <row r="14163">
      <c r="A14163" s="3"/>
      <c r="B14163" s="4"/>
    </row>
    <row r="14164">
      <c r="A14164" s="3"/>
      <c r="B14164" s="4"/>
    </row>
    <row r="14165">
      <c r="A14165" s="3"/>
      <c r="B14165" s="4"/>
    </row>
    <row r="14166">
      <c r="A14166" s="3"/>
      <c r="B14166" s="4"/>
    </row>
    <row r="14167">
      <c r="A14167" s="3"/>
      <c r="B14167" s="4"/>
    </row>
    <row r="14168">
      <c r="A14168" s="3"/>
      <c r="B14168" s="4"/>
    </row>
    <row r="14169">
      <c r="A14169" s="3"/>
      <c r="B14169" s="4"/>
    </row>
    <row r="14170">
      <c r="A14170" s="3"/>
      <c r="B14170" s="4"/>
    </row>
    <row r="14171">
      <c r="A14171" s="3"/>
      <c r="B14171" s="4"/>
    </row>
    <row r="14172">
      <c r="A14172" s="3"/>
      <c r="B14172" s="4"/>
    </row>
    <row r="14173">
      <c r="A14173" s="3"/>
      <c r="B14173" s="4"/>
    </row>
    <row r="14174">
      <c r="A14174" s="3"/>
      <c r="B14174" s="4"/>
    </row>
    <row r="14175">
      <c r="A14175" s="3"/>
      <c r="B14175" s="4"/>
    </row>
    <row r="14176">
      <c r="A14176" s="3"/>
      <c r="B14176" s="4"/>
    </row>
    <row r="14177">
      <c r="A14177" s="3"/>
      <c r="B14177" s="4"/>
    </row>
    <row r="14178">
      <c r="A14178" s="3"/>
      <c r="B14178" s="4"/>
    </row>
    <row r="14179">
      <c r="A14179" s="3"/>
      <c r="B14179" s="4"/>
    </row>
    <row r="14180">
      <c r="A14180" s="3"/>
      <c r="B14180" s="4"/>
    </row>
    <row r="14181">
      <c r="A14181" s="3"/>
      <c r="B14181" s="4"/>
    </row>
    <row r="14182">
      <c r="A14182" s="3"/>
      <c r="B14182" s="4"/>
    </row>
    <row r="14183">
      <c r="A14183" s="3"/>
      <c r="B14183" s="4"/>
    </row>
    <row r="14184">
      <c r="A14184" s="3"/>
      <c r="B14184" s="4"/>
    </row>
    <row r="14185">
      <c r="A14185" s="3"/>
      <c r="B14185" s="4"/>
    </row>
    <row r="14186">
      <c r="A14186" s="3"/>
      <c r="B14186" s="4"/>
    </row>
    <row r="14187">
      <c r="A14187" s="3"/>
      <c r="B14187" s="4"/>
    </row>
    <row r="14188">
      <c r="A14188" s="3"/>
      <c r="B14188" s="4"/>
    </row>
    <row r="14189">
      <c r="A14189" s="3"/>
      <c r="B14189" s="4"/>
    </row>
    <row r="14190">
      <c r="A14190" s="3"/>
      <c r="B14190" s="4"/>
    </row>
    <row r="14191">
      <c r="A14191" s="3"/>
      <c r="B14191" s="4"/>
    </row>
    <row r="14192">
      <c r="A14192" s="3"/>
      <c r="B14192" s="4"/>
    </row>
    <row r="14193">
      <c r="A14193" s="3"/>
      <c r="B14193" s="4"/>
    </row>
    <row r="14194">
      <c r="A14194" s="3"/>
      <c r="B14194" s="4"/>
    </row>
    <row r="14195">
      <c r="A14195" s="3"/>
      <c r="B14195" s="4"/>
    </row>
    <row r="14196">
      <c r="A14196" s="3"/>
      <c r="B14196" s="4"/>
    </row>
    <row r="14197">
      <c r="A14197" s="3"/>
      <c r="B14197" s="4"/>
    </row>
    <row r="14198">
      <c r="A14198" s="3"/>
      <c r="B14198" s="4"/>
    </row>
    <row r="14199">
      <c r="A14199" s="3"/>
      <c r="B14199" s="4"/>
    </row>
    <row r="14200">
      <c r="A14200" s="3"/>
      <c r="B14200" s="4"/>
    </row>
    <row r="14201">
      <c r="A14201" s="3"/>
      <c r="B14201" s="4"/>
    </row>
    <row r="14202">
      <c r="A14202" s="3"/>
      <c r="B14202" s="4"/>
    </row>
    <row r="14203">
      <c r="A14203" s="3"/>
      <c r="B14203" s="4"/>
    </row>
    <row r="14204">
      <c r="A14204" s="3"/>
      <c r="B14204" s="4"/>
    </row>
    <row r="14205">
      <c r="A14205" s="3"/>
      <c r="B14205" s="4"/>
    </row>
    <row r="14206">
      <c r="A14206" s="3"/>
      <c r="B14206" s="4"/>
    </row>
    <row r="14207">
      <c r="A14207" s="3"/>
      <c r="B14207" s="4"/>
    </row>
    <row r="14208">
      <c r="A14208" s="3"/>
      <c r="B14208" s="4"/>
    </row>
    <row r="14209">
      <c r="A14209" s="3"/>
      <c r="B14209" s="4"/>
    </row>
    <row r="14210">
      <c r="A14210" s="3"/>
      <c r="B14210" s="4"/>
    </row>
    <row r="14211">
      <c r="A14211" s="3"/>
      <c r="B14211" s="4"/>
    </row>
    <row r="14212">
      <c r="A14212" s="3"/>
      <c r="B14212" s="4"/>
    </row>
    <row r="14213">
      <c r="A14213" s="3"/>
      <c r="B14213" s="4"/>
    </row>
    <row r="14214">
      <c r="A14214" s="3"/>
      <c r="B14214" s="4"/>
    </row>
    <row r="14215">
      <c r="A14215" s="3"/>
      <c r="B14215" s="4"/>
    </row>
    <row r="14216">
      <c r="A14216" s="3"/>
      <c r="B14216" s="4"/>
    </row>
    <row r="14217">
      <c r="A14217" s="3"/>
      <c r="B14217" s="4"/>
    </row>
    <row r="14218">
      <c r="A14218" s="3"/>
      <c r="B14218" s="4"/>
    </row>
    <row r="14219">
      <c r="A14219" s="3"/>
      <c r="B14219" s="4"/>
    </row>
    <row r="14220">
      <c r="A14220" s="3"/>
      <c r="B14220" s="4"/>
    </row>
    <row r="14221">
      <c r="A14221" s="3"/>
      <c r="B14221" s="4"/>
    </row>
    <row r="14222">
      <c r="A14222" s="3"/>
      <c r="B14222" s="4"/>
    </row>
    <row r="14223">
      <c r="A14223" s="3"/>
      <c r="B14223" s="4"/>
    </row>
    <row r="14224">
      <c r="A14224" s="3"/>
      <c r="B14224" s="4"/>
    </row>
    <row r="14225">
      <c r="A14225" s="3"/>
      <c r="B14225" s="4"/>
    </row>
    <row r="14226">
      <c r="A14226" s="3"/>
      <c r="B14226" s="4"/>
    </row>
    <row r="14227">
      <c r="A14227" s="3"/>
      <c r="B14227" s="4"/>
    </row>
    <row r="14228">
      <c r="A14228" s="3"/>
      <c r="B14228" s="4"/>
    </row>
    <row r="14229">
      <c r="A14229" s="3"/>
      <c r="B14229" s="4"/>
    </row>
    <row r="14230">
      <c r="A14230" s="3"/>
      <c r="B14230" s="4"/>
    </row>
    <row r="14231">
      <c r="A14231" s="3"/>
      <c r="B14231" s="4"/>
    </row>
    <row r="14232">
      <c r="A14232" s="3"/>
      <c r="B14232" s="4"/>
    </row>
    <row r="14233">
      <c r="A14233" s="3"/>
      <c r="B14233" s="4"/>
    </row>
    <row r="14234">
      <c r="A14234" s="3"/>
      <c r="B14234" s="4"/>
    </row>
    <row r="14235">
      <c r="A14235" s="3"/>
      <c r="B14235" s="4"/>
    </row>
    <row r="14236">
      <c r="A14236" s="3"/>
      <c r="B14236" s="4"/>
    </row>
    <row r="14237">
      <c r="A14237" s="3"/>
      <c r="B14237" s="4"/>
    </row>
    <row r="14238">
      <c r="A14238" s="3"/>
      <c r="B14238" s="4"/>
    </row>
    <row r="14239">
      <c r="A14239" s="3"/>
      <c r="B14239" s="4"/>
    </row>
    <row r="14240">
      <c r="A14240" s="3"/>
      <c r="B14240" s="4"/>
    </row>
    <row r="14241">
      <c r="A14241" s="3"/>
      <c r="B14241" s="4"/>
    </row>
    <row r="14242">
      <c r="A14242" s="3"/>
      <c r="B14242" s="4"/>
    </row>
    <row r="14243">
      <c r="A14243" s="3"/>
      <c r="B14243" s="4"/>
    </row>
    <row r="14244">
      <c r="A14244" s="3"/>
      <c r="B14244" s="4"/>
    </row>
    <row r="14245">
      <c r="A14245" s="3"/>
      <c r="B14245" s="4"/>
    </row>
    <row r="14246">
      <c r="A14246" s="3"/>
      <c r="B14246" s="4"/>
    </row>
    <row r="14247">
      <c r="A14247" s="3"/>
      <c r="B14247" s="4"/>
    </row>
    <row r="14248">
      <c r="A14248" s="3"/>
      <c r="B14248" s="4"/>
    </row>
    <row r="14249">
      <c r="A14249" s="3"/>
      <c r="B14249" s="4"/>
    </row>
    <row r="14250">
      <c r="A14250" s="3"/>
      <c r="B14250" s="4"/>
    </row>
    <row r="14251">
      <c r="A14251" s="3"/>
      <c r="B14251" s="4"/>
    </row>
    <row r="14252">
      <c r="A14252" s="3"/>
      <c r="B14252" s="4"/>
    </row>
    <row r="14253">
      <c r="A14253" s="3"/>
      <c r="B14253" s="4"/>
    </row>
    <row r="14254">
      <c r="A14254" s="3"/>
      <c r="B14254" s="4"/>
    </row>
    <row r="14255">
      <c r="A14255" s="3"/>
      <c r="B14255" s="4"/>
    </row>
    <row r="14256">
      <c r="A14256" s="3"/>
      <c r="B14256" s="4"/>
    </row>
    <row r="14257">
      <c r="A14257" s="3"/>
      <c r="B14257" s="4"/>
    </row>
    <row r="14258">
      <c r="A14258" s="3"/>
      <c r="B14258" s="4"/>
    </row>
    <row r="14259">
      <c r="A14259" s="3"/>
      <c r="B14259" s="4"/>
    </row>
    <row r="14260">
      <c r="A14260" s="3"/>
      <c r="B14260" s="4"/>
    </row>
    <row r="14261">
      <c r="A14261" s="3"/>
      <c r="B14261" s="4"/>
    </row>
    <row r="14262">
      <c r="A14262" s="3"/>
      <c r="B14262" s="4"/>
    </row>
    <row r="14263">
      <c r="A14263" s="3"/>
      <c r="B14263" s="4"/>
    </row>
    <row r="14264">
      <c r="A14264" s="3"/>
      <c r="B14264" s="4"/>
    </row>
    <row r="14265">
      <c r="A14265" s="3"/>
      <c r="B14265" s="4"/>
    </row>
    <row r="14266">
      <c r="A14266" s="3"/>
      <c r="B14266" s="4"/>
    </row>
    <row r="14267">
      <c r="A14267" s="3"/>
      <c r="B14267" s="4"/>
    </row>
    <row r="14268">
      <c r="A14268" s="3"/>
      <c r="B14268" s="4"/>
    </row>
    <row r="14269">
      <c r="A14269" s="3"/>
      <c r="B14269" s="4"/>
    </row>
    <row r="14270">
      <c r="A14270" s="3"/>
      <c r="B14270" s="4"/>
    </row>
    <row r="14271">
      <c r="A14271" s="3"/>
      <c r="B14271" s="4"/>
    </row>
    <row r="14272">
      <c r="A14272" s="3"/>
      <c r="B14272" s="4"/>
    </row>
    <row r="14273">
      <c r="A14273" s="3"/>
      <c r="B14273" s="4"/>
    </row>
    <row r="14274">
      <c r="A14274" s="3"/>
      <c r="B14274" s="4"/>
    </row>
    <row r="14275">
      <c r="A14275" s="3"/>
      <c r="B14275" s="4"/>
    </row>
    <row r="14276">
      <c r="A14276" s="3"/>
      <c r="B14276" s="4"/>
    </row>
    <row r="14277">
      <c r="A14277" s="3"/>
      <c r="B14277" s="4"/>
    </row>
    <row r="14278">
      <c r="A14278" s="3"/>
      <c r="B14278" s="4"/>
    </row>
    <row r="14279">
      <c r="A14279" s="3"/>
      <c r="B14279" s="4"/>
    </row>
    <row r="14280">
      <c r="A14280" s="3"/>
      <c r="B14280" s="4"/>
    </row>
    <row r="14281">
      <c r="A14281" s="3"/>
      <c r="B14281" s="4"/>
    </row>
    <row r="14282">
      <c r="A14282" s="3"/>
      <c r="B14282" s="4"/>
    </row>
    <row r="14283">
      <c r="A14283" s="3"/>
      <c r="B14283" s="4"/>
    </row>
    <row r="14284">
      <c r="A14284" s="3"/>
      <c r="B14284" s="4"/>
    </row>
    <row r="14285">
      <c r="A14285" s="3"/>
      <c r="B14285" s="4"/>
    </row>
    <row r="14286">
      <c r="A14286" s="3"/>
      <c r="B14286" s="4"/>
    </row>
    <row r="14287">
      <c r="A14287" s="3"/>
      <c r="B14287" s="4"/>
    </row>
    <row r="14288">
      <c r="A14288" s="3"/>
      <c r="B14288" s="4"/>
    </row>
    <row r="14289">
      <c r="A14289" s="3"/>
      <c r="B14289" s="4"/>
    </row>
    <row r="14290">
      <c r="A14290" s="3"/>
      <c r="B14290" s="4"/>
    </row>
    <row r="14291">
      <c r="A14291" s="3"/>
      <c r="B14291" s="4"/>
    </row>
    <row r="14292">
      <c r="A14292" s="3"/>
      <c r="B14292" s="4"/>
    </row>
    <row r="14293">
      <c r="A14293" s="3"/>
      <c r="B14293" s="4"/>
    </row>
    <row r="14294">
      <c r="A14294" s="3"/>
      <c r="B14294" s="4"/>
    </row>
    <row r="14295">
      <c r="A14295" s="3"/>
      <c r="B14295" s="4"/>
    </row>
    <row r="14296">
      <c r="A14296" s="3"/>
      <c r="B14296" s="4"/>
    </row>
    <row r="14297">
      <c r="A14297" s="3"/>
      <c r="B14297" s="4"/>
    </row>
    <row r="14298">
      <c r="A14298" s="3"/>
      <c r="B14298" s="4"/>
    </row>
    <row r="14299">
      <c r="A14299" s="3"/>
      <c r="B14299" s="4"/>
    </row>
    <row r="14300">
      <c r="A14300" s="3"/>
      <c r="B14300" s="4"/>
    </row>
    <row r="14301">
      <c r="A14301" s="3"/>
      <c r="B14301" s="4"/>
    </row>
    <row r="14302">
      <c r="A14302" s="3"/>
      <c r="B14302" s="4"/>
    </row>
    <row r="14303">
      <c r="A14303" s="3"/>
      <c r="B14303" s="4"/>
    </row>
    <row r="14304">
      <c r="A14304" s="3"/>
      <c r="B14304" s="4"/>
    </row>
    <row r="14305">
      <c r="A14305" s="3"/>
      <c r="B14305" s="4"/>
    </row>
    <row r="14306">
      <c r="A14306" s="3"/>
      <c r="B14306" s="4"/>
    </row>
    <row r="14307">
      <c r="A14307" s="3"/>
      <c r="B14307" s="4"/>
    </row>
    <row r="14308">
      <c r="A14308" s="3"/>
      <c r="B14308" s="4"/>
    </row>
    <row r="14309">
      <c r="A14309" s="3"/>
      <c r="B14309" s="4"/>
    </row>
    <row r="14310">
      <c r="A14310" s="3"/>
      <c r="B14310" s="4"/>
    </row>
    <row r="14311">
      <c r="A14311" s="3"/>
      <c r="B14311" s="4"/>
    </row>
    <row r="14312">
      <c r="A14312" s="3"/>
      <c r="B14312" s="4"/>
    </row>
    <row r="14313">
      <c r="A14313" s="3"/>
      <c r="B14313" s="4"/>
    </row>
    <row r="14314">
      <c r="A14314" s="3"/>
      <c r="B14314" s="4"/>
    </row>
    <row r="14315">
      <c r="A14315" s="3"/>
      <c r="B14315" s="4"/>
    </row>
    <row r="14316">
      <c r="A14316" s="3"/>
      <c r="B14316" s="4"/>
    </row>
    <row r="14317">
      <c r="A14317" s="3"/>
      <c r="B14317" s="4"/>
    </row>
    <row r="14318">
      <c r="A14318" s="3"/>
      <c r="B14318" s="4"/>
    </row>
    <row r="14319">
      <c r="A14319" s="3"/>
      <c r="B14319" s="4"/>
    </row>
    <row r="14320">
      <c r="A14320" s="3"/>
      <c r="B14320" s="4"/>
    </row>
    <row r="14321">
      <c r="A14321" s="3"/>
      <c r="B14321" s="4"/>
    </row>
    <row r="14322">
      <c r="A14322" s="3"/>
      <c r="B14322" s="4"/>
    </row>
    <row r="14323">
      <c r="A14323" s="3"/>
      <c r="B14323" s="4"/>
    </row>
    <row r="14324">
      <c r="A14324" s="3"/>
      <c r="B14324" s="4"/>
    </row>
    <row r="14325">
      <c r="A14325" s="3"/>
      <c r="B14325" s="4"/>
    </row>
    <row r="14326">
      <c r="A14326" s="3"/>
      <c r="B14326" s="4"/>
    </row>
    <row r="14327">
      <c r="A14327" s="3"/>
      <c r="B14327" s="4"/>
    </row>
    <row r="14328">
      <c r="A14328" s="3"/>
      <c r="B14328" s="4"/>
    </row>
    <row r="14329">
      <c r="A14329" s="3"/>
      <c r="B14329" s="4"/>
    </row>
    <row r="14330">
      <c r="A14330" s="3"/>
      <c r="B14330" s="4"/>
    </row>
    <row r="14331">
      <c r="A14331" s="3"/>
      <c r="B14331" s="4"/>
    </row>
    <row r="14332">
      <c r="A14332" s="3"/>
      <c r="B14332" s="4"/>
    </row>
    <row r="14333">
      <c r="A14333" s="3"/>
      <c r="B14333" s="4"/>
    </row>
    <row r="14334">
      <c r="A14334" s="3"/>
      <c r="B14334" s="4"/>
    </row>
    <row r="14335">
      <c r="A14335" s="3"/>
      <c r="B14335" s="4"/>
    </row>
    <row r="14336">
      <c r="A14336" s="3"/>
      <c r="B14336" s="4"/>
    </row>
    <row r="14337">
      <c r="A14337" s="3"/>
      <c r="B14337" s="4"/>
    </row>
    <row r="14338">
      <c r="A14338" s="3"/>
      <c r="B14338" s="4"/>
    </row>
    <row r="14339">
      <c r="A14339" s="3"/>
      <c r="B14339" s="4"/>
    </row>
    <row r="14340">
      <c r="A14340" s="3"/>
      <c r="B14340" s="4"/>
    </row>
    <row r="14341">
      <c r="A14341" s="3"/>
      <c r="B14341" s="4"/>
    </row>
    <row r="14342">
      <c r="A14342" s="3"/>
      <c r="B14342" s="4"/>
    </row>
    <row r="14343">
      <c r="A14343" s="3"/>
      <c r="B14343" s="4"/>
    </row>
    <row r="14344">
      <c r="A14344" s="3"/>
      <c r="B14344" s="4"/>
    </row>
    <row r="14345">
      <c r="A14345" s="3"/>
      <c r="B14345" s="4"/>
    </row>
    <row r="14346">
      <c r="A14346" s="3"/>
      <c r="B14346" s="4"/>
    </row>
    <row r="14347">
      <c r="A14347" s="3"/>
      <c r="B14347" s="4"/>
    </row>
    <row r="14348">
      <c r="A14348" s="3"/>
      <c r="B14348" s="4"/>
    </row>
    <row r="14349">
      <c r="A14349" s="3"/>
      <c r="B14349" s="4"/>
    </row>
    <row r="14350">
      <c r="A14350" s="3"/>
      <c r="B14350" s="4"/>
    </row>
    <row r="14351">
      <c r="A14351" s="3"/>
      <c r="B14351" s="4"/>
    </row>
    <row r="14352">
      <c r="A14352" s="3"/>
      <c r="B14352" s="4"/>
    </row>
    <row r="14353">
      <c r="A14353" s="3"/>
      <c r="B14353" s="4"/>
    </row>
    <row r="14354">
      <c r="A14354" s="3"/>
      <c r="B14354" s="4"/>
    </row>
    <row r="14355">
      <c r="A14355" s="3"/>
      <c r="B14355" s="4"/>
    </row>
    <row r="14356">
      <c r="A14356" s="3"/>
      <c r="B14356" s="4"/>
    </row>
    <row r="14357">
      <c r="A14357" s="3"/>
      <c r="B14357" s="4"/>
    </row>
    <row r="14358">
      <c r="A14358" s="3"/>
      <c r="B14358" s="4"/>
    </row>
    <row r="14359">
      <c r="A14359" s="3"/>
      <c r="B14359" s="4"/>
    </row>
    <row r="14360">
      <c r="A14360" s="3"/>
      <c r="B14360" s="4"/>
    </row>
    <row r="14361">
      <c r="A14361" s="3"/>
      <c r="B14361" s="4"/>
    </row>
    <row r="14362">
      <c r="A14362" s="3"/>
      <c r="B14362" s="4"/>
    </row>
    <row r="14363">
      <c r="A14363" s="3"/>
      <c r="B14363" s="4"/>
    </row>
    <row r="14364">
      <c r="A14364" s="3"/>
      <c r="B14364" s="4"/>
    </row>
    <row r="14365">
      <c r="A14365" s="3"/>
      <c r="B14365" s="4"/>
    </row>
    <row r="14366">
      <c r="A14366" s="3"/>
      <c r="B14366" s="4"/>
    </row>
    <row r="14367">
      <c r="A14367" s="3"/>
      <c r="B14367" s="4"/>
    </row>
    <row r="14368">
      <c r="A14368" s="3"/>
      <c r="B14368" s="4"/>
    </row>
    <row r="14369">
      <c r="A14369" s="3"/>
      <c r="B14369" s="4"/>
    </row>
    <row r="14370">
      <c r="A14370" s="3"/>
      <c r="B14370" s="4"/>
    </row>
    <row r="14371">
      <c r="A14371" s="3"/>
      <c r="B14371" s="4"/>
    </row>
    <row r="14372">
      <c r="A14372" s="3"/>
      <c r="B14372" s="4"/>
    </row>
    <row r="14373">
      <c r="A14373" s="3"/>
      <c r="B14373" s="4"/>
    </row>
    <row r="14374">
      <c r="A14374" s="3"/>
      <c r="B14374" s="4"/>
    </row>
    <row r="14375">
      <c r="A14375" s="3"/>
      <c r="B14375" s="4"/>
    </row>
    <row r="14376">
      <c r="A14376" s="3"/>
      <c r="B14376" s="4"/>
    </row>
    <row r="14377">
      <c r="A14377" s="3"/>
      <c r="B14377" s="4"/>
    </row>
    <row r="14378">
      <c r="A14378" s="3"/>
      <c r="B14378" s="4"/>
    </row>
    <row r="14379">
      <c r="A14379" s="3"/>
      <c r="B14379" s="4"/>
    </row>
    <row r="14380">
      <c r="A14380" s="3"/>
      <c r="B14380" s="4"/>
    </row>
    <row r="14381">
      <c r="A14381" s="3"/>
      <c r="B14381" s="4"/>
    </row>
    <row r="14382">
      <c r="A14382" s="3"/>
      <c r="B14382" s="4"/>
    </row>
    <row r="14383">
      <c r="A14383" s="3"/>
      <c r="B14383" s="4"/>
    </row>
    <row r="14384">
      <c r="A14384" s="3"/>
      <c r="B14384" s="4"/>
    </row>
    <row r="14385">
      <c r="A14385" s="3"/>
      <c r="B14385" s="4"/>
    </row>
    <row r="14386">
      <c r="A14386" s="3"/>
      <c r="B14386" s="4"/>
    </row>
    <row r="14387">
      <c r="A14387" s="3"/>
      <c r="B14387" s="4"/>
    </row>
    <row r="14388">
      <c r="A14388" s="3"/>
      <c r="B14388" s="4"/>
    </row>
    <row r="14389">
      <c r="A14389" s="3"/>
      <c r="B14389" s="4"/>
    </row>
    <row r="14390">
      <c r="A14390" s="3"/>
      <c r="B14390" s="4"/>
    </row>
    <row r="14391">
      <c r="A14391" s="3"/>
      <c r="B14391" s="4"/>
    </row>
    <row r="14392">
      <c r="A14392" s="3"/>
      <c r="B14392" s="4"/>
    </row>
    <row r="14393">
      <c r="A14393" s="3"/>
      <c r="B14393" s="4"/>
    </row>
    <row r="14394">
      <c r="A14394" s="3"/>
      <c r="B14394" s="4"/>
    </row>
    <row r="14395">
      <c r="A14395" s="3"/>
      <c r="B14395" s="4"/>
    </row>
    <row r="14396">
      <c r="A14396" s="3"/>
      <c r="B14396" s="4"/>
    </row>
    <row r="14397">
      <c r="A14397" s="3"/>
      <c r="B14397" s="4"/>
    </row>
    <row r="14398">
      <c r="A14398" s="3"/>
      <c r="B14398" s="4"/>
    </row>
    <row r="14399">
      <c r="A14399" s="3"/>
      <c r="B14399" s="4"/>
    </row>
    <row r="14400">
      <c r="A14400" s="3"/>
      <c r="B14400" s="4"/>
    </row>
    <row r="14401">
      <c r="A14401" s="3"/>
      <c r="B14401" s="4"/>
    </row>
    <row r="14402">
      <c r="A14402" s="3"/>
      <c r="B14402" s="4"/>
    </row>
    <row r="14403">
      <c r="A14403" s="3"/>
      <c r="B14403" s="4"/>
    </row>
    <row r="14404">
      <c r="A14404" s="3"/>
      <c r="B14404" s="4"/>
    </row>
    <row r="14405">
      <c r="A14405" s="3"/>
      <c r="B14405" s="4"/>
    </row>
    <row r="14406">
      <c r="A14406" s="3"/>
      <c r="B14406" s="4"/>
    </row>
    <row r="14407">
      <c r="A14407" s="3"/>
      <c r="B14407" s="4"/>
    </row>
    <row r="14408">
      <c r="A14408" s="3"/>
      <c r="B14408" s="4"/>
    </row>
    <row r="14409">
      <c r="A14409" s="3"/>
      <c r="B14409" s="4"/>
    </row>
    <row r="14410">
      <c r="A14410" s="3"/>
      <c r="B14410" s="4"/>
    </row>
    <row r="14411">
      <c r="A14411" s="3"/>
      <c r="B14411" s="4"/>
    </row>
    <row r="14412">
      <c r="A14412" s="3"/>
      <c r="B14412" s="4"/>
    </row>
    <row r="14413">
      <c r="A14413" s="3"/>
      <c r="B14413" s="4"/>
    </row>
    <row r="14414">
      <c r="A14414" s="3"/>
      <c r="B14414" s="4"/>
    </row>
    <row r="14415">
      <c r="A14415" s="3"/>
      <c r="B14415" s="4"/>
    </row>
    <row r="14416">
      <c r="A14416" s="3"/>
      <c r="B14416" s="4"/>
    </row>
    <row r="14417">
      <c r="A14417" s="3"/>
      <c r="B14417" s="4"/>
    </row>
    <row r="14418">
      <c r="A14418" s="3"/>
      <c r="B14418" s="4"/>
    </row>
    <row r="14419">
      <c r="A14419" s="3"/>
      <c r="B14419" s="4"/>
    </row>
    <row r="14420">
      <c r="A14420" s="3"/>
      <c r="B14420" s="4"/>
    </row>
    <row r="14421">
      <c r="A14421" s="3"/>
      <c r="B14421" s="4"/>
    </row>
    <row r="14422">
      <c r="A14422" s="3"/>
      <c r="B14422" s="4"/>
    </row>
    <row r="14423">
      <c r="A14423" s="3"/>
      <c r="B14423" s="4"/>
    </row>
    <row r="14424">
      <c r="A14424" s="3"/>
      <c r="B14424" s="4"/>
    </row>
    <row r="14425">
      <c r="A14425" s="3"/>
      <c r="B14425" s="4"/>
    </row>
    <row r="14426">
      <c r="A14426" s="3"/>
      <c r="B14426" s="4"/>
    </row>
    <row r="14427">
      <c r="A14427" s="3"/>
      <c r="B14427" s="4"/>
    </row>
    <row r="14428">
      <c r="A14428" s="3"/>
      <c r="B14428" s="4"/>
    </row>
    <row r="14429">
      <c r="A14429" s="3"/>
      <c r="B14429" s="4"/>
    </row>
    <row r="14430">
      <c r="A14430" s="3"/>
      <c r="B14430" s="4"/>
    </row>
    <row r="14431">
      <c r="A14431" s="3"/>
      <c r="B14431" s="4"/>
    </row>
    <row r="14432">
      <c r="A14432" s="3"/>
      <c r="B14432" s="4"/>
    </row>
    <row r="14433">
      <c r="A14433" s="3"/>
      <c r="B14433" s="4"/>
    </row>
    <row r="14434">
      <c r="A14434" s="3"/>
      <c r="B14434" s="4"/>
    </row>
    <row r="14435">
      <c r="A14435" s="3"/>
      <c r="B14435" s="4"/>
    </row>
    <row r="14436">
      <c r="A14436" s="3"/>
      <c r="B14436" s="4"/>
    </row>
    <row r="14437">
      <c r="A14437" s="3"/>
      <c r="B14437" s="4"/>
    </row>
    <row r="14438">
      <c r="A14438" s="3"/>
      <c r="B14438" s="4"/>
    </row>
    <row r="14439">
      <c r="A14439" s="3"/>
      <c r="B14439" s="4"/>
    </row>
    <row r="14440">
      <c r="A14440" s="3"/>
      <c r="B14440" s="4"/>
    </row>
    <row r="14441">
      <c r="A14441" s="3"/>
      <c r="B14441" s="4"/>
    </row>
    <row r="14442">
      <c r="A14442" s="3"/>
      <c r="B14442" s="4"/>
    </row>
    <row r="14443">
      <c r="A14443" s="3"/>
      <c r="B14443" s="4"/>
    </row>
    <row r="14444">
      <c r="A14444" s="3"/>
      <c r="B14444" s="4"/>
    </row>
    <row r="14445">
      <c r="A14445" s="3"/>
      <c r="B14445" s="4"/>
    </row>
    <row r="14446">
      <c r="A14446" s="3"/>
      <c r="B14446" s="4"/>
    </row>
    <row r="14447">
      <c r="A14447" s="3"/>
      <c r="B14447" s="4"/>
    </row>
    <row r="14448">
      <c r="A14448" s="3"/>
      <c r="B14448" s="4"/>
    </row>
    <row r="14449">
      <c r="A14449" s="3"/>
      <c r="B14449" s="4"/>
    </row>
    <row r="14450">
      <c r="A14450" s="3"/>
      <c r="B14450" s="4"/>
    </row>
    <row r="14451">
      <c r="A14451" s="3"/>
      <c r="B14451" s="4"/>
    </row>
    <row r="14452">
      <c r="A14452" s="3"/>
      <c r="B14452" s="4"/>
    </row>
    <row r="14453">
      <c r="A14453" s="3"/>
      <c r="B14453" s="4"/>
    </row>
    <row r="14454">
      <c r="A14454" s="3"/>
      <c r="B14454" s="4"/>
    </row>
    <row r="14455">
      <c r="A14455" s="3"/>
      <c r="B14455" s="4"/>
    </row>
    <row r="14456">
      <c r="A14456" s="3"/>
      <c r="B14456" s="4"/>
    </row>
    <row r="14457">
      <c r="A14457" s="3"/>
      <c r="B14457" s="4"/>
    </row>
    <row r="14458">
      <c r="A14458" s="3"/>
      <c r="B14458" s="4"/>
    </row>
    <row r="14459">
      <c r="A14459" s="3"/>
      <c r="B14459" s="4"/>
    </row>
    <row r="14460">
      <c r="A14460" s="3"/>
      <c r="B14460" s="4"/>
    </row>
    <row r="14461">
      <c r="A14461" s="3"/>
      <c r="B14461" s="4"/>
    </row>
    <row r="14462">
      <c r="A14462" s="3"/>
      <c r="B14462" s="4"/>
    </row>
    <row r="14463">
      <c r="A14463" s="3"/>
      <c r="B14463" s="4"/>
    </row>
    <row r="14464">
      <c r="A14464" s="3"/>
      <c r="B14464" s="4"/>
    </row>
    <row r="14465">
      <c r="A14465" s="3"/>
      <c r="B14465" s="4"/>
    </row>
    <row r="14466">
      <c r="A14466" s="3"/>
      <c r="B14466" s="4"/>
    </row>
    <row r="14467">
      <c r="A14467" s="3"/>
      <c r="B14467" s="4"/>
    </row>
    <row r="14468">
      <c r="A14468" s="3"/>
      <c r="B14468" s="4"/>
    </row>
    <row r="14469">
      <c r="A14469" s="3"/>
      <c r="B14469" s="4"/>
    </row>
    <row r="14470">
      <c r="A14470" s="3"/>
      <c r="B14470" s="4"/>
    </row>
    <row r="14471">
      <c r="A14471" s="3"/>
      <c r="B14471" s="4"/>
    </row>
    <row r="14472">
      <c r="A14472" s="3"/>
      <c r="B14472" s="4"/>
    </row>
    <row r="14473">
      <c r="A14473" s="3"/>
      <c r="B14473" s="4"/>
    </row>
    <row r="14474">
      <c r="A14474" s="3"/>
      <c r="B14474" s="4"/>
    </row>
    <row r="14475">
      <c r="A14475" s="3"/>
      <c r="B14475" s="4"/>
    </row>
    <row r="14476">
      <c r="A14476" s="3"/>
      <c r="B14476" s="4"/>
    </row>
    <row r="14477">
      <c r="A14477" s="3"/>
      <c r="B14477" s="4"/>
    </row>
    <row r="14478">
      <c r="A14478" s="3"/>
      <c r="B14478" s="4"/>
    </row>
    <row r="14479">
      <c r="A14479" s="3"/>
      <c r="B14479" s="4"/>
    </row>
    <row r="14480">
      <c r="A14480" s="3"/>
      <c r="B14480" s="4"/>
    </row>
    <row r="14481">
      <c r="A14481" s="3"/>
      <c r="B14481" s="4"/>
    </row>
    <row r="14482">
      <c r="A14482" s="3"/>
      <c r="B14482" s="4"/>
    </row>
    <row r="14483">
      <c r="A14483" s="3"/>
      <c r="B14483" s="4"/>
    </row>
    <row r="14484">
      <c r="A14484" s="3"/>
      <c r="B14484" s="4"/>
    </row>
    <row r="14485">
      <c r="A14485" s="3"/>
      <c r="B14485" s="4"/>
    </row>
    <row r="14486">
      <c r="A14486" s="3"/>
      <c r="B14486" s="4"/>
    </row>
    <row r="14487">
      <c r="A14487" s="3"/>
      <c r="B14487" s="4"/>
    </row>
    <row r="14488">
      <c r="A14488" s="3"/>
      <c r="B14488" s="4"/>
    </row>
    <row r="14489">
      <c r="A14489" s="3"/>
      <c r="B14489" s="4"/>
    </row>
    <row r="14490">
      <c r="A14490" s="3"/>
      <c r="B14490" s="4"/>
    </row>
    <row r="14491">
      <c r="A14491" s="3"/>
      <c r="B14491" s="4"/>
    </row>
    <row r="14492">
      <c r="A14492" s="3"/>
      <c r="B14492" s="4"/>
    </row>
    <row r="14493">
      <c r="A14493" s="3"/>
      <c r="B14493" s="4"/>
    </row>
    <row r="14494">
      <c r="A14494" s="3"/>
      <c r="B14494" s="4"/>
    </row>
    <row r="14495">
      <c r="A14495" s="3"/>
      <c r="B14495" s="4"/>
    </row>
    <row r="14496">
      <c r="A14496" s="3"/>
      <c r="B14496" s="4"/>
    </row>
    <row r="14497">
      <c r="A14497" s="3"/>
      <c r="B14497" s="4"/>
    </row>
    <row r="14498">
      <c r="A14498" s="3"/>
      <c r="B14498" s="4"/>
    </row>
    <row r="14499">
      <c r="A14499" s="3"/>
      <c r="B14499" s="4"/>
    </row>
    <row r="14500">
      <c r="A14500" s="3"/>
      <c r="B14500" s="4"/>
    </row>
    <row r="14501">
      <c r="A14501" s="3"/>
      <c r="B14501" s="4"/>
    </row>
    <row r="14502">
      <c r="A14502" s="3"/>
      <c r="B14502" s="4"/>
    </row>
    <row r="14503">
      <c r="A14503" s="3"/>
      <c r="B14503" s="4"/>
    </row>
    <row r="14504">
      <c r="A14504" s="3"/>
      <c r="B14504" s="4"/>
    </row>
    <row r="14505">
      <c r="A14505" s="3"/>
      <c r="B14505" s="4"/>
    </row>
    <row r="14506">
      <c r="A14506" s="3"/>
      <c r="B14506" s="4"/>
    </row>
    <row r="14507">
      <c r="A14507" s="3"/>
      <c r="B14507" s="4"/>
    </row>
    <row r="14508">
      <c r="A14508" s="3"/>
      <c r="B14508" s="4"/>
    </row>
    <row r="14509">
      <c r="A14509" s="3"/>
      <c r="B14509" s="4"/>
    </row>
    <row r="14510">
      <c r="A14510" s="3"/>
      <c r="B14510" s="4"/>
    </row>
    <row r="14511">
      <c r="A14511" s="3"/>
      <c r="B14511" s="4"/>
    </row>
    <row r="14512">
      <c r="A14512" s="3"/>
      <c r="B14512" s="4"/>
    </row>
    <row r="14513">
      <c r="A14513" s="3"/>
      <c r="B14513" s="4"/>
    </row>
    <row r="14514">
      <c r="A14514" s="3"/>
      <c r="B14514" s="4"/>
    </row>
    <row r="14515">
      <c r="A14515" s="3"/>
      <c r="B14515" s="4"/>
    </row>
    <row r="14516">
      <c r="A14516" s="3"/>
      <c r="B14516" s="4"/>
    </row>
    <row r="14517">
      <c r="A14517" s="3"/>
      <c r="B14517" s="4"/>
    </row>
    <row r="14518">
      <c r="A14518" s="3"/>
      <c r="B14518" s="4"/>
    </row>
    <row r="14519">
      <c r="A14519" s="3"/>
      <c r="B14519" s="4"/>
    </row>
    <row r="14520">
      <c r="A14520" s="3"/>
      <c r="B14520" s="4"/>
    </row>
    <row r="14521">
      <c r="A14521" s="3"/>
      <c r="B14521" s="4"/>
    </row>
    <row r="14522">
      <c r="A14522" s="3"/>
      <c r="B14522" s="4"/>
    </row>
    <row r="14523">
      <c r="A14523" s="3"/>
      <c r="B14523" s="4"/>
    </row>
    <row r="14524">
      <c r="A14524" s="3"/>
      <c r="B14524" s="4"/>
    </row>
    <row r="14525">
      <c r="A14525" s="3"/>
      <c r="B14525" s="4"/>
    </row>
    <row r="14526">
      <c r="A14526" s="3"/>
      <c r="B14526" s="4"/>
    </row>
    <row r="14527">
      <c r="A14527" s="3"/>
      <c r="B14527" s="4"/>
    </row>
    <row r="14528">
      <c r="A14528" s="3"/>
      <c r="B14528" s="4"/>
    </row>
    <row r="14529">
      <c r="A14529" s="3"/>
      <c r="B14529" s="4"/>
    </row>
    <row r="14530">
      <c r="A14530" s="3"/>
      <c r="B14530" s="4"/>
    </row>
    <row r="14531">
      <c r="A14531" s="3"/>
      <c r="B14531" s="4"/>
    </row>
    <row r="14532">
      <c r="A14532" s="3"/>
      <c r="B14532" s="4"/>
    </row>
    <row r="14533">
      <c r="A14533" s="3"/>
      <c r="B14533" s="4"/>
    </row>
    <row r="14534">
      <c r="A14534" s="3"/>
      <c r="B14534" s="4"/>
    </row>
    <row r="14535">
      <c r="A14535" s="3"/>
      <c r="B14535" s="4"/>
    </row>
    <row r="14536">
      <c r="A14536" s="3"/>
      <c r="B14536" s="4"/>
    </row>
    <row r="14537">
      <c r="A14537" s="3"/>
      <c r="B14537" s="4"/>
    </row>
    <row r="14538">
      <c r="A14538" s="3"/>
      <c r="B14538" s="4"/>
    </row>
    <row r="14539">
      <c r="A14539" s="3"/>
      <c r="B14539" s="4"/>
    </row>
    <row r="14540">
      <c r="A14540" s="3"/>
      <c r="B14540" s="4"/>
    </row>
    <row r="14541">
      <c r="A14541" s="3"/>
      <c r="B14541" s="4"/>
    </row>
    <row r="14542">
      <c r="A14542" s="3"/>
      <c r="B14542" s="4"/>
    </row>
    <row r="14543">
      <c r="A14543" s="3"/>
      <c r="B14543" s="4"/>
    </row>
    <row r="14544">
      <c r="A14544" s="3"/>
      <c r="B14544" s="4"/>
    </row>
    <row r="14545">
      <c r="A14545" s="3"/>
      <c r="B14545" s="4"/>
    </row>
    <row r="14546">
      <c r="A14546" s="3"/>
      <c r="B14546" s="4"/>
    </row>
    <row r="14547">
      <c r="A14547" s="3"/>
      <c r="B14547" s="4"/>
    </row>
    <row r="14548">
      <c r="A14548" s="3"/>
      <c r="B14548" s="4"/>
    </row>
    <row r="14549">
      <c r="A14549" s="3"/>
      <c r="B14549" s="4"/>
    </row>
    <row r="14550">
      <c r="A14550" s="3"/>
      <c r="B14550" s="4"/>
    </row>
    <row r="14551">
      <c r="A14551" s="3"/>
      <c r="B14551" s="4"/>
    </row>
    <row r="14552">
      <c r="A14552" s="3"/>
      <c r="B14552" s="4"/>
    </row>
    <row r="14553">
      <c r="A14553" s="3"/>
      <c r="B14553" s="4"/>
    </row>
    <row r="14554">
      <c r="A14554" s="3"/>
      <c r="B14554" s="4"/>
    </row>
    <row r="14555">
      <c r="A14555" s="3"/>
      <c r="B14555" s="4"/>
    </row>
    <row r="14556">
      <c r="A14556" s="3"/>
      <c r="B14556" s="4"/>
    </row>
    <row r="14557">
      <c r="A14557" s="3"/>
      <c r="B14557" s="4"/>
    </row>
    <row r="14558">
      <c r="A14558" s="3"/>
      <c r="B14558" s="4"/>
    </row>
    <row r="14559">
      <c r="A14559" s="3"/>
      <c r="B14559" s="4"/>
    </row>
    <row r="14560">
      <c r="A14560" s="3"/>
      <c r="B14560" s="4"/>
    </row>
    <row r="14561">
      <c r="A14561" s="3"/>
      <c r="B14561" s="4"/>
    </row>
    <row r="14562">
      <c r="A14562" s="3"/>
      <c r="B14562" s="4"/>
    </row>
    <row r="14563">
      <c r="A14563" s="3"/>
      <c r="B14563" s="4"/>
    </row>
    <row r="14564">
      <c r="A14564" s="3"/>
      <c r="B14564" s="4"/>
    </row>
    <row r="14565">
      <c r="A14565" s="3"/>
      <c r="B14565" s="4"/>
    </row>
    <row r="14566">
      <c r="A14566" s="3"/>
      <c r="B14566" s="4"/>
    </row>
    <row r="14567">
      <c r="A14567" s="3"/>
      <c r="B14567" s="4"/>
    </row>
    <row r="14568">
      <c r="A14568" s="3"/>
      <c r="B14568" s="4"/>
    </row>
    <row r="14569">
      <c r="A14569" s="3"/>
      <c r="B14569" s="4"/>
    </row>
    <row r="14570">
      <c r="A14570" s="3"/>
      <c r="B14570" s="4"/>
    </row>
    <row r="14571">
      <c r="A14571" s="3"/>
      <c r="B14571" s="4"/>
    </row>
    <row r="14572">
      <c r="A14572" s="3"/>
      <c r="B14572" s="4"/>
    </row>
    <row r="14573">
      <c r="A14573" s="3"/>
      <c r="B14573" s="4"/>
    </row>
    <row r="14574">
      <c r="A14574" s="3"/>
      <c r="B14574" s="4"/>
    </row>
    <row r="14575">
      <c r="A14575" s="3"/>
      <c r="B14575" s="4"/>
    </row>
    <row r="14576">
      <c r="A14576" s="3"/>
      <c r="B14576" s="4"/>
    </row>
    <row r="14577">
      <c r="A14577" s="3"/>
      <c r="B14577" s="4"/>
    </row>
    <row r="14578">
      <c r="A14578" s="3"/>
      <c r="B14578" s="4"/>
    </row>
    <row r="14579">
      <c r="A14579" s="3"/>
      <c r="B14579" s="4"/>
    </row>
    <row r="14580">
      <c r="A14580" s="3"/>
      <c r="B14580" s="4"/>
    </row>
    <row r="14581">
      <c r="A14581" s="3"/>
      <c r="B14581" s="4"/>
    </row>
    <row r="14582">
      <c r="A14582" s="3"/>
      <c r="B14582" s="4"/>
    </row>
    <row r="14583">
      <c r="A14583" s="3"/>
      <c r="B14583" s="4"/>
    </row>
    <row r="14584">
      <c r="A14584" s="3"/>
      <c r="B14584" s="4"/>
    </row>
    <row r="14585">
      <c r="A14585" s="3"/>
      <c r="B14585" s="4"/>
    </row>
    <row r="14586">
      <c r="A14586" s="3"/>
      <c r="B14586" s="4"/>
    </row>
    <row r="14587">
      <c r="A14587" s="3"/>
      <c r="B14587" s="4"/>
    </row>
    <row r="14588">
      <c r="A14588" s="3"/>
      <c r="B14588" s="4"/>
    </row>
    <row r="14589">
      <c r="A14589" s="3"/>
      <c r="B14589" s="4"/>
    </row>
    <row r="14590">
      <c r="A14590" s="3"/>
      <c r="B14590" s="4"/>
    </row>
    <row r="14591">
      <c r="A14591" s="3"/>
      <c r="B14591" s="4"/>
    </row>
    <row r="14592">
      <c r="A14592" s="3"/>
      <c r="B14592" s="4"/>
    </row>
    <row r="14593">
      <c r="A14593" s="3"/>
      <c r="B14593" s="4"/>
    </row>
    <row r="14594">
      <c r="A14594" s="3"/>
      <c r="B14594" s="4"/>
    </row>
    <row r="14595">
      <c r="A14595" s="3"/>
      <c r="B14595" s="4"/>
    </row>
    <row r="14596">
      <c r="A14596" s="3"/>
      <c r="B14596" s="4"/>
    </row>
    <row r="14597">
      <c r="A14597" s="3"/>
      <c r="B14597" s="4"/>
    </row>
    <row r="14598">
      <c r="A14598" s="3"/>
      <c r="B14598" s="4"/>
    </row>
    <row r="14599">
      <c r="A14599" s="3"/>
      <c r="B14599" s="4"/>
    </row>
    <row r="14600">
      <c r="A14600" s="3"/>
      <c r="B14600" s="4"/>
    </row>
    <row r="14601">
      <c r="A14601" s="3"/>
      <c r="B14601" s="4"/>
    </row>
    <row r="14602">
      <c r="A14602" s="3"/>
      <c r="B14602" s="4"/>
    </row>
    <row r="14603">
      <c r="A14603" s="3"/>
      <c r="B14603" s="4"/>
    </row>
    <row r="14604">
      <c r="A14604" s="3"/>
      <c r="B14604" s="4"/>
    </row>
    <row r="14605">
      <c r="A14605" s="3"/>
      <c r="B14605" s="4"/>
    </row>
    <row r="14606">
      <c r="A14606" s="3"/>
      <c r="B14606" s="4"/>
    </row>
    <row r="14607">
      <c r="A14607" s="3"/>
      <c r="B14607" s="4"/>
    </row>
    <row r="14608">
      <c r="A14608" s="3"/>
      <c r="B14608" s="4"/>
    </row>
    <row r="14609">
      <c r="A14609" s="3"/>
      <c r="B14609" s="4"/>
    </row>
    <row r="14610">
      <c r="A14610" s="3"/>
      <c r="B14610" s="4"/>
    </row>
    <row r="14611">
      <c r="A14611" s="3"/>
      <c r="B14611" s="4"/>
    </row>
    <row r="14612">
      <c r="A14612" s="3"/>
      <c r="B14612" s="4"/>
    </row>
    <row r="14613">
      <c r="A14613" s="3"/>
      <c r="B14613" s="4"/>
    </row>
    <row r="14614">
      <c r="A14614" s="3"/>
      <c r="B14614" s="4"/>
    </row>
    <row r="14615">
      <c r="A14615" s="3"/>
      <c r="B14615" s="4"/>
    </row>
    <row r="14616">
      <c r="A14616" s="3"/>
      <c r="B14616" s="4"/>
    </row>
    <row r="14617">
      <c r="A14617" s="3"/>
      <c r="B14617" s="4"/>
    </row>
    <row r="14618">
      <c r="A14618" s="3"/>
      <c r="B14618" s="4"/>
    </row>
    <row r="14619">
      <c r="A14619" s="3"/>
      <c r="B14619" s="4"/>
    </row>
    <row r="14620">
      <c r="A14620" s="3"/>
      <c r="B14620" s="4"/>
    </row>
    <row r="14621">
      <c r="A14621" s="3"/>
      <c r="B14621" s="4"/>
    </row>
    <row r="14622">
      <c r="A14622" s="3"/>
      <c r="B14622" s="4"/>
    </row>
    <row r="14623">
      <c r="A14623" s="3"/>
      <c r="B14623" s="4"/>
    </row>
    <row r="14624">
      <c r="A14624" s="3"/>
      <c r="B14624" s="4"/>
    </row>
    <row r="14625">
      <c r="A14625" s="3"/>
      <c r="B14625" s="4"/>
    </row>
    <row r="14626">
      <c r="A14626" s="3"/>
      <c r="B14626" s="4"/>
    </row>
    <row r="14627">
      <c r="A14627" s="3"/>
      <c r="B14627" s="4"/>
    </row>
    <row r="14628">
      <c r="A14628" s="3"/>
      <c r="B14628" s="4"/>
    </row>
    <row r="14629">
      <c r="A14629" s="3"/>
      <c r="B14629" s="4"/>
    </row>
    <row r="14630">
      <c r="A14630" s="3"/>
      <c r="B14630" s="4"/>
    </row>
    <row r="14631">
      <c r="A14631" s="3"/>
      <c r="B14631" s="4"/>
    </row>
    <row r="14632">
      <c r="A14632" s="3"/>
      <c r="B14632" s="4"/>
    </row>
    <row r="14633">
      <c r="A14633" s="3"/>
      <c r="B14633" s="4"/>
    </row>
    <row r="14634">
      <c r="A14634" s="3"/>
      <c r="B14634" s="4"/>
    </row>
    <row r="14635">
      <c r="A14635" s="3"/>
      <c r="B14635" s="4"/>
    </row>
    <row r="14636">
      <c r="A14636" s="3"/>
      <c r="B14636" s="4"/>
    </row>
    <row r="14637">
      <c r="A14637" s="3"/>
      <c r="B14637" s="4"/>
    </row>
    <row r="14638">
      <c r="A14638" s="3"/>
      <c r="B14638" s="4"/>
    </row>
    <row r="14639">
      <c r="A14639" s="3"/>
      <c r="B14639" s="4"/>
    </row>
    <row r="14640">
      <c r="A14640" s="3"/>
      <c r="B14640" s="4"/>
    </row>
    <row r="14641">
      <c r="A14641" s="3"/>
      <c r="B14641" s="4"/>
    </row>
    <row r="14642">
      <c r="A14642" s="3"/>
      <c r="B14642" s="4"/>
    </row>
    <row r="14643">
      <c r="A14643" s="3"/>
      <c r="B14643" s="4"/>
    </row>
    <row r="14644">
      <c r="A14644" s="3"/>
      <c r="B14644" s="4"/>
    </row>
    <row r="14645">
      <c r="A14645" s="3"/>
      <c r="B14645" s="4"/>
    </row>
    <row r="14646">
      <c r="A14646" s="3"/>
      <c r="B14646" s="4"/>
    </row>
    <row r="14647">
      <c r="A14647" s="3"/>
      <c r="B14647" s="4"/>
    </row>
    <row r="14648">
      <c r="A14648" s="3"/>
      <c r="B14648" s="4"/>
    </row>
    <row r="14649">
      <c r="A14649" s="3"/>
      <c r="B14649" s="4"/>
    </row>
    <row r="14650">
      <c r="A14650" s="3"/>
      <c r="B14650" s="4"/>
    </row>
    <row r="14651">
      <c r="A14651" s="3"/>
      <c r="B14651" s="4"/>
    </row>
    <row r="14652">
      <c r="A14652" s="3"/>
      <c r="B14652" s="4"/>
    </row>
    <row r="14653">
      <c r="A14653" s="3"/>
      <c r="B14653" s="4"/>
    </row>
    <row r="14654">
      <c r="A14654" s="3"/>
      <c r="B14654" s="4"/>
    </row>
    <row r="14655">
      <c r="A14655" s="3"/>
      <c r="B14655" s="4"/>
    </row>
    <row r="14656">
      <c r="A14656" s="3"/>
      <c r="B14656" s="4"/>
    </row>
    <row r="14657">
      <c r="A14657" s="3"/>
      <c r="B14657" s="4"/>
    </row>
    <row r="14658">
      <c r="A14658" s="3"/>
      <c r="B14658" s="4"/>
    </row>
    <row r="14659">
      <c r="A14659" s="3"/>
      <c r="B14659" s="4"/>
    </row>
    <row r="14660">
      <c r="A14660" s="3"/>
      <c r="B14660" s="4"/>
    </row>
    <row r="14661">
      <c r="A14661" s="3"/>
      <c r="B14661" s="4"/>
    </row>
    <row r="14662">
      <c r="A14662" s="3"/>
      <c r="B14662" s="4"/>
    </row>
    <row r="14663">
      <c r="A14663" s="3"/>
      <c r="B14663" s="4"/>
    </row>
    <row r="14664">
      <c r="A14664" s="3"/>
      <c r="B14664" s="4"/>
    </row>
    <row r="14665">
      <c r="A14665" s="3"/>
      <c r="B14665" s="4"/>
    </row>
    <row r="14666">
      <c r="A14666" s="3"/>
      <c r="B14666" s="4"/>
    </row>
    <row r="14667">
      <c r="A14667" s="3"/>
      <c r="B14667" s="4"/>
    </row>
    <row r="14668">
      <c r="A14668" s="3"/>
      <c r="B14668" s="4"/>
    </row>
    <row r="14669">
      <c r="A14669" s="3"/>
      <c r="B14669" s="4"/>
    </row>
    <row r="14670">
      <c r="A14670" s="3"/>
      <c r="B14670" s="4"/>
    </row>
    <row r="14671">
      <c r="A14671" s="3"/>
      <c r="B14671" s="4"/>
    </row>
    <row r="14672">
      <c r="A14672" s="3"/>
      <c r="B14672" s="4"/>
    </row>
    <row r="14673">
      <c r="A14673" s="3"/>
      <c r="B14673" s="4"/>
    </row>
    <row r="14674">
      <c r="A14674" s="3"/>
      <c r="B14674" s="4"/>
    </row>
    <row r="14675">
      <c r="A14675" s="3"/>
      <c r="B14675" s="4"/>
    </row>
    <row r="14676">
      <c r="A14676" s="3"/>
      <c r="B14676" s="4"/>
    </row>
    <row r="14677">
      <c r="A14677" s="3"/>
      <c r="B14677" s="4"/>
    </row>
    <row r="14678">
      <c r="A14678" s="3"/>
      <c r="B14678" s="4"/>
    </row>
    <row r="14679">
      <c r="A14679" s="3"/>
      <c r="B14679" s="4"/>
    </row>
    <row r="14680">
      <c r="A14680" s="3"/>
      <c r="B14680" s="4"/>
    </row>
    <row r="14681">
      <c r="A14681" s="3"/>
      <c r="B14681" s="4"/>
    </row>
    <row r="14682">
      <c r="A14682" s="3"/>
      <c r="B14682" s="4"/>
    </row>
    <row r="14683">
      <c r="A14683" s="3"/>
      <c r="B14683" s="4"/>
    </row>
    <row r="14684">
      <c r="A14684" s="3"/>
      <c r="B14684" s="4"/>
    </row>
    <row r="14685">
      <c r="A14685" s="3"/>
      <c r="B14685" s="4"/>
    </row>
    <row r="14686">
      <c r="A14686" s="3"/>
      <c r="B14686" s="4"/>
    </row>
    <row r="14687">
      <c r="A14687" s="3"/>
      <c r="B14687" s="4"/>
    </row>
    <row r="14688">
      <c r="A14688" s="3"/>
      <c r="B14688" s="4"/>
    </row>
    <row r="14689">
      <c r="A14689" s="3"/>
      <c r="B14689" s="4"/>
    </row>
    <row r="14690">
      <c r="A14690" s="3"/>
      <c r="B14690" s="4"/>
    </row>
    <row r="14691">
      <c r="A14691" s="3"/>
      <c r="B14691" s="4"/>
    </row>
    <row r="14692">
      <c r="A14692" s="3"/>
      <c r="B14692" s="4"/>
    </row>
    <row r="14693">
      <c r="A14693" s="3"/>
      <c r="B14693" s="4"/>
    </row>
    <row r="14694">
      <c r="A14694" s="3"/>
      <c r="B14694" s="4"/>
    </row>
    <row r="14695">
      <c r="A14695" s="3"/>
      <c r="B14695" s="4"/>
    </row>
    <row r="14696">
      <c r="A14696" s="3"/>
      <c r="B14696" s="4"/>
    </row>
    <row r="14697">
      <c r="A14697" s="3"/>
      <c r="B14697" s="4"/>
    </row>
    <row r="14698">
      <c r="A14698" s="3"/>
      <c r="B14698" s="4"/>
    </row>
    <row r="14699">
      <c r="A14699" s="3"/>
      <c r="B14699" s="4"/>
    </row>
    <row r="14700">
      <c r="A14700" s="3"/>
      <c r="B14700" s="4"/>
    </row>
    <row r="14701">
      <c r="A14701" s="3"/>
      <c r="B14701" s="4"/>
    </row>
    <row r="14702">
      <c r="A14702" s="3"/>
      <c r="B14702" s="4"/>
    </row>
    <row r="14703">
      <c r="A14703" s="3"/>
      <c r="B14703" s="4"/>
    </row>
    <row r="14704">
      <c r="A14704" s="3"/>
      <c r="B14704" s="4"/>
    </row>
    <row r="14705">
      <c r="A14705" s="3"/>
      <c r="B14705" s="4"/>
    </row>
    <row r="14706">
      <c r="A14706" s="3"/>
      <c r="B14706" s="4"/>
    </row>
    <row r="14707">
      <c r="A14707" s="3"/>
      <c r="B14707" s="4"/>
    </row>
    <row r="14708">
      <c r="A14708" s="3"/>
      <c r="B14708" s="4"/>
    </row>
    <row r="14709">
      <c r="A14709" s="3"/>
      <c r="B14709" s="4"/>
    </row>
    <row r="14710">
      <c r="A14710" s="3"/>
      <c r="B14710" s="4"/>
    </row>
    <row r="14711">
      <c r="A14711" s="3"/>
      <c r="B14711" s="4"/>
    </row>
    <row r="14712">
      <c r="A14712" s="3"/>
      <c r="B14712" s="4"/>
    </row>
    <row r="14713">
      <c r="A14713" s="3"/>
      <c r="B14713" s="4"/>
    </row>
    <row r="14714">
      <c r="A14714" s="3"/>
      <c r="B14714" s="4"/>
    </row>
    <row r="14715">
      <c r="A14715" s="3"/>
      <c r="B14715" s="4"/>
    </row>
    <row r="14716">
      <c r="A14716" s="3"/>
      <c r="B14716" s="4"/>
    </row>
    <row r="14717">
      <c r="A14717" s="3"/>
      <c r="B14717" s="4"/>
    </row>
    <row r="14718">
      <c r="A14718" s="3"/>
      <c r="B14718" s="4"/>
    </row>
    <row r="14719">
      <c r="A14719" s="3"/>
      <c r="B14719" s="4"/>
    </row>
    <row r="14720">
      <c r="A14720" s="3"/>
      <c r="B14720" s="4"/>
    </row>
    <row r="14721">
      <c r="A14721" s="3"/>
      <c r="B14721" s="4"/>
    </row>
    <row r="14722">
      <c r="A14722" s="3"/>
      <c r="B14722" s="4"/>
    </row>
    <row r="14723">
      <c r="A14723" s="3"/>
      <c r="B14723" s="4"/>
    </row>
    <row r="14724">
      <c r="A14724" s="3"/>
      <c r="B14724" s="4"/>
    </row>
    <row r="14725">
      <c r="A14725" s="3"/>
      <c r="B14725" s="4"/>
    </row>
    <row r="14726">
      <c r="A14726" s="3"/>
      <c r="B14726" s="4"/>
    </row>
    <row r="14727">
      <c r="A14727" s="3"/>
      <c r="B14727" s="4"/>
    </row>
    <row r="14728">
      <c r="A14728" s="3"/>
      <c r="B14728" s="4"/>
    </row>
    <row r="14729">
      <c r="A14729" s="3"/>
      <c r="B14729" s="4"/>
    </row>
    <row r="14730">
      <c r="A14730" s="3"/>
      <c r="B14730" s="4"/>
    </row>
    <row r="14731">
      <c r="A14731" s="3"/>
      <c r="B14731" s="4"/>
    </row>
    <row r="14732">
      <c r="A14732" s="3"/>
      <c r="B14732" s="4"/>
    </row>
    <row r="14733">
      <c r="A14733" s="3"/>
      <c r="B14733" s="4"/>
    </row>
    <row r="14734">
      <c r="A14734" s="3"/>
      <c r="B14734" s="4"/>
    </row>
    <row r="14735">
      <c r="A14735" s="3"/>
      <c r="B14735" s="4"/>
    </row>
    <row r="14736">
      <c r="A14736" s="3"/>
      <c r="B14736" s="4"/>
    </row>
    <row r="14737">
      <c r="A14737" s="3"/>
      <c r="B14737" s="4"/>
    </row>
    <row r="14738">
      <c r="A14738" s="3"/>
      <c r="B14738" s="4"/>
    </row>
    <row r="14739">
      <c r="A14739" s="3"/>
      <c r="B14739" s="4"/>
    </row>
    <row r="14740">
      <c r="A14740" s="3"/>
      <c r="B14740" s="4"/>
    </row>
    <row r="14741">
      <c r="A14741" s="3"/>
      <c r="B14741" s="4"/>
    </row>
    <row r="14742">
      <c r="A14742" s="3"/>
      <c r="B14742" s="4"/>
    </row>
    <row r="14743">
      <c r="A14743" s="3"/>
      <c r="B14743" s="4"/>
    </row>
    <row r="14744">
      <c r="A14744" s="3"/>
      <c r="B14744" s="4"/>
    </row>
    <row r="14745">
      <c r="A14745" s="3"/>
      <c r="B14745" s="4"/>
    </row>
    <row r="14746">
      <c r="A14746" s="3"/>
      <c r="B14746" s="4"/>
    </row>
    <row r="14747">
      <c r="A14747" s="3"/>
      <c r="B14747" s="4"/>
    </row>
    <row r="14748">
      <c r="A14748" s="3"/>
      <c r="B14748" s="4"/>
    </row>
    <row r="14749">
      <c r="A14749" s="3"/>
      <c r="B14749" s="4"/>
    </row>
    <row r="14750">
      <c r="A14750" s="3"/>
      <c r="B14750" s="4"/>
    </row>
    <row r="14751">
      <c r="A14751" s="3"/>
      <c r="B14751" s="4"/>
    </row>
    <row r="14752">
      <c r="A14752" s="3"/>
      <c r="B14752" s="4"/>
    </row>
    <row r="14753">
      <c r="A14753" s="3"/>
      <c r="B14753" s="4"/>
    </row>
    <row r="14754">
      <c r="A14754" s="3"/>
      <c r="B14754" s="4"/>
    </row>
    <row r="14755">
      <c r="A14755" s="3"/>
      <c r="B14755" s="4"/>
    </row>
    <row r="14756">
      <c r="A14756" s="3"/>
      <c r="B14756" s="4"/>
    </row>
    <row r="14757">
      <c r="A14757" s="3"/>
      <c r="B14757" s="4"/>
    </row>
    <row r="14758">
      <c r="A14758" s="3"/>
      <c r="B14758" s="4"/>
    </row>
    <row r="14759">
      <c r="A14759" s="3"/>
      <c r="B14759" s="4"/>
    </row>
    <row r="14760">
      <c r="A14760" s="3"/>
      <c r="B14760" s="4"/>
    </row>
    <row r="14761">
      <c r="A14761" s="3"/>
      <c r="B14761" s="4"/>
    </row>
    <row r="14762">
      <c r="A14762" s="3"/>
      <c r="B14762" s="4"/>
    </row>
    <row r="14763">
      <c r="A14763" s="3"/>
      <c r="B14763" s="4"/>
    </row>
    <row r="14764">
      <c r="A14764" s="3"/>
      <c r="B14764" s="4"/>
    </row>
    <row r="14765">
      <c r="A14765" s="3"/>
      <c r="B14765" s="4"/>
    </row>
    <row r="14766">
      <c r="A14766" s="3"/>
      <c r="B14766" s="4"/>
    </row>
    <row r="14767">
      <c r="A14767" s="3"/>
      <c r="B14767" s="4"/>
    </row>
    <row r="14768">
      <c r="A14768" s="3"/>
      <c r="B14768" s="4"/>
    </row>
    <row r="14769">
      <c r="A14769" s="3"/>
      <c r="B14769" s="4"/>
    </row>
    <row r="14770">
      <c r="A14770" s="3"/>
      <c r="B14770" s="4"/>
    </row>
    <row r="14771">
      <c r="A14771" s="3"/>
      <c r="B14771" s="4"/>
    </row>
    <row r="14772">
      <c r="A14772" s="3"/>
      <c r="B14772" s="4"/>
    </row>
    <row r="14773">
      <c r="A14773" s="3"/>
      <c r="B14773" s="4"/>
    </row>
    <row r="14774">
      <c r="A14774" s="3"/>
      <c r="B14774" s="4"/>
    </row>
    <row r="14775">
      <c r="A14775" s="3"/>
      <c r="B14775" s="4"/>
    </row>
    <row r="14776">
      <c r="A14776" s="3"/>
      <c r="B14776" s="4"/>
    </row>
    <row r="14777">
      <c r="A14777" s="3"/>
      <c r="B14777" s="4"/>
    </row>
    <row r="14778">
      <c r="A14778" s="3"/>
      <c r="B14778" s="4"/>
    </row>
    <row r="14779">
      <c r="A14779" s="3"/>
      <c r="B14779" s="4"/>
    </row>
    <row r="14780">
      <c r="A14780" s="3"/>
      <c r="B14780" s="4"/>
    </row>
    <row r="14781">
      <c r="A14781" s="3"/>
      <c r="B14781" s="4"/>
    </row>
    <row r="14782">
      <c r="A14782" s="3"/>
      <c r="B14782" s="4"/>
    </row>
    <row r="14783">
      <c r="A14783" s="3"/>
      <c r="B14783" s="4"/>
    </row>
    <row r="14784">
      <c r="A14784" s="3"/>
      <c r="B14784" s="4"/>
    </row>
    <row r="14785">
      <c r="A14785" s="3"/>
      <c r="B14785" s="4"/>
    </row>
    <row r="14786">
      <c r="A14786" s="3"/>
      <c r="B14786" s="4"/>
    </row>
    <row r="14787">
      <c r="A14787" s="3"/>
      <c r="B14787" s="4"/>
    </row>
    <row r="14788">
      <c r="A14788" s="3"/>
      <c r="B14788" s="4"/>
    </row>
    <row r="14789">
      <c r="A14789" s="3"/>
      <c r="B14789" s="4"/>
    </row>
    <row r="14790">
      <c r="A14790" s="3"/>
      <c r="B14790" s="4"/>
    </row>
    <row r="14791">
      <c r="A14791" s="3"/>
      <c r="B14791" s="4"/>
    </row>
    <row r="14792">
      <c r="A14792" s="3"/>
      <c r="B14792" s="4"/>
    </row>
    <row r="14793">
      <c r="A14793" s="3"/>
      <c r="B14793" s="4"/>
    </row>
    <row r="14794">
      <c r="A14794" s="3"/>
      <c r="B14794" s="4"/>
    </row>
    <row r="14795">
      <c r="A14795" s="3"/>
      <c r="B14795" s="4"/>
    </row>
    <row r="14796">
      <c r="A14796" s="3"/>
      <c r="B14796" s="4"/>
    </row>
    <row r="14797">
      <c r="A14797" s="3"/>
      <c r="B14797" s="4"/>
    </row>
    <row r="14798">
      <c r="A14798" s="3"/>
      <c r="B14798" s="4"/>
    </row>
    <row r="14799">
      <c r="A14799" s="3"/>
      <c r="B14799" s="4"/>
    </row>
    <row r="14800">
      <c r="A14800" s="3"/>
      <c r="B14800" s="4"/>
    </row>
    <row r="14801">
      <c r="A14801" s="3"/>
      <c r="B14801" s="4"/>
    </row>
    <row r="14802">
      <c r="A14802" s="3"/>
      <c r="B14802" s="4"/>
    </row>
    <row r="14803">
      <c r="A14803" s="3"/>
      <c r="B14803" s="4"/>
    </row>
    <row r="14804">
      <c r="A14804" s="3"/>
      <c r="B14804" s="4"/>
    </row>
    <row r="14805">
      <c r="A14805" s="3"/>
      <c r="B14805" s="4"/>
    </row>
    <row r="14806">
      <c r="A14806" s="3"/>
      <c r="B14806" s="4"/>
    </row>
    <row r="14807">
      <c r="A14807" s="3"/>
      <c r="B14807" s="4"/>
    </row>
    <row r="14808">
      <c r="A14808" s="3"/>
      <c r="B14808" s="4"/>
    </row>
    <row r="14809">
      <c r="A14809" s="3"/>
      <c r="B14809" s="4"/>
    </row>
    <row r="14810">
      <c r="A14810" s="3"/>
      <c r="B14810" s="4"/>
    </row>
    <row r="14811">
      <c r="A14811" s="3"/>
      <c r="B14811" s="4"/>
    </row>
    <row r="14812">
      <c r="A14812" s="3"/>
      <c r="B14812" s="4"/>
    </row>
    <row r="14813">
      <c r="A14813" s="3"/>
      <c r="B14813" s="4"/>
    </row>
    <row r="14814">
      <c r="A14814" s="3"/>
      <c r="B14814" s="4"/>
    </row>
    <row r="14815">
      <c r="A14815" s="3"/>
      <c r="B14815" s="4"/>
    </row>
    <row r="14816">
      <c r="A14816" s="3"/>
      <c r="B14816" s="4"/>
    </row>
    <row r="14817">
      <c r="A14817" s="3"/>
      <c r="B14817" s="4"/>
    </row>
    <row r="14818">
      <c r="A14818" s="3"/>
      <c r="B14818" s="4"/>
    </row>
    <row r="14819">
      <c r="A14819" s="3"/>
      <c r="B14819" s="4"/>
    </row>
    <row r="14820">
      <c r="A14820" s="3"/>
      <c r="B14820" s="4"/>
    </row>
    <row r="14821">
      <c r="A14821" s="3"/>
      <c r="B14821" s="4"/>
    </row>
    <row r="14822">
      <c r="A14822" s="3"/>
      <c r="B14822" s="4"/>
    </row>
    <row r="14823">
      <c r="A14823" s="3"/>
      <c r="B14823" s="4"/>
    </row>
    <row r="14824">
      <c r="A14824" s="3"/>
      <c r="B14824" s="4"/>
    </row>
    <row r="14825">
      <c r="A14825" s="3"/>
      <c r="B14825" s="4"/>
    </row>
    <row r="14826">
      <c r="A14826" s="3"/>
      <c r="B14826" s="4"/>
    </row>
    <row r="14827">
      <c r="A14827" s="3"/>
      <c r="B14827" s="4"/>
    </row>
    <row r="14828">
      <c r="A14828" s="3"/>
      <c r="B14828" s="4"/>
    </row>
    <row r="14829">
      <c r="A14829" s="3"/>
      <c r="B14829" s="4"/>
    </row>
    <row r="14830">
      <c r="A14830" s="3"/>
      <c r="B14830" s="4"/>
    </row>
    <row r="14831">
      <c r="A14831" s="3"/>
      <c r="B14831" s="4"/>
    </row>
    <row r="14832">
      <c r="A14832" s="3"/>
      <c r="B14832" s="4"/>
    </row>
    <row r="14833">
      <c r="A14833" s="3"/>
      <c r="B14833" s="4"/>
    </row>
    <row r="14834">
      <c r="A14834" s="3"/>
      <c r="B14834" s="4"/>
    </row>
    <row r="14835">
      <c r="A14835" s="3"/>
      <c r="B14835" s="4"/>
    </row>
    <row r="14836">
      <c r="A14836" s="3"/>
      <c r="B14836" s="4"/>
    </row>
    <row r="14837">
      <c r="A14837" s="3"/>
      <c r="B14837" s="4"/>
    </row>
    <row r="14838">
      <c r="A14838" s="3"/>
      <c r="B14838" s="4"/>
    </row>
    <row r="14839">
      <c r="A14839" s="3"/>
      <c r="B14839" s="4"/>
    </row>
    <row r="14840">
      <c r="A14840" s="3"/>
      <c r="B14840" s="4"/>
    </row>
    <row r="14841">
      <c r="A14841" s="3"/>
      <c r="B14841" s="4"/>
    </row>
    <row r="14842">
      <c r="A14842" s="3"/>
      <c r="B14842" s="4"/>
    </row>
    <row r="14843">
      <c r="A14843" s="3"/>
      <c r="B14843" s="4"/>
    </row>
    <row r="14844">
      <c r="A14844" s="3"/>
      <c r="B14844" s="4"/>
    </row>
    <row r="14845">
      <c r="A14845" s="3"/>
      <c r="B14845" s="4"/>
    </row>
    <row r="14846">
      <c r="A14846" s="3"/>
      <c r="B14846" s="4"/>
    </row>
    <row r="14847">
      <c r="A14847" s="3"/>
      <c r="B14847" s="4"/>
    </row>
    <row r="14848">
      <c r="A14848" s="3"/>
      <c r="B14848" s="4"/>
    </row>
    <row r="14849">
      <c r="A14849" s="3"/>
      <c r="B14849" s="4"/>
    </row>
    <row r="14850">
      <c r="A14850" s="3"/>
      <c r="B14850" s="4"/>
    </row>
    <row r="14851">
      <c r="A14851" s="3"/>
      <c r="B14851" s="4"/>
    </row>
    <row r="14852">
      <c r="A14852" s="3"/>
      <c r="B14852" s="4"/>
    </row>
    <row r="14853">
      <c r="A14853" s="3"/>
      <c r="B14853" s="4"/>
    </row>
    <row r="14854">
      <c r="A14854" s="3"/>
      <c r="B14854" s="4"/>
    </row>
    <row r="14855">
      <c r="A14855" s="3"/>
      <c r="B14855" s="4"/>
    </row>
    <row r="14856">
      <c r="A14856" s="3"/>
      <c r="B14856" s="4"/>
    </row>
    <row r="14857">
      <c r="A14857" s="3"/>
      <c r="B14857" s="4"/>
    </row>
    <row r="14858">
      <c r="A14858" s="3"/>
      <c r="B14858" s="4"/>
    </row>
    <row r="14859">
      <c r="A14859" s="3"/>
      <c r="B14859" s="4"/>
    </row>
    <row r="14860">
      <c r="A14860" s="3"/>
      <c r="B14860" s="4"/>
    </row>
    <row r="14861">
      <c r="A14861" s="3"/>
      <c r="B14861" s="4"/>
    </row>
    <row r="14862">
      <c r="A14862" s="3"/>
      <c r="B14862" s="4"/>
    </row>
    <row r="14863">
      <c r="A14863" s="3"/>
      <c r="B14863" s="4"/>
    </row>
    <row r="14864">
      <c r="A14864" s="3"/>
      <c r="B14864" s="4"/>
    </row>
    <row r="14865">
      <c r="A14865" s="3"/>
      <c r="B14865" s="4"/>
    </row>
    <row r="14866">
      <c r="A14866" s="3"/>
      <c r="B14866" s="4"/>
    </row>
    <row r="14867">
      <c r="A14867" s="3"/>
      <c r="B14867" s="4"/>
    </row>
    <row r="14868">
      <c r="A14868" s="3"/>
      <c r="B14868" s="4"/>
    </row>
    <row r="14869">
      <c r="A14869" s="3"/>
      <c r="B14869" s="4"/>
    </row>
    <row r="14870">
      <c r="A14870" s="3"/>
      <c r="B14870" s="4"/>
    </row>
    <row r="14871">
      <c r="A14871" s="3"/>
      <c r="B14871" s="4"/>
    </row>
    <row r="14872">
      <c r="A14872" s="3"/>
      <c r="B14872" s="4"/>
    </row>
    <row r="14873">
      <c r="A14873" s="3"/>
      <c r="B14873" s="4"/>
    </row>
    <row r="14874">
      <c r="A14874" s="3"/>
      <c r="B14874" s="4"/>
    </row>
    <row r="14875">
      <c r="A14875" s="3"/>
      <c r="B14875" s="4"/>
    </row>
    <row r="14876">
      <c r="A14876" s="3"/>
      <c r="B14876" s="4"/>
    </row>
    <row r="14877">
      <c r="A14877" s="3"/>
      <c r="B14877" s="4"/>
    </row>
    <row r="14878">
      <c r="A14878" s="3"/>
      <c r="B14878" s="4"/>
    </row>
    <row r="14879">
      <c r="A14879" s="3"/>
      <c r="B14879" s="4"/>
    </row>
    <row r="14880">
      <c r="A14880" s="3"/>
      <c r="B14880" s="4"/>
    </row>
    <row r="14881">
      <c r="A14881" s="3"/>
      <c r="B14881" s="4"/>
    </row>
    <row r="14882">
      <c r="A14882" s="3"/>
      <c r="B14882" s="4"/>
    </row>
    <row r="14883">
      <c r="A14883" s="3"/>
      <c r="B14883" s="4"/>
    </row>
    <row r="14884">
      <c r="A14884" s="3"/>
      <c r="B14884" s="4"/>
    </row>
    <row r="14885">
      <c r="A14885" s="3"/>
      <c r="B14885" s="4"/>
    </row>
    <row r="14886">
      <c r="A14886" s="3"/>
      <c r="B14886" s="4"/>
    </row>
    <row r="14887">
      <c r="A14887" s="3"/>
      <c r="B14887" s="4"/>
    </row>
    <row r="14888">
      <c r="A14888" s="3"/>
      <c r="B14888" s="4"/>
    </row>
    <row r="14889">
      <c r="A14889" s="3"/>
      <c r="B14889" s="4"/>
    </row>
    <row r="14890">
      <c r="A14890" s="3"/>
      <c r="B14890" s="4"/>
    </row>
    <row r="14891">
      <c r="A14891" s="3"/>
      <c r="B14891" s="4"/>
    </row>
    <row r="14892">
      <c r="A14892" s="3"/>
      <c r="B14892" s="4"/>
    </row>
    <row r="14893">
      <c r="A14893" s="3"/>
      <c r="B14893" s="4"/>
    </row>
    <row r="14894">
      <c r="A14894" s="3"/>
      <c r="B14894" s="4"/>
    </row>
    <row r="14895">
      <c r="A14895" s="3"/>
      <c r="B14895" s="4"/>
    </row>
    <row r="14896">
      <c r="A14896" s="3"/>
      <c r="B14896" s="4"/>
    </row>
    <row r="14897">
      <c r="A14897" s="3"/>
      <c r="B14897" s="4"/>
    </row>
    <row r="14898">
      <c r="A14898" s="3"/>
      <c r="B14898" s="4"/>
    </row>
    <row r="14899">
      <c r="A14899" s="3"/>
      <c r="B14899" s="4"/>
    </row>
    <row r="14900">
      <c r="A14900" s="3"/>
      <c r="B14900" s="4"/>
    </row>
    <row r="14901">
      <c r="A14901" s="3"/>
      <c r="B14901" s="4"/>
    </row>
    <row r="14902">
      <c r="A14902" s="3"/>
      <c r="B14902" s="4"/>
    </row>
    <row r="14903">
      <c r="A14903" s="3"/>
      <c r="B14903" s="4"/>
    </row>
    <row r="14904">
      <c r="A14904" s="3"/>
      <c r="B14904" s="4"/>
    </row>
    <row r="14905">
      <c r="A14905" s="3"/>
      <c r="B14905" s="4"/>
    </row>
    <row r="14906">
      <c r="A14906" s="3"/>
      <c r="B14906" s="4"/>
    </row>
    <row r="14907">
      <c r="A14907" s="3"/>
      <c r="B14907" s="4"/>
    </row>
    <row r="14908">
      <c r="A14908" s="3"/>
      <c r="B14908" s="4"/>
    </row>
    <row r="14909">
      <c r="A14909" s="3"/>
      <c r="B14909" s="4"/>
    </row>
    <row r="14910">
      <c r="A14910" s="3"/>
      <c r="B14910" s="4"/>
    </row>
    <row r="14911">
      <c r="A14911" s="3"/>
      <c r="B14911" s="4"/>
    </row>
    <row r="14912">
      <c r="A14912" s="3"/>
      <c r="B14912" s="4"/>
    </row>
    <row r="14913">
      <c r="A14913" s="3"/>
      <c r="B14913" s="4"/>
    </row>
    <row r="14914">
      <c r="A14914" s="3"/>
      <c r="B14914" s="4"/>
    </row>
    <row r="14915">
      <c r="A14915" s="3"/>
      <c r="B14915" s="4"/>
    </row>
    <row r="14916">
      <c r="A14916" s="3"/>
      <c r="B14916" s="4"/>
    </row>
    <row r="14917">
      <c r="A14917" s="3"/>
      <c r="B14917" s="4"/>
    </row>
    <row r="14918">
      <c r="A14918" s="3"/>
      <c r="B14918" s="4"/>
    </row>
    <row r="14919">
      <c r="A14919" s="3"/>
      <c r="B14919" s="4"/>
    </row>
    <row r="14920">
      <c r="A14920" s="3"/>
      <c r="B14920" s="4"/>
    </row>
    <row r="14921">
      <c r="A14921" s="3"/>
      <c r="B14921" s="4"/>
    </row>
    <row r="14922">
      <c r="A14922" s="3"/>
      <c r="B14922" s="4"/>
    </row>
    <row r="14923">
      <c r="A14923" s="3"/>
      <c r="B14923" s="4"/>
    </row>
    <row r="14924">
      <c r="A14924" s="3"/>
      <c r="B14924" s="4"/>
    </row>
    <row r="14925">
      <c r="A14925" s="3"/>
      <c r="B14925" s="4"/>
    </row>
    <row r="14926">
      <c r="A14926" s="3"/>
      <c r="B14926" s="4"/>
    </row>
    <row r="14927">
      <c r="A14927" s="3"/>
      <c r="B14927" s="4"/>
    </row>
    <row r="14928">
      <c r="A14928" s="3"/>
      <c r="B14928" s="4"/>
    </row>
    <row r="14929">
      <c r="A14929" s="3"/>
      <c r="B14929" s="4"/>
    </row>
    <row r="14930">
      <c r="A14930" s="3"/>
      <c r="B14930" s="4"/>
    </row>
    <row r="14931">
      <c r="A14931" s="3"/>
      <c r="B14931" s="4"/>
    </row>
    <row r="14932">
      <c r="A14932" s="3"/>
      <c r="B14932" s="4"/>
    </row>
    <row r="14933">
      <c r="A14933" s="3"/>
      <c r="B14933" s="4"/>
    </row>
    <row r="14934">
      <c r="A14934" s="3"/>
      <c r="B14934" s="4"/>
    </row>
    <row r="14935">
      <c r="A14935" s="3"/>
      <c r="B14935" s="4"/>
    </row>
    <row r="14936">
      <c r="A14936" s="3"/>
      <c r="B14936" s="4"/>
    </row>
    <row r="14937">
      <c r="A14937" s="3"/>
      <c r="B14937" s="4"/>
    </row>
    <row r="14938">
      <c r="A14938" s="3"/>
      <c r="B14938" s="4"/>
    </row>
    <row r="14939">
      <c r="A14939" s="3"/>
      <c r="B14939" s="4"/>
    </row>
    <row r="14940">
      <c r="A14940" s="3"/>
      <c r="B14940" s="4"/>
    </row>
    <row r="14941">
      <c r="A14941" s="3"/>
      <c r="B14941" s="4"/>
    </row>
    <row r="14942">
      <c r="A14942" s="3"/>
      <c r="B14942" s="4"/>
    </row>
    <row r="14943">
      <c r="A14943" s="3"/>
      <c r="B14943" s="4"/>
    </row>
    <row r="14944">
      <c r="A14944" s="3"/>
      <c r="B14944" s="4"/>
    </row>
    <row r="14945">
      <c r="A14945" s="3"/>
      <c r="B14945" s="4"/>
    </row>
    <row r="14946">
      <c r="A14946" s="3"/>
      <c r="B14946" s="4"/>
    </row>
    <row r="14947">
      <c r="A14947" s="3"/>
      <c r="B14947" s="4"/>
    </row>
    <row r="14948">
      <c r="A14948" s="3"/>
      <c r="B14948" s="4"/>
    </row>
    <row r="14949">
      <c r="A14949" s="3"/>
      <c r="B14949" s="4"/>
    </row>
    <row r="14950">
      <c r="A14950" s="3"/>
      <c r="B14950" s="4"/>
    </row>
    <row r="14951">
      <c r="A14951" s="3"/>
      <c r="B14951" s="4"/>
    </row>
    <row r="14952">
      <c r="A14952" s="3"/>
      <c r="B14952" s="4"/>
    </row>
    <row r="14953">
      <c r="A14953" s="3"/>
      <c r="B14953" s="4"/>
    </row>
    <row r="14954">
      <c r="A14954" s="3"/>
      <c r="B14954" s="4"/>
    </row>
    <row r="14955">
      <c r="A14955" s="3"/>
      <c r="B14955" s="4"/>
    </row>
    <row r="14956">
      <c r="A14956" s="3"/>
      <c r="B14956" s="4"/>
    </row>
    <row r="14957">
      <c r="A14957" s="3"/>
      <c r="B14957" s="4"/>
    </row>
    <row r="14958">
      <c r="A14958" s="3"/>
      <c r="B14958" s="4"/>
    </row>
    <row r="14959">
      <c r="A14959" s="3"/>
      <c r="B14959" s="4"/>
    </row>
    <row r="14960">
      <c r="A14960" s="3"/>
      <c r="B14960" s="4"/>
    </row>
    <row r="14961">
      <c r="A14961" s="3"/>
      <c r="B14961" s="4"/>
    </row>
    <row r="14962">
      <c r="A14962" s="3"/>
      <c r="B14962" s="4"/>
    </row>
    <row r="14963">
      <c r="A14963" s="3"/>
      <c r="B14963" s="4"/>
    </row>
    <row r="14964">
      <c r="A14964" s="3"/>
      <c r="B14964" s="4"/>
    </row>
    <row r="14965">
      <c r="A14965" s="3"/>
      <c r="B14965" s="4"/>
    </row>
    <row r="14966">
      <c r="A14966" s="3"/>
      <c r="B14966" s="4"/>
    </row>
    <row r="14967">
      <c r="A14967" s="3"/>
      <c r="B14967" s="4"/>
    </row>
    <row r="14968">
      <c r="A14968" s="3"/>
      <c r="B14968" s="4"/>
    </row>
    <row r="14969">
      <c r="A14969" s="3"/>
      <c r="B14969" s="4"/>
    </row>
    <row r="14970">
      <c r="A14970" s="3"/>
      <c r="B14970" s="4"/>
    </row>
    <row r="14971">
      <c r="A14971" s="3"/>
      <c r="B14971" s="4"/>
    </row>
    <row r="14972">
      <c r="A14972" s="3"/>
      <c r="B14972" s="4"/>
    </row>
    <row r="14973">
      <c r="A14973" s="3"/>
      <c r="B14973" s="4"/>
    </row>
    <row r="14974">
      <c r="A14974" s="3"/>
      <c r="B14974" s="4"/>
    </row>
    <row r="14975">
      <c r="A14975" s="3"/>
      <c r="B14975" s="4"/>
    </row>
    <row r="14976">
      <c r="A14976" s="3"/>
      <c r="B14976" s="4"/>
    </row>
    <row r="14977">
      <c r="A14977" s="3"/>
      <c r="B14977" s="4"/>
    </row>
    <row r="14978">
      <c r="A14978" s="3"/>
      <c r="B14978" s="4"/>
    </row>
    <row r="14979">
      <c r="A14979" s="3"/>
      <c r="B14979" s="4"/>
    </row>
    <row r="14980">
      <c r="A14980" s="3"/>
      <c r="B14980" s="4"/>
    </row>
    <row r="14981">
      <c r="A14981" s="3"/>
      <c r="B14981" s="4"/>
    </row>
    <row r="14982">
      <c r="A14982" s="3"/>
      <c r="B14982" s="4"/>
    </row>
    <row r="14983">
      <c r="A14983" s="3"/>
      <c r="B14983" s="4"/>
    </row>
    <row r="14984">
      <c r="A14984" s="3"/>
      <c r="B14984" s="4"/>
    </row>
    <row r="14985">
      <c r="A14985" s="3"/>
      <c r="B14985" s="4"/>
    </row>
    <row r="14986">
      <c r="A14986" s="3"/>
      <c r="B14986" s="4"/>
    </row>
    <row r="14987">
      <c r="A14987" s="3"/>
      <c r="B14987" s="4"/>
    </row>
    <row r="14988">
      <c r="A14988" s="3"/>
      <c r="B14988" s="4"/>
    </row>
    <row r="14989">
      <c r="A14989" s="3"/>
      <c r="B14989" s="4"/>
    </row>
    <row r="14990">
      <c r="A14990" s="3"/>
      <c r="B14990" s="4"/>
    </row>
    <row r="14991">
      <c r="A14991" s="3"/>
      <c r="B14991" s="4"/>
    </row>
    <row r="14992">
      <c r="A14992" s="3"/>
      <c r="B14992" s="4"/>
    </row>
    <row r="14993">
      <c r="A14993" s="3"/>
      <c r="B14993" s="4"/>
    </row>
    <row r="14994">
      <c r="A14994" s="3"/>
      <c r="B14994" s="4"/>
    </row>
    <row r="14995">
      <c r="A14995" s="3"/>
      <c r="B14995" s="4"/>
    </row>
    <row r="14996">
      <c r="A14996" s="3"/>
      <c r="B14996" s="4"/>
    </row>
    <row r="14997">
      <c r="A14997" s="3"/>
      <c r="B14997" s="4"/>
    </row>
    <row r="14998">
      <c r="A14998" s="3"/>
      <c r="B14998" s="4"/>
    </row>
    <row r="14999">
      <c r="A14999" s="3"/>
      <c r="B14999" s="4"/>
    </row>
    <row r="15000">
      <c r="A15000" s="3"/>
      <c r="B15000" s="4"/>
    </row>
    <row r="15001">
      <c r="A15001" s="3"/>
      <c r="B15001" s="4"/>
    </row>
    <row r="15002">
      <c r="A15002" s="3"/>
      <c r="B15002" s="4"/>
    </row>
    <row r="15003">
      <c r="A15003" s="3"/>
      <c r="B15003" s="4"/>
    </row>
    <row r="15004">
      <c r="A15004" s="3"/>
      <c r="B15004" s="4"/>
    </row>
    <row r="15005">
      <c r="A15005" s="3"/>
      <c r="B15005" s="4"/>
    </row>
    <row r="15006">
      <c r="A15006" s="3"/>
      <c r="B15006" s="4"/>
    </row>
    <row r="15007">
      <c r="A15007" s="3"/>
      <c r="B15007" s="4"/>
    </row>
    <row r="15008">
      <c r="A15008" s="3"/>
      <c r="B15008" s="4"/>
    </row>
    <row r="15009">
      <c r="A15009" s="3"/>
      <c r="B15009" s="4"/>
    </row>
    <row r="15010">
      <c r="A15010" s="3"/>
      <c r="B15010" s="4"/>
    </row>
    <row r="15011">
      <c r="A15011" s="3"/>
      <c r="B15011" s="4"/>
    </row>
    <row r="15012">
      <c r="A15012" s="3"/>
      <c r="B15012" s="4"/>
    </row>
    <row r="15013">
      <c r="A15013" s="3"/>
      <c r="B15013" s="4"/>
    </row>
    <row r="15014">
      <c r="A15014" s="3"/>
      <c r="B15014" s="4"/>
    </row>
    <row r="15015">
      <c r="A15015" s="3"/>
      <c r="B15015" s="4"/>
    </row>
    <row r="15016">
      <c r="A15016" s="3"/>
      <c r="B15016" s="4"/>
    </row>
    <row r="15017">
      <c r="A15017" s="3"/>
      <c r="B15017" s="4"/>
    </row>
    <row r="15018">
      <c r="A15018" s="3"/>
      <c r="B15018" s="4"/>
    </row>
    <row r="15019">
      <c r="A15019" s="3"/>
      <c r="B15019" s="4"/>
    </row>
    <row r="15020">
      <c r="A15020" s="3"/>
      <c r="B15020" s="4"/>
    </row>
    <row r="15021">
      <c r="A15021" s="3"/>
      <c r="B15021" s="4"/>
    </row>
    <row r="15022">
      <c r="A15022" s="3"/>
      <c r="B15022" s="4"/>
    </row>
    <row r="15023">
      <c r="A15023" s="3"/>
      <c r="B15023" s="4"/>
    </row>
    <row r="15024">
      <c r="A15024" s="3"/>
      <c r="B15024" s="4"/>
    </row>
    <row r="15025">
      <c r="A15025" s="3"/>
      <c r="B15025" s="4"/>
    </row>
    <row r="15026">
      <c r="A15026" s="3"/>
      <c r="B15026" s="4"/>
    </row>
    <row r="15027">
      <c r="A15027" s="3"/>
      <c r="B15027" s="4"/>
    </row>
    <row r="15028">
      <c r="A15028" s="3"/>
      <c r="B15028" s="4"/>
    </row>
    <row r="15029">
      <c r="A15029" s="3"/>
      <c r="B15029" s="4"/>
    </row>
    <row r="15030">
      <c r="A15030" s="3"/>
      <c r="B15030" s="4"/>
    </row>
    <row r="15031">
      <c r="A15031" s="3"/>
      <c r="B15031" s="4"/>
    </row>
    <row r="15032">
      <c r="A15032" s="3"/>
      <c r="B15032" s="4"/>
    </row>
    <row r="15033">
      <c r="A15033" s="3"/>
      <c r="B15033" s="4"/>
    </row>
    <row r="15034">
      <c r="A15034" s="3"/>
      <c r="B15034" s="4"/>
    </row>
    <row r="15035">
      <c r="A15035" s="3"/>
      <c r="B15035" s="4"/>
    </row>
    <row r="15036">
      <c r="A15036" s="3"/>
      <c r="B15036" s="4"/>
    </row>
    <row r="15037">
      <c r="A15037" s="3"/>
      <c r="B15037" s="4"/>
    </row>
    <row r="15038">
      <c r="A15038" s="3"/>
      <c r="B15038" s="4"/>
    </row>
    <row r="15039">
      <c r="A15039" s="3"/>
      <c r="B15039" s="4"/>
    </row>
    <row r="15040">
      <c r="A15040" s="3"/>
      <c r="B15040" s="4"/>
    </row>
    <row r="15041">
      <c r="A15041" s="3"/>
      <c r="B15041" s="4"/>
    </row>
    <row r="15042">
      <c r="A15042" s="3"/>
      <c r="B15042" s="4"/>
    </row>
    <row r="15043">
      <c r="A15043" s="3"/>
      <c r="B15043" s="4"/>
    </row>
    <row r="15044">
      <c r="A15044" s="3"/>
      <c r="B15044" s="4"/>
    </row>
    <row r="15045">
      <c r="A15045" s="3"/>
      <c r="B15045" s="4"/>
    </row>
    <row r="15046">
      <c r="A15046" s="3"/>
      <c r="B15046" s="4"/>
    </row>
    <row r="15047">
      <c r="A15047" s="3"/>
      <c r="B15047" s="4"/>
    </row>
    <row r="15048">
      <c r="A15048" s="3"/>
      <c r="B15048" s="4"/>
    </row>
    <row r="15049">
      <c r="A15049" s="3"/>
      <c r="B15049" s="4"/>
    </row>
    <row r="15050">
      <c r="A15050" s="3"/>
      <c r="B15050" s="4"/>
    </row>
    <row r="15051">
      <c r="A15051" s="3"/>
      <c r="B15051" s="4"/>
    </row>
    <row r="15052">
      <c r="A15052" s="3"/>
      <c r="B15052" s="4"/>
    </row>
    <row r="15053">
      <c r="A15053" s="3"/>
      <c r="B15053" s="4"/>
    </row>
    <row r="15054">
      <c r="A15054" s="3"/>
      <c r="B15054" s="4"/>
    </row>
    <row r="15055">
      <c r="A15055" s="3"/>
      <c r="B15055" s="4"/>
    </row>
    <row r="15056">
      <c r="A15056" s="3"/>
      <c r="B15056" s="4"/>
    </row>
    <row r="15057">
      <c r="A15057" s="3"/>
      <c r="B15057" s="4"/>
    </row>
    <row r="15058">
      <c r="A15058" s="3"/>
      <c r="B15058" s="4"/>
    </row>
    <row r="15059">
      <c r="A15059" s="3"/>
      <c r="B15059" s="4"/>
    </row>
    <row r="15060">
      <c r="A15060" s="3"/>
      <c r="B15060" s="4"/>
    </row>
    <row r="15061">
      <c r="A15061" s="3"/>
      <c r="B15061" s="4"/>
    </row>
    <row r="15062">
      <c r="A15062" s="3"/>
      <c r="B15062" s="4"/>
    </row>
    <row r="15063">
      <c r="A15063" s="3"/>
      <c r="B15063" s="4"/>
    </row>
    <row r="15064">
      <c r="A15064" s="3"/>
      <c r="B15064" s="4"/>
    </row>
    <row r="15065">
      <c r="A15065" s="3"/>
      <c r="B15065" s="4"/>
    </row>
    <row r="15066">
      <c r="A15066" s="3"/>
      <c r="B15066" s="4"/>
    </row>
    <row r="15067">
      <c r="A15067" s="3"/>
      <c r="B15067" s="4"/>
    </row>
    <row r="15068">
      <c r="A15068" s="3"/>
      <c r="B15068" s="4"/>
    </row>
    <row r="15069">
      <c r="A15069" s="3"/>
      <c r="B15069" s="4"/>
    </row>
    <row r="15070">
      <c r="A15070" s="3"/>
      <c r="B15070" s="4"/>
    </row>
    <row r="15071">
      <c r="A15071" s="3"/>
      <c r="B15071" s="4"/>
    </row>
    <row r="15072">
      <c r="A15072" s="3"/>
      <c r="B15072" s="4"/>
    </row>
    <row r="15073">
      <c r="A15073" s="3"/>
      <c r="B15073" s="4"/>
    </row>
    <row r="15074">
      <c r="A15074" s="3"/>
      <c r="B15074" s="4"/>
    </row>
    <row r="15075">
      <c r="A15075" s="3"/>
      <c r="B15075" s="4"/>
    </row>
    <row r="15076">
      <c r="A15076" s="3"/>
      <c r="B15076" s="4"/>
    </row>
    <row r="15077">
      <c r="A15077" s="3"/>
      <c r="B15077" s="4"/>
    </row>
    <row r="15078">
      <c r="A15078" s="3"/>
      <c r="B15078" s="4"/>
    </row>
    <row r="15079">
      <c r="A15079" s="3"/>
      <c r="B15079" s="4"/>
    </row>
    <row r="15080">
      <c r="A15080" s="3"/>
      <c r="B15080" s="4"/>
    </row>
    <row r="15081">
      <c r="A15081" s="3"/>
      <c r="B15081" s="4"/>
    </row>
    <row r="15082">
      <c r="A15082" s="3"/>
      <c r="B15082" s="4"/>
    </row>
    <row r="15083">
      <c r="A15083" s="3"/>
      <c r="B15083" s="4"/>
    </row>
    <row r="15084">
      <c r="A15084" s="3"/>
      <c r="B15084" s="4"/>
    </row>
    <row r="15085">
      <c r="A15085" s="3"/>
      <c r="B15085" s="4"/>
    </row>
    <row r="15086">
      <c r="A15086" s="3"/>
      <c r="B15086" s="4"/>
    </row>
    <row r="15087">
      <c r="A15087" s="3"/>
      <c r="B15087" s="4"/>
    </row>
    <row r="15088">
      <c r="A15088" s="3"/>
      <c r="B15088" s="4"/>
    </row>
    <row r="15089">
      <c r="A15089" s="3"/>
      <c r="B15089" s="4"/>
    </row>
    <row r="15090">
      <c r="A15090" s="3"/>
      <c r="B15090" s="4"/>
    </row>
    <row r="15091">
      <c r="A15091" s="3"/>
      <c r="B15091" s="4"/>
    </row>
    <row r="15092">
      <c r="A15092" s="3"/>
      <c r="B15092" s="4"/>
    </row>
    <row r="15093">
      <c r="A15093" s="3"/>
      <c r="B15093" s="4"/>
    </row>
    <row r="15094">
      <c r="A15094" s="3"/>
      <c r="B15094" s="4"/>
    </row>
    <row r="15095">
      <c r="A15095" s="3"/>
      <c r="B15095" s="4"/>
    </row>
    <row r="15096">
      <c r="A15096" s="3"/>
      <c r="B15096" s="4"/>
    </row>
    <row r="15097">
      <c r="A15097" s="3"/>
      <c r="B15097" s="4"/>
    </row>
    <row r="15098">
      <c r="A15098" s="3"/>
      <c r="B15098" s="4"/>
    </row>
    <row r="15099">
      <c r="A15099" s="3"/>
      <c r="B15099" s="4"/>
    </row>
    <row r="15100">
      <c r="A15100" s="3"/>
      <c r="B15100" s="4"/>
    </row>
    <row r="15101">
      <c r="A15101" s="3"/>
      <c r="B15101" s="4"/>
    </row>
    <row r="15102">
      <c r="A15102" s="3"/>
      <c r="B15102" s="4"/>
    </row>
    <row r="15103">
      <c r="A15103" s="3"/>
      <c r="B15103" s="4"/>
    </row>
    <row r="15104">
      <c r="A15104" s="3"/>
      <c r="B15104" s="4"/>
    </row>
    <row r="15105">
      <c r="A15105" s="3"/>
      <c r="B15105" s="4"/>
    </row>
    <row r="15106">
      <c r="A15106" s="3"/>
      <c r="B15106" s="4"/>
    </row>
    <row r="15107">
      <c r="A15107" s="3"/>
      <c r="B15107" s="4"/>
    </row>
    <row r="15108">
      <c r="A15108" s="3"/>
      <c r="B15108" s="4"/>
    </row>
    <row r="15109">
      <c r="A15109" s="3"/>
      <c r="B15109" s="4"/>
    </row>
    <row r="15110">
      <c r="A15110" s="3"/>
      <c r="B15110" s="4"/>
    </row>
    <row r="15111">
      <c r="A15111" s="3"/>
      <c r="B15111" s="4"/>
    </row>
    <row r="15112">
      <c r="A15112" s="3"/>
      <c r="B15112" s="4"/>
    </row>
    <row r="15113">
      <c r="A15113" s="3"/>
      <c r="B15113" s="4"/>
    </row>
    <row r="15114">
      <c r="A15114" s="3"/>
      <c r="B15114" s="4"/>
    </row>
    <row r="15115">
      <c r="A15115" s="3"/>
      <c r="B15115" s="4"/>
    </row>
    <row r="15116">
      <c r="A15116" s="3"/>
      <c r="B15116" s="4"/>
    </row>
    <row r="15117">
      <c r="A15117" s="3"/>
      <c r="B15117" s="4"/>
    </row>
    <row r="15118">
      <c r="A15118" s="3"/>
      <c r="B15118" s="4"/>
    </row>
    <row r="15119">
      <c r="A15119" s="3"/>
      <c r="B15119" s="4"/>
    </row>
    <row r="15120">
      <c r="A15120" s="3"/>
      <c r="B15120" s="4"/>
    </row>
    <row r="15121">
      <c r="A15121" s="3"/>
      <c r="B15121" s="4"/>
    </row>
    <row r="15122">
      <c r="A15122" s="3"/>
      <c r="B15122" s="4"/>
    </row>
    <row r="15123">
      <c r="A15123" s="3"/>
      <c r="B15123" s="4"/>
    </row>
    <row r="15124">
      <c r="A15124" s="3"/>
      <c r="B15124" s="4"/>
    </row>
    <row r="15125">
      <c r="A15125" s="3"/>
      <c r="B15125" s="4"/>
    </row>
    <row r="15126">
      <c r="A15126" s="3"/>
      <c r="B15126" s="4"/>
    </row>
    <row r="15127">
      <c r="A15127" s="3"/>
      <c r="B15127" s="4"/>
    </row>
    <row r="15128">
      <c r="A15128" s="3"/>
      <c r="B15128" s="4"/>
    </row>
    <row r="15129">
      <c r="A15129" s="3"/>
      <c r="B15129" s="4"/>
    </row>
    <row r="15130">
      <c r="A15130" s="3"/>
      <c r="B15130" s="4"/>
    </row>
    <row r="15131">
      <c r="A15131" s="3"/>
      <c r="B15131" s="4"/>
    </row>
    <row r="15132">
      <c r="A15132" s="3"/>
      <c r="B15132" s="4"/>
    </row>
    <row r="15133">
      <c r="A15133" s="3"/>
      <c r="B15133" s="4"/>
    </row>
    <row r="15134">
      <c r="A15134" s="3"/>
      <c r="B15134" s="4"/>
    </row>
    <row r="15135">
      <c r="A15135" s="3"/>
      <c r="B15135" s="4"/>
    </row>
    <row r="15136">
      <c r="A15136" s="3"/>
      <c r="B15136" s="4"/>
    </row>
    <row r="15137">
      <c r="A15137" s="3"/>
      <c r="B15137" s="4"/>
    </row>
    <row r="15138">
      <c r="A15138" s="3"/>
      <c r="B15138" s="4"/>
    </row>
    <row r="15139">
      <c r="A15139" s="3"/>
      <c r="B15139" s="4"/>
    </row>
    <row r="15140">
      <c r="A15140" s="3"/>
      <c r="B15140" s="4"/>
    </row>
    <row r="15141">
      <c r="A15141" s="3"/>
      <c r="B15141" s="4"/>
    </row>
    <row r="15142">
      <c r="A15142" s="3"/>
      <c r="B15142" s="4"/>
    </row>
    <row r="15143">
      <c r="A15143" s="3"/>
      <c r="B15143" s="4"/>
    </row>
    <row r="15144">
      <c r="A15144" s="3"/>
      <c r="B15144" s="4"/>
    </row>
    <row r="15145">
      <c r="A15145" s="3"/>
      <c r="B15145" s="4"/>
    </row>
    <row r="15146">
      <c r="A15146" s="3"/>
      <c r="B15146" s="4"/>
    </row>
    <row r="15147">
      <c r="A15147" s="3"/>
      <c r="B15147" s="4"/>
    </row>
    <row r="15148">
      <c r="A15148" s="3"/>
      <c r="B15148" s="4"/>
    </row>
    <row r="15149">
      <c r="A15149" s="3"/>
      <c r="B15149" s="4"/>
    </row>
    <row r="15150">
      <c r="A15150" s="3"/>
      <c r="B15150" s="4"/>
    </row>
    <row r="15151">
      <c r="A15151" s="3"/>
      <c r="B15151" s="4"/>
    </row>
    <row r="15152">
      <c r="A15152" s="3"/>
      <c r="B15152" s="4"/>
    </row>
    <row r="15153">
      <c r="A15153" s="3"/>
      <c r="B15153" s="4"/>
    </row>
    <row r="15154">
      <c r="A15154" s="3"/>
      <c r="B15154" s="4"/>
    </row>
    <row r="15155">
      <c r="A15155" s="3"/>
      <c r="B15155" s="4"/>
    </row>
    <row r="15156">
      <c r="A15156" s="3"/>
      <c r="B15156" s="4"/>
    </row>
    <row r="15157">
      <c r="A15157" s="3"/>
      <c r="B15157" s="4"/>
    </row>
    <row r="15158">
      <c r="A15158" s="3"/>
      <c r="B15158" s="4"/>
    </row>
    <row r="15159">
      <c r="A15159" s="3"/>
      <c r="B15159" s="4"/>
    </row>
    <row r="15160">
      <c r="A15160" s="3"/>
      <c r="B15160" s="4"/>
    </row>
    <row r="15161">
      <c r="A15161" s="3"/>
      <c r="B15161" s="4"/>
    </row>
    <row r="15162">
      <c r="A15162" s="3"/>
      <c r="B15162" s="4"/>
    </row>
    <row r="15163">
      <c r="A15163" s="3"/>
      <c r="B15163" s="4"/>
    </row>
    <row r="15164">
      <c r="A15164" s="3"/>
      <c r="B15164" s="4"/>
    </row>
    <row r="15165">
      <c r="A15165" s="3"/>
      <c r="B15165" s="4"/>
    </row>
    <row r="15166">
      <c r="A15166" s="3"/>
      <c r="B15166" s="4"/>
    </row>
    <row r="15167">
      <c r="A15167" s="3"/>
      <c r="B15167" s="4"/>
    </row>
    <row r="15168">
      <c r="A15168" s="3"/>
      <c r="B15168" s="4"/>
    </row>
    <row r="15169">
      <c r="A15169" s="3"/>
      <c r="B15169" s="4"/>
    </row>
    <row r="15170">
      <c r="A15170" s="3"/>
      <c r="B15170" s="4"/>
    </row>
    <row r="15171">
      <c r="A15171" s="3"/>
      <c r="B15171" s="4"/>
    </row>
    <row r="15172">
      <c r="A15172" s="3"/>
      <c r="B15172" s="4"/>
    </row>
    <row r="15173">
      <c r="A15173" s="3"/>
      <c r="B15173" s="4"/>
    </row>
    <row r="15174">
      <c r="A15174" s="3"/>
      <c r="B15174" s="4"/>
    </row>
    <row r="15175">
      <c r="A15175" s="3"/>
      <c r="B15175" s="4"/>
    </row>
    <row r="15176">
      <c r="A15176" s="3"/>
      <c r="B15176" s="4"/>
    </row>
    <row r="15177">
      <c r="A15177" s="3"/>
      <c r="B15177" s="4"/>
    </row>
    <row r="15178">
      <c r="A15178" s="3"/>
      <c r="B15178" s="4"/>
    </row>
    <row r="15179">
      <c r="A15179" s="3"/>
      <c r="B15179" s="4"/>
    </row>
    <row r="15180">
      <c r="A15180" s="3"/>
      <c r="B15180" s="4"/>
    </row>
    <row r="15181">
      <c r="A15181" s="3"/>
      <c r="B15181" s="4"/>
    </row>
    <row r="15182">
      <c r="A15182" s="3"/>
      <c r="B15182" s="4"/>
    </row>
    <row r="15183">
      <c r="A15183" s="3"/>
      <c r="B15183" s="4"/>
    </row>
    <row r="15184">
      <c r="A15184" s="3"/>
      <c r="B15184" s="4"/>
    </row>
    <row r="15185">
      <c r="A15185" s="3"/>
      <c r="B15185" s="4"/>
    </row>
    <row r="15186">
      <c r="A15186" s="3"/>
      <c r="B15186" s="4"/>
    </row>
    <row r="15187">
      <c r="A15187" s="3"/>
      <c r="B15187" s="4"/>
    </row>
    <row r="15188">
      <c r="A15188" s="3"/>
      <c r="B15188" s="4"/>
    </row>
    <row r="15189">
      <c r="A15189" s="3"/>
      <c r="B15189" s="4"/>
    </row>
    <row r="15190">
      <c r="A15190" s="3"/>
      <c r="B15190" s="4"/>
    </row>
    <row r="15191">
      <c r="A15191" s="3"/>
      <c r="B15191" s="4"/>
    </row>
    <row r="15192">
      <c r="A15192" s="3"/>
      <c r="B15192" s="4"/>
    </row>
    <row r="15193">
      <c r="A15193" s="3"/>
      <c r="B15193" s="4"/>
    </row>
    <row r="15194">
      <c r="A15194" s="3"/>
      <c r="B15194" s="4"/>
    </row>
    <row r="15195">
      <c r="A15195" s="3"/>
      <c r="B15195" s="4"/>
    </row>
    <row r="15196">
      <c r="A15196" s="3"/>
      <c r="B15196" s="4"/>
    </row>
    <row r="15197">
      <c r="A15197" s="3"/>
      <c r="B15197" s="4"/>
    </row>
    <row r="15198">
      <c r="A15198" s="3"/>
      <c r="B15198" s="4"/>
    </row>
    <row r="15199">
      <c r="A15199" s="3"/>
      <c r="B15199" s="4"/>
    </row>
    <row r="15200">
      <c r="A15200" s="3"/>
      <c r="B15200" s="4"/>
    </row>
    <row r="15201">
      <c r="A15201" s="3"/>
      <c r="B15201" s="4"/>
    </row>
    <row r="15202">
      <c r="A15202" s="3"/>
      <c r="B15202" s="4"/>
    </row>
    <row r="15203">
      <c r="A15203" s="3"/>
      <c r="B15203" s="4"/>
    </row>
    <row r="15204">
      <c r="A15204" s="3"/>
      <c r="B15204" s="4"/>
    </row>
    <row r="15205">
      <c r="A15205" s="3"/>
      <c r="B15205" s="4"/>
    </row>
    <row r="15206">
      <c r="A15206" s="3"/>
      <c r="B15206" s="4"/>
    </row>
    <row r="15207">
      <c r="A15207" s="3"/>
      <c r="B15207" s="4"/>
    </row>
    <row r="15208">
      <c r="A15208" s="3"/>
      <c r="B15208" s="4"/>
    </row>
    <row r="15209">
      <c r="A15209" s="3"/>
      <c r="B15209" s="4"/>
    </row>
    <row r="15210">
      <c r="A15210" s="3"/>
      <c r="B15210" s="4"/>
    </row>
    <row r="15211">
      <c r="A15211" s="3"/>
      <c r="B15211" s="4"/>
    </row>
    <row r="15212">
      <c r="A15212" s="3"/>
      <c r="B15212" s="4"/>
    </row>
    <row r="15213">
      <c r="A15213" s="3"/>
      <c r="B15213" s="4"/>
    </row>
    <row r="15214">
      <c r="A15214" s="3"/>
      <c r="B15214" s="4"/>
    </row>
    <row r="15215">
      <c r="A15215" s="3"/>
      <c r="B15215" s="4"/>
    </row>
    <row r="15216">
      <c r="A15216" s="3"/>
      <c r="B15216" s="4"/>
    </row>
    <row r="15217">
      <c r="A15217" s="3"/>
      <c r="B15217" s="4"/>
    </row>
    <row r="15218">
      <c r="A15218" s="3"/>
      <c r="B15218" s="4"/>
    </row>
    <row r="15219">
      <c r="A15219" s="3"/>
      <c r="B15219" s="4"/>
    </row>
    <row r="15220">
      <c r="A15220" s="3"/>
      <c r="B15220" s="4"/>
    </row>
    <row r="15221">
      <c r="A15221" s="3"/>
      <c r="B15221" s="4"/>
    </row>
    <row r="15222">
      <c r="A15222" s="3"/>
      <c r="B15222" s="4"/>
    </row>
    <row r="15223">
      <c r="A15223" s="3"/>
      <c r="B15223" s="4"/>
    </row>
    <row r="15224">
      <c r="A15224" s="3"/>
      <c r="B15224" s="4"/>
    </row>
    <row r="15225">
      <c r="A15225" s="3"/>
      <c r="B15225" s="4"/>
    </row>
    <row r="15226">
      <c r="A15226" s="3"/>
      <c r="B15226" s="4"/>
    </row>
    <row r="15227">
      <c r="A15227" s="3"/>
      <c r="B15227" s="4"/>
    </row>
    <row r="15228">
      <c r="A15228" s="3"/>
      <c r="B15228" s="4"/>
    </row>
    <row r="15229">
      <c r="A15229" s="3"/>
      <c r="B15229" s="4"/>
    </row>
    <row r="15230">
      <c r="A15230" s="3"/>
      <c r="B15230" s="4"/>
    </row>
    <row r="15231">
      <c r="A15231" s="3"/>
      <c r="B15231" s="4"/>
    </row>
    <row r="15232">
      <c r="A15232" s="3"/>
      <c r="B15232" s="4"/>
    </row>
    <row r="15233">
      <c r="A15233" s="3"/>
      <c r="B15233" s="4"/>
    </row>
    <row r="15234">
      <c r="A15234" s="3"/>
      <c r="B15234" s="4"/>
    </row>
    <row r="15235">
      <c r="A15235" s="3"/>
      <c r="B15235" s="4"/>
    </row>
    <row r="15236">
      <c r="A15236" s="3"/>
      <c r="B15236" s="4"/>
    </row>
    <row r="15237">
      <c r="A15237" s="3"/>
      <c r="B15237" s="4"/>
    </row>
    <row r="15238">
      <c r="A15238" s="3"/>
      <c r="B15238" s="4"/>
    </row>
    <row r="15239">
      <c r="A15239" s="3"/>
      <c r="B15239" s="4"/>
    </row>
    <row r="15240">
      <c r="A15240" s="3"/>
      <c r="B15240" s="4"/>
    </row>
    <row r="15241">
      <c r="A15241" s="3"/>
      <c r="B15241" s="4"/>
    </row>
    <row r="15242">
      <c r="A15242" s="3"/>
      <c r="B15242" s="4"/>
    </row>
    <row r="15243">
      <c r="A15243" s="3"/>
      <c r="B15243" s="4"/>
    </row>
    <row r="15244">
      <c r="A15244" s="3"/>
      <c r="B15244" s="4"/>
    </row>
    <row r="15245">
      <c r="A15245" s="3"/>
      <c r="B15245" s="4"/>
    </row>
    <row r="15246">
      <c r="A15246" s="3"/>
      <c r="B15246" s="4"/>
    </row>
    <row r="15247">
      <c r="A15247" s="3"/>
      <c r="B15247" s="4"/>
    </row>
    <row r="15248">
      <c r="A15248" s="3"/>
      <c r="B15248" s="4"/>
    </row>
    <row r="15249">
      <c r="A15249" s="3"/>
      <c r="B15249" s="4"/>
    </row>
    <row r="15250">
      <c r="A15250" s="3"/>
      <c r="B15250" s="4"/>
    </row>
    <row r="15251">
      <c r="A15251" s="3"/>
      <c r="B15251" s="4"/>
    </row>
    <row r="15252">
      <c r="A15252" s="3"/>
      <c r="B15252" s="4"/>
    </row>
    <row r="15253">
      <c r="A15253" s="3"/>
      <c r="B15253" s="4"/>
    </row>
    <row r="15254">
      <c r="A15254" s="3"/>
      <c r="B15254" s="4"/>
    </row>
    <row r="15255">
      <c r="A15255" s="3"/>
      <c r="B15255" s="4"/>
    </row>
    <row r="15256">
      <c r="A15256" s="3"/>
      <c r="B15256" s="4"/>
    </row>
    <row r="15257">
      <c r="A15257" s="3"/>
      <c r="B15257" s="4"/>
    </row>
    <row r="15258">
      <c r="A15258" s="3"/>
      <c r="B15258" s="4"/>
    </row>
    <row r="15259">
      <c r="A15259" s="3"/>
      <c r="B15259" s="4"/>
    </row>
    <row r="15260">
      <c r="A15260" s="3"/>
      <c r="B15260" s="4"/>
    </row>
    <row r="15261">
      <c r="A15261" s="3"/>
      <c r="B15261" s="4"/>
    </row>
    <row r="15262">
      <c r="A15262" s="3"/>
      <c r="B15262" s="4"/>
    </row>
    <row r="15263">
      <c r="A15263" s="3"/>
      <c r="B15263" s="4"/>
    </row>
    <row r="15264">
      <c r="A15264" s="3"/>
      <c r="B15264" s="4"/>
    </row>
    <row r="15265">
      <c r="A15265" s="3"/>
      <c r="B15265" s="4"/>
    </row>
    <row r="15266">
      <c r="A15266" s="3"/>
      <c r="B15266" s="4"/>
    </row>
    <row r="15267">
      <c r="A15267" s="3"/>
      <c r="B15267" s="4"/>
    </row>
    <row r="15268">
      <c r="A15268" s="3"/>
      <c r="B15268" s="4"/>
    </row>
    <row r="15269">
      <c r="A15269" s="3"/>
      <c r="B15269" s="4"/>
    </row>
    <row r="15270">
      <c r="A15270" s="3"/>
      <c r="B15270" s="4"/>
    </row>
    <row r="15271">
      <c r="A15271" s="3"/>
      <c r="B15271" s="4"/>
    </row>
    <row r="15272">
      <c r="A15272" s="3"/>
      <c r="B15272" s="4"/>
    </row>
    <row r="15273">
      <c r="A15273" s="3"/>
      <c r="B15273" s="4"/>
    </row>
    <row r="15274">
      <c r="A15274" s="3"/>
      <c r="B15274" s="4"/>
    </row>
    <row r="15275">
      <c r="A15275" s="3"/>
      <c r="B15275" s="4"/>
    </row>
    <row r="15276">
      <c r="A15276" s="3"/>
      <c r="B15276" s="4"/>
    </row>
    <row r="15277">
      <c r="A15277" s="3"/>
      <c r="B15277" s="4"/>
    </row>
    <row r="15278">
      <c r="A15278" s="3"/>
      <c r="B15278" s="4"/>
    </row>
    <row r="15279">
      <c r="A15279" s="3"/>
      <c r="B15279" s="4"/>
    </row>
    <row r="15280">
      <c r="A15280" s="3"/>
      <c r="B15280" s="4"/>
    </row>
    <row r="15281">
      <c r="A15281" s="3"/>
      <c r="B15281" s="4"/>
    </row>
    <row r="15282">
      <c r="A15282" s="3"/>
      <c r="B15282" s="4"/>
    </row>
    <row r="15283">
      <c r="A15283" s="3"/>
      <c r="B15283" s="4"/>
    </row>
    <row r="15284">
      <c r="A15284" s="3"/>
      <c r="B15284" s="4"/>
    </row>
    <row r="15285">
      <c r="A15285" s="3"/>
      <c r="B15285" s="4"/>
    </row>
    <row r="15286">
      <c r="A15286" s="3"/>
      <c r="B15286" s="4"/>
    </row>
    <row r="15287">
      <c r="A15287" s="3"/>
      <c r="B15287" s="4"/>
    </row>
    <row r="15288">
      <c r="A15288" s="3"/>
      <c r="B15288" s="4"/>
    </row>
    <row r="15289">
      <c r="A15289" s="3"/>
      <c r="B15289" s="4"/>
    </row>
    <row r="15290">
      <c r="A15290" s="3"/>
      <c r="B15290" s="4"/>
    </row>
    <row r="15291">
      <c r="A15291" s="3"/>
      <c r="B15291" s="4"/>
    </row>
    <row r="15292">
      <c r="A15292" s="3"/>
      <c r="B15292" s="4"/>
    </row>
    <row r="15293">
      <c r="A15293" s="3"/>
      <c r="B15293" s="4"/>
    </row>
    <row r="15294">
      <c r="A15294" s="3"/>
      <c r="B15294" s="4"/>
    </row>
    <row r="15295">
      <c r="A15295" s="3"/>
      <c r="B15295" s="4"/>
    </row>
    <row r="15296">
      <c r="A15296" s="3"/>
      <c r="B15296" s="4"/>
    </row>
    <row r="15297">
      <c r="A15297" s="3"/>
      <c r="B15297" s="4"/>
    </row>
    <row r="15298">
      <c r="A15298" s="3"/>
      <c r="B15298" s="4"/>
    </row>
    <row r="15299">
      <c r="A15299" s="3"/>
      <c r="B15299" s="4"/>
    </row>
    <row r="15300">
      <c r="A15300" s="3"/>
      <c r="B15300" s="4"/>
    </row>
    <row r="15301">
      <c r="A15301" s="3"/>
      <c r="B15301" s="4"/>
    </row>
    <row r="15302">
      <c r="A15302" s="3"/>
      <c r="B15302" s="4"/>
    </row>
    <row r="15303">
      <c r="A15303" s="3"/>
      <c r="B15303" s="4"/>
    </row>
    <row r="15304">
      <c r="A15304" s="3"/>
      <c r="B15304" s="4"/>
    </row>
    <row r="15305">
      <c r="A15305" s="3"/>
      <c r="B15305" s="4"/>
    </row>
    <row r="15306">
      <c r="A15306" s="3"/>
      <c r="B15306" s="4"/>
    </row>
    <row r="15307">
      <c r="A15307" s="3"/>
      <c r="B15307" s="4"/>
    </row>
    <row r="15308">
      <c r="A15308" s="3"/>
      <c r="B15308" s="4"/>
    </row>
    <row r="15309">
      <c r="A15309" s="3"/>
      <c r="B15309" s="4"/>
    </row>
    <row r="15310">
      <c r="A15310" s="3"/>
      <c r="B15310" s="4"/>
    </row>
    <row r="15311">
      <c r="A15311" s="3"/>
      <c r="B15311" s="4"/>
    </row>
    <row r="15312">
      <c r="A15312" s="3"/>
      <c r="B15312" s="4"/>
    </row>
    <row r="15313">
      <c r="A15313" s="3"/>
      <c r="B15313" s="4"/>
    </row>
    <row r="15314">
      <c r="A15314" s="3"/>
      <c r="B15314" s="4"/>
    </row>
    <row r="15315">
      <c r="A15315" s="3"/>
      <c r="B15315" s="4"/>
    </row>
    <row r="15316">
      <c r="A15316" s="3"/>
      <c r="B15316" s="4"/>
    </row>
    <row r="15317">
      <c r="A15317" s="3"/>
      <c r="B15317" s="4"/>
    </row>
    <row r="15318">
      <c r="A15318" s="3"/>
      <c r="B15318" s="4"/>
    </row>
    <row r="15319">
      <c r="A15319" s="3"/>
      <c r="B15319" s="4"/>
    </row>
    <row r="15320">
      <c r="A15320" s="3"/>
      <c r="B15320" s="4"/>
    </row>
    <row r="15321">
      <c r="A15321" s="3"/>
      <c r="B15321" s="4"/>
    </row>
    <row r="15322">
      <c r="A15322" s="3"/>
      <c r="B15322" s="4"/>
    </row>
    <row r="15323">
      <c r="A15323" s="3"/>
      <c r="B15323" s="4"/>
    </row>
    <row r="15324">
      <c r="A15324" s="3"/>
      <c r="B15324" s="4"/>
    </row>
    <row r="15325">
      <c r="A15325" s="3"/>
      <c r="B15325" s="4"/>
    </row>
    <row r="15326">
      <c r="A15326" s="3"/>
      <c r="B15326" s="4"/>
    </row>
    <row r="15327">
      <c r="A15327" s="3"/>
      <c r="B15327" s="4"/>
    </row>
    <row r="15328">
      <c r="A15328" s="3"/>
      <c r="B15328" s="4"/>
    </row>
    <row r="15329">
      <c r="A15329" s="3"/>
      <c r="B15329" s="4"/>
    </row>
    <row r="15330">
      <c r="A15330" s="3"/>
      <c r="B15330" s="4"/>
    </row>
    <row r="15331">
      <c r="A15331" s="3"/>
      <c r="B15331" s="4"/>
    </row>
    <row r="15332">
      <c r="A15332" s="3"/>
      <c r="B15332" s="4"/>
    </row>
    <row r="15333">
      <c r="A15333" s="3"/>
      <c r="B15333" s="4"/>
    </row>
    <row r="15334">
      <c r="A15334" s="3"/>
      <c r="B15334" s="4"/>
    </row>
    <row r="15335">
      <c r="A15335" s="3"/>
      <c r="B15335" s="4"/>
    </row>
    <row r="15336">
      <c r="A15336" s="3"/>
      <c r="B15336" s="4"/>
    </row>
    <row r="15337">
      <c r="A15337" s="3"/>
      <c r="B15337" s="4"/>
    </row>
    <row r="15338">
      <c r="A15338" s="3"/>
      <c r="B15338" s="4"/>
    </row>
    <row r="15339">
      <c r="A15339" s="3"/>
      <c r="B15339" s="4"/>
    </row>
    <row r="15340">
      <c r="A15340" s="3"/>
      <c r="B15340" s="4"/>
    </row>
    <row r="15341">
      <c r="A15341" s="3"/>
      <c r="B15341" s="4"/>
    </row>
    <row r="15342">
      <c r="A15342" s="3"/>
      <c r="B15342" s="4"/>
    </row>
    <row r="15343">
      <c r="A15343" s="3"/>
      <c r="B15343" s="4"/>
    </row>
    <row r="15344">
      <c r="A15344" s="3"/>
      <c r="B15344" s="4"/>
    </row>
    <row r="15345">
      <c r="A15345" s="3"/>
      <c r="B15345" s="4"/>
    </row>
    <row r="15346">
      <c r="A15346" s="3"/>
      <c r="B15346" s="4"/>
    </row>
    <row r="15347">
      <c r="A15347" s="3"/>
      <c r="B15347" s="4"/>
    </row>
    <row r="15348">
      <c r="A15348" s="3"/>
      <c r="B15348" s="4"/>
    </row>
    <row r="15349">
      <c r="A15349" s="3"/>
      <c r="B15349" s="4"/>
    </row>
    <row r="15350">
      <c r="A15350" s="3"/>
      <c r="B15350" s="4"/>
    </row>
    <row r="15351">
      <c r="A15351" s="3"/>
      <c r="B15351" s="4"/>
    </row>
    <row r="15352">
      <c r="A15352" s="3"/>
      <c r="B15352" s="4"/>
    </row>
    <row r="15353">
      <c r="A15353" s="3"/>
      <c r="B15353" s="4"/>
    </row>
    <row r="15354">
      <c r="A15354" s="3"/>
      <c r="B15354" s="4"/>
    </row>
    <row r="15355">
      <c r="A15355" s="3"/>
      <c r="B15355" s="4"/>
    </row>
    <row r="15356">
      <c r="A15356" s="3"/>
      <c r="B15356" s="4"/>
    </row>
    <row r="15357">
      <c r="A15357" s="3"/>
      <c r="B15357" s="4"/>
    </row>
    <row r="15358">
      <c r="A15358" s="3"/>
      <c r="B15358" s="4"/>
    </row>
    <row r="15359">
      <c r="A15359" s="3"/>
      <c r="B15359" s="4"/>
    </row>
    <row r="15360">
      <c r="A15360" s="3"/>
      <c r="B15360" s="4"/>
    </row>
    <row r="15361">
      <c r="A15361" s="3"/>
      <c r="B15361" s="4"/>
    </row>
    <row r="15362">
      <c r="A15362" s="3"/>
      <c r="B15362" s="4"/>
    </row>
    <row r="15363">
      <c r="A15363" s="3"/>
      <c r="B15363" s="4"/>
    </row>
    <row r="15364">
      <c r="A15364" s="3"/>
      <c r="B15364" s="4"/>
    </row>
    <row r="15365">
      <c r="A15365" s="3"/>
      <c r="B15365" s="4"/>
    </row>
    <row r="15366">
      <c r="A15366" s="3"/>
      <c r="B15366" s="4"/>
    </row>
    <row r="15367">
      <c r="A15367" s="3"/>
      <c r="B15367" s="4"/>
    </row>
    <row r="15368">
      <c r="A15368" s="3"/>
      <c r="B15368" s="4"/>
    </row>
    <row r="15369">
      <c r="A15369" s="3"/>
      <c r="B15369" s="4"/>
    </row>
    <row r="15370">
      <c r="A15370" s="3"/>
      <c r="B15370" s="4"/>
    </row>
    <row r="15371">
      <c r="A15371" s="3"/>
      <c r="B15371" s="4"/>
    </row>
    <row r="15372">
      <c r="A15372" s="3"/>
      <c r="B15372" s="4"/>
    </row>
    <row r="15373">
      <c r="A15373" s="3"/>
      <c r="B15373" s="4"/>
    </row>
    <row r="15374">
      <c r="A15374" s="3"/>
      <c r="B15374" s="4"/>
    </row>
    <row r="15375">
      <c r="A15375" s="3"/>
      <c r="B15375" s="4"/>
    </row>
    <row r="15376">
      <c r="A15376" s="3"/>
      <c r="B15376" s="4"/>
    </row>
    <row r="15377">
      <c r="A15377" s="3"/>
      <c r="B15377" s="4"/>
    </row>
    <row r="15378">
      <c r="A15378" s="3"/>
      <c r="B15378" s="4"/>
    </row>
    <row r="15379">
      <c r="A15379" s="3"/>
      <c r="B15379" s="4"/>
    </row>
    <row r="15380">
      <c r="A15380" s="3"/>
      <c r="B15380" s="4"/>
    </row>
    <row r="15381">
      <c r="A15381" s="3"/>
      <c r="B15381" s="4"/>
    </row>
    <row r="15382">
      <c r="A15382" s="3"/>
      <c r="B15382" s="4"/>
    </row>
    <row r="15383">
      <c r="A15383" s="3"/>
      <c r="B15383" s="4"/>
    </row>
    <row r="15384">
      <c r="A15384" s="3"/>
      <c r="B15384" s="4"/>
    </row>
    <row r="15385">
      <c r="A15385" s="3"/>
      <c r="B15385" s="4"/>
    </row>
    <row r="15386">
      <c r="A15386" s="3"/>
      <c r="B15386" s="4"/>
    </row>
    <row r="15387">
      <c r="A15387" s="3"/>
      <c r="B15387" s="4"/>
    </row>
    <row r="15388">
      <c r="A15388" s="3"/>
      <c r="B15388" s="4"/>
    </row>
    <row r="15389">
      <c r="A15389" s="3"/>
      <c r="B15389" s="4"/>
    </row>
    <row r="15390">
      <c r="A15390" s="3"/>
      <c r="B15390" s="4"/>
    </row>
    <row r="15391">
      <c r="A15391" s="3"/>
      <c r="B15391" s="4"/>
    </row>
    <row r="15392">
      <c r="A15392" s="3"/>
      <c r="B15392" s="4"/>
    </row>
    <row r="15393">
      <c r="A15393" s="3"/>
      <c r="B15393" s="4"/>
    </row>
    <row r="15394">
      <c r="A15394" s="3"/>
      <c r="B15394" s="4"/>
    </row>
    <row r="15395">
      <c r="A15395" s="3"/>
      <c r="B15395" s="4"/>
    </row>
    <row r="15396">
      <c r="A15396" s="3"/>
      <c r="B15396" s="4"/>
    </row>
    <row r="15397">
      <c r="A15397" s="3"/>
      <c r="B15397" s="4"/>
    </row>
    <row r="15398">
      <c r="A15398" s="3"/>
      <c r="B15398" s="4"/>
    </row>
    <row r="15399">
      <c r="A15399" s="3"/>
      <c r="B15399" s="4"/>
    </row>
    <row r="15400">
      <c r="A15400" s="3"/>
      <c r="B15400" s="4"/>
    </row>
    <row r="15401">
      <c r="A15401" s="3"/>
      <c r="B15401" s="4"/>
    </row>
    <row r="15402">
      <c r="A15402" s="3"/>
      <c r="B15402" s="4"/>
    </row>
    <row r="15403">
      <c r="A15403" s="3"/>
      <c r="B15403" s="4"/>
    </row>
    <row r="15404">
      <c r="A15404" s="3"/>
      <c r="B15404" s="4"/>
    </row>
    <row r="15405">
      <c r="A15405" s="3"/>
      <c r="B15405" s="4"/>
    </row>
    <row r="15406">
      <c r="A15406" s="3"/>
      <c r="B15406" s="4"/>
    </row>
    <row r="15407">
      <c r="A15407" s="3"/>
      <c r="B15407" s="4"/>
    </row>
    <row r="15408">
      <c r="A15408" s="3"/>
      <c r="B15408" s="4"/>
    </row>
    <row r="15409">
      <c r="A15409" s="3"/>
      <c r="B15409" s="4"/>
    </row>
    <row r="15410">
      <c r="A15410" s="3"/>
      <c r="B15410" s="4"/>
    </row>
    <row r="15411">
      <c r="A15411" s="3"/>
      <c r="B15411" s="4"/>
    </row>
    <row r="15412">
      <c r="A15412" s="3"/>
      <c r="B15412" s="4"/>
    </row>
    <row r="15413">
      <c r="A15413" s="3"/>
      <c r="B15413" s="4"/>
    </row>
    <row r="15414">
      <c r="A15414" s="3"/>
      <c r="B15414" s="4"/>
    </row>
    <row r="15415">
      <c r="A15415" s="3"/>
      <c r="B15415" s="4"/>
    </row>
    <row r="15416">
      <c r="A15416" s="3"/>
      <c r="B15416" s="4"/>
    </row>
    <row r="15417">
      <c r="A15417" s="3"/>
      <c r="B15417" s="4"/>
    </row>
    <row r="15418">
      <c r="A15418" s="3"/>
      <c r="B15418" s="4"/>
    </row>
    <row r="15419">
      <c r="A15419" s="3"/>
      <c r="B15419" s="4"/>
    </row>
    <row r="15420">
      <c r="A15420" s="3"/>
      <c r="B15420" s="4"/>
    </row>
    <row r="15421">
      <c r="A15421" s="3"/>
      <c r="B15421" s="4"/>
    </row>
    <row r="15422">
      <c r="A15422" s="3"/>
      <c r="B15422" s="4"/>
    </row>
    <row r="15423">
      <c r="A15423" s="3"/>
      <c r="B15423" s="4"/>
    </row>
    <row r="15424">
      <c r="A15424" s="3"/>
      <c r="B15424" s="4"/>
    </row>
    <row r="15425">
      <c r="A15425" s="3"/>
      <c r="B15425" s="4"/>
    </row>
    <row r="15426">
      <c r="A15426" s="3"/>
      <c r="B15426" s="4"/>
    </row>
    <row r="15427">
      <c r="A15427" s="3"/>
      <c r="B15427" s="4"/>
    </row>
    <row r="15428">
      <c r="A15428" s="3"/>
      <c r="B15428" s="4"/>
    </row>
    <row r="15429">
      <c r="A15429" s="3"/>
      <c r="B15429" s="4"/>
    </row>
    <row r="15430">
      <c r="A15430" s="3"/>
      <c r="B15430" s="4"/>
    </row>
    <row r="15431">
      <c r="A15431" s="3"/>
      <c r="B15431" s="4"/>
    </row>
    <row r="15432">
      <c r="A15432" s="3"/>
      <c r="B15432" s="4"/>
    </row>
    <row r="15433">
      <c r="A15433" s="3"/>
      <c r="B15433" s="4"/>
    </row>
    <row r="15434">
      <c r="A15434" s="3"/>
      <c r="B15434" s="4"/>
    </row>
    <row r="15435">
      <c r="A15435" s="3"/>
      <c r="B15435" s="4"/>
    </row>
    <row r="15436">
      <c r="A15436" s="3"/>
      <c r="B15436" s="4"/>
    </row>
    <row r="15437">
      <c r="A15437" s="3"/>
      <c r="B15437" s="4"/>
    </row>
    <row r="15438">
      <c r="A15438" s="3"/>
      <c r="B15438" s="4"/>
    </row>
    <row r="15439">
      <c r="A15439" s="3"/>
      <c r="B15439" s="4"/>
    </row>
    <row r="15440">
      <c r="A15440" s="3"/>
      <c r="B15440" s="4"/>
    </row>
    <row r="15441">
      <c r="A15441" s="3"/>
      <c r="B15441" s="4"/>
    </row>
    <row r="15442">
      <c r="A15442" s="3"/>
      <c r="B15442" s="4"/>
    </row>
    <row r="15443">
      <c r="A15443" s="3"/>
      <c r="B15443" s="4"/>
    </row>
    <row r="15444">
      <c r="A15444" s="3"/>
      <c r="B15444" s="4"/>
    </row>
    <row r="15445">
      <c r="A15445" s="3"/>
      <c r="B15445" s="4"/>
    </row>
    <row r="15446">
      <c r="A15446" s="3"/>
      <c r="B15446" s="4"/>
    </row>
    <row r="15447">
      <c r="A15447" s="3"/>
      <c r="B15447" s="4"/>
    </row>
    <row r="15448">
      <c r="A15448" s="3"/>
      <c r="B15448" s="4"/>
    </row>
    <row r="15449">
      <c r="A15449" s="3"/>
      <c r="B15449" s="4"/>
    </row>
    <row r="15450">
      <c r="A15450" s="3"/>
      <c r="B15450" s="4"/>
    </row>
    <row r="15451">
      <c r="A15451" s="3"/>
      <c r="B15451" s="4"/>
    </row>
    <row r="15452">
      <c r="A15452" s="3"/>
      <c r="B15452" s="4"/>
    </row>
    <row r="15453">
      <c r="A15453" s="3"/>
      <c r="B15453" s="4"/>
    </row>
    <row r="15454">
      <c r="A15454" s="3"/>
      <c r="B15454" s="4"/>
    </row>
    <row r="15455">
      <c r="A15455" s="3"/>
      <c r="B15455" s="4"/>
    </row>
    <row r="15456">
      <c r="A15456" s="3"/>
      <c r="B15456" s="4"/>
    </row>
    <row r="15457">
      <c r="A15457" s="3"/>
      <c r="B15457" s="4"/>
    </row>
    <row r="15458">
      <c r="A15458" s="3"/>
      <c r="B15458" s="4"/>
    </row>
    <row r="15459">
      <c r="A15459" s="3"/>
      <c r="B15459" s="4"/>
    </row>
    <row r="15460">
      <c r="A15460" s="3"/>
      <c r="B15460" s="4"/>
    </row>
    <row r="15461">
      <c r="A15461" s="3"/>
      <c r="B15461" s="4"/>
    </row>
    <row r="15462">
      <c r="A15462" s="3"/>
      <c r="B15462" s="4"/>
    </row>
    <row r="15463">
      <c r="A15463" s="3"/>
      <c r="B15463" s="4"/>
    </row>
    <row r="15464">
      <c r="A15464" s="3"/>
      <c r="B15464" s="4"/>
    </row>
    <row r="15465">
      <c r="A15465" s="3"/>
      <c r="B15465" s="4"/>
    </row>
    <row r="15466">
      <c r="A15466" s="3"/>
      <c r="B15466" s="4"/>
    </row>
    <row r="15467">
      <c r="A15467" s="3"/>
      <c r="B15467" s="4"/>
    </row>
    <row r="15468">
      <c r="A15468" s="3"/>
      <c r="B15468" s="4"/>
    </row>
    <row r="15469">
      <c r="A15469" s="3"/>
      <c r="B15469" s="4"/>
    </row>
    <row r="15470">
      <c r="A15470" s="3"/>
      <c r="B15470" s="4"/>
    </row>
    <row r="15471">
      <c r="A15471" s="3"/>
      <c r="B15471" s="4"/>
    </row>
    <row r="15472">
      <c r="A15472" s="3"/>
      <c r="B15472" s="4"/>
    </row>
    <row r="15473">
      <c r="A15473" s="3"/>
      <c r="B15473" s="4"/>
    </row>
    <row r="15474">
      <c r="A15474" s="3"/>
      <c r="B15474" s="4"/>
    </row>
    <row r="15475">
      <c r="A15475" s="3"/>
      <c r="B15475" s="4"/>
    </row>
    <row r="15476">
      <c r="A15476" s="3"/>
      <c r="B15476" s="4"/>
    </row>
    <row r="15477">
      <c r="A15477" s="3"/>
      <c r="B15477" s="4"/>
    </row>
    <row r="15478">
      <c r="A15478" s="3"/>
      <c r="B15478" s="4"/>
    </row>
    <row r="15479">
      <c r="A15479" s="3"/>
      <c r="B15479" s="4"/>
    </row>
    <row r="15480">
      <c r="A15480" s="3"/>
      <c r="B15480" s="4"/>
    </row>
    <row r="15481">
      <c r="A15481" s="3"/>
      <c r="B15481" s="4"/>
    </row>
    <row r="15482">
      <c r="A15482" s="3"/>
      <c r="B15482" s="4"/>
    </row>
    <row r="15483">
      <c r="A15483" s="3"/>
      <c r="B15483" s="4"/>
    </row>
    <row r="15484">
      <c r="A15484" s="3"/>
      <c r="B15484" s="4"/>
    </row>
    <row r="15485">
      <c r="A15485" s="3"/>
      <c r="B15485" s="4"/>
    </row>
    <row r="15486">
      <c r="A15486" s="3"/>
      <c r="B15486" s="4"/>
    </row>
    <row r="15487">
      <c r="A15487" s="3"/>
      <c r="B15487" s="4"/>
    </row>
    <row r="15488">
      <c r="A15488" s="3"/>
      <c r="B15488" s="4"/>
    </row>
    <row r="15489">
      <c r="A15489" s="3"/>
      <c r="B15489" s="4"/>
    </row>
    <row r="15490">
      <c r="A15490" s="3"/>
      <c r="B15490" s="4"/>
    </row>
    <row r="15491">
      <c r="A15491" s="3"/>
      <c r="B15491" s="4"/>
    </row>
    <row r="15492">
      <c r="A15492" s="3"/>
      <c r="B15492" s="4"/>
    </row>
    <row r="15493">
      <c r="A15493" s="3"/>
      <c r="B15493" s="4"/>
    </row>
    <row r="15494">
      <c r="A15494" s="3"/>
      <c r="B15494" s="4"/>
    </row>
    <row r="15495">
      <c r="A15495" s="3"/>
      <c r="B15495" s="4"/>
    </row>
    <row r="15496">
      <c r="A15496" s="3"/>
      <c r="B15496" s="4"/>
    </row>
    <row r="15497">
      <c r="A15497" s="3"/>
      <c r="B15497" s="4"/>
    </row>
    <row r="15498">
      <c r="A15498" s="3"/>
      <c r="B15498" s="4"/>
    </row>
    <row r="15499">
      <c r="A15499" s="3"/>
      <c r="B15499" s="4"/>
    </row>
    <row r="15500">
      <c r="A15500" s="3"/>
      <c r="B15500" s="4"/>
    </row>
    <row r="15501">
      <c r="A15501" s="3"/>
      <c r="B15501" s="4"/>
    </row>
    <row r="15502">
      <c r="A15502" s="3"/>
      <c r="B15502" s="4"/>
    </row>
    <row r="15503">
      <c r="A15503" s="3"/>
      <c r="B15503" s="4"/>
    </row>
    <row r="15504">
      <c r="A15504" s="3"/>
      <c r="B15504" s="4"/>
    </row>
    <row r="15505">
      <c r="A15505" s="3"/>
      <c r="B15505" s="4"/>
    </row>
    <row r="15506">
      <c r="A15506" s="3"/>
      <c r="B15506" s="4"/>
    </row>
    <row r="15507">
      <c r="A15507" s="3"/>
      <c r="B15507" s="4"/>
    </row>
    <row r="15508">
      <c r="A15508" s="3"/>
      <c r="B15508" s="4"/>
    </row>
    <row r="15509">
      <c r="A15509" s="3"/>
      <c r="B15509" s="4"/>
    </row>
    <row r="15510">
      <c r="A15510" s="3"/>
      <c r="B15510" s="4"/>
    </row>
    <row r="15511">
      <c r="A15511" s="3"/>
      <c r="B15511" s="4"/>
    </row>
    <row r="15512">
      <c r="A15512" s="3"/>
      <c r="B15512" s="4"/>
    </row>
    <row r="15513">
      <c r="A15513" s="3"/>
      <c r="B15513" s="4"/>
    </row>
    <row r="15514">
      <c r="A15514" s="3"/>
      <c r="B15514" s="4"/>
    </row>
    <row r="15515">
      <c r="A15515" s="3"/>
      <c r="B15515" s="4"/>
    </row>
    <row r="15516">
      <c r="A15516" s="3"/>
      <c r="B15516" s="4"/>
    </row>
    <row r="15517">
      <c r="A15517" s="3"/>
      <c r="B15517" s="4"/>
    </row>
    <row r="15518">
      <c r="A15518" s="3"/>
      <c r="B15518" s="4"/>
    </row>
    <row r="15519">
      <c r="A15519" s="3"/>
      <c r="B15519" s="4"/>
    </row>
    <row r="15520">
      <c r="A15520" s="3"/>
      <c r="B15520" s="4"/>
    </row>
    <row r="15521">
      <c r="A15521" s="3"/>
      <c r="B15521" s="4"/>
    </row>
    <row r="15522">
      <c r="A15522" s="3"/>
      <c r="B15522" s="4"/>
    </row>
    <row r="15523">
      <c r="A15523" s="3"/>
      <c r="B15523" s="4"/>
    </row>
    <row r="15524">
      <c r="A15524" s="3"/>
      <c r="B15524" s="4"/>
    </row>
    <row r="15525">
      <c r="A15525" s="3"/>
      <c r="B15525" s="4"/>
    </row>
    <row r="15526">
      <c r="A15526" s="3"/>
      <c r="B15526" s="4"/>
    </row>
    <row r="15527">
      <c r="A15527" s="3"/>
      <c r="B15527" s="4"/>
    </row>
    <row r="15528">
      <c r="A15528" s="3"/>
      <c r="B15528" s="4"/>
    </row>
    <row r="15529">
      <c r="A15529" s="3"/>
      <c r="B15529" s="4"/>
    </row>
    <row r="15530">
      <c r="A15530" s="3"/>
      <c r="B15530" s="4"/>
    </row>
    <row r="15531">
      <c r="A15531" s="3"/>
      <c r="B15531" s="4"/>
    </row>
    <row r="15532">
      <c r="A15532" s="3"/>
      <c r="B15532" s="4"/>
    </row>
    <row r="15533">
      <c r="A15533" s="3"/>
      <c r="B15533" s="4"/>
    </row>
    <row r="15534">
      <c r="A15534" s="3"/>
      <c r="B15534" s="4"/>
    </row>
    <row r="15535">
      <c r="A15535" s="3"/>
      <c r="B15535" s="4"/>
    </row>
    <row r="15536">
      <c r="A15536" s="3"/>
      <c r="B15536" s="4"/>
    </row>
    <row r="15537">
      <c r="A15537" s="3"/>
      <c r="B15537" s="4"/>
    </row>
    <row r="15538">
      <c r="A15538" s="3"/>
      <c r="B15538" s="4"/>
    </row>
    <row r="15539">
      <c r="A15539" s="3"/>
      <c r="B15539" s="4"/>
    </row>
    <row r="15540">
      <c r="A15540" s="3"/>
      <c r="B15540" s="4"/>
    </row>
    <row r="15541">
      <c r="A15541" s="3"/>
      <c r="B15541" s="4"/>
    </row>
    <row r="15542">
      <c r="A15542" s="3"/>
      <c r="B15542" s="4"/>
    </row>
    <row r="15543">
      <c r="A15543" s="3"/>
      <c r="B15543" s="4"/>
    </row>
    <row r="15544">
      <c r="A15544" s="3"/>
      <c r="B15544" s="4"/>
    </row>
    <row r="15545">
      <c r="A15545" s="3"/>
      <c r="B15545" s="4"/>
    </row>
    <row r="15546">
      <c r="A15546" s="3"/>
      <c r="B15546" s="4"/>
    </row>
    <row r="15547">
      <c r="A15547" s="3"/>
      <c r="B15547" s="4"/>
    </row>
    <row r="15548">
      <c r="A15548" s="3"/>
      <c r="B15548" s="4"/>
    </row>
    <row r="15549">
      <c r="A15549" s="3"/>
      <c r="B15549" s="4"/>
    </row>
    <row r="15550">
      <c r="A15550" s="3"/>
      <c r="B15550" s="4"/>
    </row>
    <row r="15551">
      <c r="A15551" s="3"/>
      <c r="B15551" s="4"/>
    </row>
    <row r="15552">
      <c r="A15552" s="3"/>
      <c r="B15552" s="4"/>
    </row>
    <row r="15553">
      <c r="A15553" s="3"/>
      <c r="B15553" s="4"/>
    </row>
    <row r="15554">
      <c r="A15554" s="3"/>
      <c r="B15554" s="4"/>
    </row>
    <row r="15555">
      <c r="A15555" s="3"/>
      <c r="B15555" s="4"/>
    </row>
    <row r="15556">
      <c r="A15556" s="3"/>
      <c r="B15556" s="4"/>
    </row>
    <row r="15557">
      <c r="A15557" s="3"/>
      <c r="B15557" s="4"/>
    </row>
    <row r="15558">
      <c r="A15558" s="3"/>
      <c r="B15558" s="4"/>
    </row>
    <row r="15559">
      <c r="A15559" s="3"/>
      <c r="B15559" s="4"/>
    </row>
    <row r="15560">
      <c r="A15560" s="3"/>
      <c r="B15560" s="4"/>
    </row>
    <row r="15561">
      <c r="A15561" s="3"/>
      <c r="B15561" s="4"/>
    </row>
    <row r="15562">
      <c r="A15562" s="3"/>
      <c r="B15562" s="4"/>
    </row>
    <row r="15563">
      <c r="A15563" s="3"/>
      <c r="B15563" s="4"/>
    </row>
    <row r="15564">
      <c r="A15564" s="3"/>
      <c r="B15564" s="4"/>
    </row>
    <row r="15565">
      <c r="A15565" s="3"/>
      <c r="B15565" s="4"/>
    </row>
    <row r="15566">
      <c r="A15566" s="3"/>
      <c r="B15566" s="4"/>
    </row>
    <row r="15567">
      <c r="A15567" s="3"/>
      <c r="B15567" s="4"/>
    </row>
    <row r="15568">
      <c r="A15568" s="3"/>
      <c r="B15568" s="4"/>
    </row>
    <row r="15569">
      <c r="A15569" s="3"/>
      <c r="B15569" s="4"/>
    </row>
    <row r="15570">
      <c r="A15570" s="3"/>
      <c r="B15570" s="4"/>
    </row>
    <row r="15571">
      <c r="A15571" s="3"/>
      <c r="B15571" s="4"/>
    </row>
    <row r="15572">
      <c r="A15572" s="3"/>
      <c r="B15572" s="4"/>
    </row>
    <row r="15573">
      <c r="A15573" s="3"/>
      <c r="B15573" s="4"/>
    </row>
    <row r="15574">
      <c r="A15574" s="3"/>
      <c r="B15574" s="4"/>
    </row>
    <row r="15575">
      <c r="A15575" s="3"/>
      <c r="B15575" s="4"/>
    </row>
    <row r="15576">
      <c r="A15576" s="3"/>
      <c r="B15576" s="4"/>
    </row>
    <row r="15577">
      <c r="A15577" s="3"/>
      <c r="B15577" s="4"/>
    </row>
    <row r="15578">
      <c r="A15578" s="3"/>
      <c r="B15578" s="4"/>
    </row>
    <row r="15579">
      <c r="A15579" s="3"/>
      <c r="B15579" s="4"/>
    </row>
    <row r="15580">
      <c r="A15580" s="3"/>
      <c r="B15580" s="4"/>
    </row>
    <row r="15581">
      <c r="A15581" s="3"/>
      <c r="B15581" s="4"/>
    </row>
    <row r="15582">
      <c r="A15582" s="3"/>
      <c r="B15582" s="4"/>
    </row>
    <row r="15583">
      <c r="A15583" s="3"/>
      <c r="B15583" s="4"/>
    </row>
    <row r="15584">
      <c r="A15584" s="3"/>
      <c r="B15584" s="4"/>
    </row>
    <row r="15585">
      <c r="A15585" s="3"/>
      <c r="B15585" s="4"/>
    </row>
    <row r="15586">
      <c r="A15586" s="3"/>
      <c r="B15586" s="4"/>
    </row>
    <row r="15587">
      <c r="A15587" s="3"/>
      <c r="B15587" s="4"/>
    </row>
    <row r="15588">
      <c r="A15588" s="3"/>
      <c r="B15588" s="4"/>
    </row>
    <row r="15589">
      <c r="A15589" s="3"/>
      <c r="B15589" s="4"/>
    </row>
    <row r="15590">
      <c r="A15590" s="3"/>
      <c r="B15590" s="4"/>
    </row>
    <row r="15591">
      <c r="A15591" s="3"/>
      <c r="B15591" s="4"/>
    </row>
    <row r="15592">
      <c r="A15592" s="3"/>
      <c r="B15592" s="4"/>
    </row>
    <row r="15593">
      <c r="A15593" s="3"/>
      <c r="B15593" s="4"/>
    </row>
    <row r="15594">
      <c r="A15594" s="3"/>
      <c r="B15594" s="4"/>
    </row>
    <row r="15595">
      <c r="A15595" s="3"/>
      <c r="B15595" s="4"/>
    </row>
    <row r="15596">
      <c r="A15596" s="3"/>
      <c r="B15596" s="4"/>
    </row>
    <row r="15597">
      <c r="A15597" s="3"/>
      <c r="B15597" s="4"/>
    </row>
    <row r="15598">
      <c r="A15598" s="3"/>
      <c r="B15598" s="4"/>
    </row>
    <row r="15599">
      <c r="A15599" s="3"/>
      <c r="B15599" s="4"/>
    </row>
    <row r="15600">
      <c r="A15600" s="3"/>
      <c r="B15600" s="4"/>
    </row>
    <row r="15601">
      <c r="A15601" s="3"/>
      <c r="B15601" s="4"/>
    </row>
    <row r="15602">
      <c r="A15602" s="3"/>
      <c r="B15602" s="4"/>
    </row>
    <row r="15603">
      <c r="A15603" s="3"/>
      <c r="B15603" s="4"/>
    </row>
    <row r="15604">
      <c r="A15604" s="3"/>
      <c r="B15604" s="4"/>
    </row>
    <row r="15605">
      <c r="A15605" s="3"/>
      <c r="B15605" s="4"/>
    </row>
    <row r="15606">
      <c r="A15606" s="3"/>
      <c r="B15606" s="4"/>
    </row>
    <row r="15607">
      <c r="A15607" s="3"/>
      <c r="B15607" s="4"/>
    </row>
    <row r="15608">
      <c r="A15608" s="3"/>
      <c r="B15608" s="4"/>
    </row>
    <row r="15609">
      <c r="A15609" s="3"/>
      <c r="B15609" s="4"/>
    </row>
    <row r="15610">
      <c r="A15610" s="3"/>
      <c r="B15610" s="4"/>
    </row>
    <row r="15611">
      <c r="A15611" s="3"/>
      <c r="B15611" s="4"/>
    </row>
    <row r="15612">
      <c r="A15612" s="3"/>
      <c r="B15612" s="4"/>
    </row>
    <row r="15613">
      <c r="A15613" s="3"/>
      <c r="B15613" s="4"/>
    </row>
    <row r="15614">
      <c r="A15614" s="3"/>
      <c r="B15614" s="4"/>
    </row>
    <row r="15615">
      <c r="A15615" s="3"/>
      <c r="B15615" s="4"/>
    </row>
    <row r="15616">
      <c r="A15616" s="3"/>
      <c r="B15616" s="4"/>
    </row>
    <row r="15617">
      <c r="A15617" s="3"/>
      <c r="B15617" s="4"/>
    </row>
    <row r="15618">
      <c r="A15618" s="3"/>
      <c r="B15618" s="4"/>
    </row>
    <row r="15619">
      <c r="A15619" s="3"/>
      <c r="B15619" s="4"/>
    </row>
    <row r="15620">
      <c r="A15620" s="3"/>
      <c r="B15620" s="4"/>
    </row>
    <row r="15621">
      <c r="A15621" s="3"/>
      <c r="B15621" s="4"/>
    </row>
    <row r="15622">
      <c r="A15622" s="3"/>
      <c r="B15622" s="4"/>
    </row>
    <row r="15623">
      <c r="A15623" s="3"/>
      <c r="B15623" s="4"/>
    </row>
    <row r="15624">
      <c r="A15624" s="3"/>
      <c r="B15624" s="4"/>
    </row>
    <row r="15625">
      <c r="A15625" s="3"/>
      <c r="B15625" s="4"/>
    </row>
    <row r="15626">
      <c r="A15626" s="3"/>
      <c r="B15626" s="4"/>
    </row>
    <row r="15627">
      <c r="A15627" s="3"/>
      <c r="B15627" s="4"/>
    </row>
    <row r="15628">
      <c r="A15628" s="3"/>
      <c r="B15628" s="4"/>
    </row>
    <row r="15629">
      <c r="A15629" s="3"/>
      <c r="B15629" s="4"/>
    </row>
    <row r="15630">
      <c r="A15630" s="3"/>
      <c r="B15630" s="4"/>
    </row>
    <row r="15631">
      <c r="A15631" s="3"/>
      <c r="B15631" s="4"/>
    </row>
    <row r="15632">
      <c r="A15632" s="3"/>
      <c r="B15632" s="4"/>
    </row>
    <row r="15633">
      <c r="A15633" s="3"/>
      <c r="B15633" s="4"/>
    </row>
    <row r="15634">
      <c r="A15634" s="3"/>
      <c r="B15634" s="4"/>
    </row>
    <row r="15635">
      <c r="A15635" s="3"/>
      <c r="B15635" s="4"/>
    </row>
    <row r="15636">
      <c r="A15636" s="3"/>
      <c r="B15636" s="4"/>
    </row>
    <row r="15637">
      <c r="A15637" s="3"/>
      <c r="B15637" s="4"/>
    </row>
    <row r="15638">
      <c r="A15638" s="3"/>
      <c r="B15638" s="4"/>
    </row>
    <row r="15639">
      <c r="A15639" s="3"/>
      <c r="B15639" s="4"/>
    </row>
    <row r="15640">
      <c r="A15640" s="3"/>
      <c r="B15640" s="4"/>
    </row>
    <row r="15641">
      <c r="A15641" s="3"/>
      <c r="B15641" s="4"/>
    </row>
    <row r="15642">
      <c r="A15642" s="3"/>
      <c r="B15642" s="4"/>
    </row>
    <row r="15643">
      <c r="A15643" s="3"/>
      <c r="B15643" s="4"/>
    </row>
    <row r="15644">
      <c r="A15644" s="3"/>
      <c r="B15644" s="4"/>
    </row>
    <row r="15645">
      <c r="A15645" s="3"/>
      <c r="B15645" s="4"/>
    </row>
    <row r="15646">
      <c r="A15646" s="3"/>
      <c r="B15646" s="4"/>
    </row>
    <row r="15647">
      <c r="A15647" s="3"/>
      <c r="B15647" s="4"/>
    </row>
    <row r="15648">
      <c r="A15648" s="3"/>
      <c r="B15648" s="4"/>
    </row>
    <row r="15649">
      <c r="A15649" s="3"/>
      <c r="B15649" s="4"/>
    </row>
    <row r="15650">
      <c r="A15650" s="3"/>
      <c r="B15650" s="4"/>
    </row>
    <row r="15651">
      <c r="A15651" s="3"/>
      <c r="B15651" s="4"/>
    </row>
    <row r="15652">
      <c r="A15652" s="3"/>
      <c r="B15652" s="4"/>
    </row>
    <row r="15653">
      <c r="A15653" s="3"/>
      <c r="B15653" s="4"/>
    </row>
    <row r="15654">
      <c r="A15654" s="3"/>
      <c r="B15654" s="4"/>
    </row>
    <row r="15655">
      <c r="A15655" s="3"/>
      <c r="B15655" s="4"/>
    </row>
    <row r="15656">
      <c r="A15656" s="3"/>
      <c r="B15656" s="4"/>
    </row>
    <row r="15657">
      <c r="A15657" s="3"/>
      <c r="B15657" s="4"/>
    </row>
    <row r="15658">
      <c r="A15658" s="3"/>
      <c r="B15658" s="4"/>
    </row>
    <row r="15659">
      <c r="A15659" s="3"/>
      <c r="B15659" s="4"/>
    </row>
    <row r="15660">
      <c r="A15660" s="3"/>
      <c r="B15660" s="4"/>
    </row>
    <row r="15661">
      <c r="A15661" s="3"/>
      <c r="B15661" s="4"/>
    </row>
    <row r="15662">
      <c r="A15662" s="3"/>
      <c r="B15662" s="4"/>
    </row>
    <row r="15663">
      <c r="A15663" s="3"/>
      <c r="B15663" s="4"/>
    </row>
    <row r="15664">
      <c r="A15664" s="3"/>
      <c r="B15664" s="4"/>
    </row>
    <row r="15665">
      <c r="A15665" s="3"/>
      <c r="B15665" s="4"/>
    </row>
    <row r="15666">
      <c r="A15666" s="3"/>
      <c r="B15666" s="4"/>
    </row>
    <row r="15667">
      <c r="A15667" s="3"/>
      <c r="B15667" s="4"/>
    </row>
    <row r="15668">
      <c r="A15668" s="3"/>
      <c r="B15668" s="4"/>
    </row>
    <row r="15669">
      <c r="A15669" s="3"/>
      <c r="B15669" s="4"/>
    </row>
    <row r="15670">
      <c r="A15670" s="3"/>
      <c r="B15670" s="4"/>
    </row>
    <row r="15671">
      <c r="A15671" s="3"/>
      <c r="B15671" s="4"/>
    </row>
    <row r="15672">
      <c r="A15672" s="3"/>
      <c r="B15672" s="4"/>
    </row>
    <row r="15673">
      <c r="A15673" s="3"/>
      <c r="B15673" s="4"/>
    </row>
    <row r="15674">
      <c r="A15674" s="3"/>
      <c r="B15674" s="4"/>
    </row>
    <row r="15675">
      <c r="A15675" s="3"/>
      <c r="B15675" s="4"/>
    </row>
    <row r="15676">
      <c r="A15676" s="3"/>
      <c r="B15676" s="4"/>
    </row>
    <row r="15677">
      <c r="A15677" s="3"/>
      <c r="B15677" s="4"/>
    </row>
    <row r="15678">
      <c r="A15678" s="3"/>
      <c r="B15678" s="4"/>
    </row>
    <row r="15679">
      <c r="A15679" s="3"/>
      <c r="B15679" s="4"/>
    </row>
    <row r="15680">
      <c r="A15680" s="3"/>
      <c r="B15680" s="4"/>
    </row>
    <row r="15681">
      <c r="A15681" s="3"/>
      <c r="B15681" s="4"/>
    </row>
    <row r="15682">
      <c r="A15682" s="3"/>
      <c r="B15682" s="4"/>
    </row>
    <row r="15683">
      <c r="A15683" s="3"/>
      <c r="B15683" s="4"/>
    </row>
    <row r="15684">
      <c r="A15684" s="3"/>
      <c r="B15684" s="4"/>
    </row>
    <row r="15685">
      <c r="A15685" s="3"/>
      <c r="B15685" s="4"/>
    </row>
    <row r="15686">
      <c r="A15686" s="3"/>
      <c r="B15686" s="4"/>
    </row>
    <row r="15687">
      <c r="A15687" s="3"/>
      <c r="B15687" s="4"/>
    </row>
    <row r="15688">
      <c r="A15688" s="3"/>
      <c r="B15688" s="4"/>
    </row>
    <row r="15689">
      <c r="A15689" s="3"/>
      <c r="B15689" s="4"/>
    </row>
    <row r="15690">
      <c r="A15690" s="3"/>
      <c r="B15690" s="4"/>
    </row>
    <row r="15691">
      <c r="A15691" s="3"/>
      <c r="B15691" s="4"/>
    </row>
    <row r="15692">
      <c r="A15692" s="3"/>
      <c r="B15692" s="4"/>
    </row>
    <row r="15693">
      <c r="A15693" s="3"/>
      <c r="B15693" s="4"/>
    </row>
    <row r="15694">
      <c r="A15694" s="3"/>
      <c r="B15694" s="4"/>
    </row>
    <row r="15695">
      <c r="A15695" s="3"/>
      <c r="B15695" s="4"/>
    </row>
    <row r="15696">
      <c r="A15696" s="3"/>
      <c r="B15696" s="4"/>
    </row>
    <row r="15697">
      <c r="A15697" s="3"/>
      <c r="B15697" s="4"/>
    </row>
    <row r="15698">
      <c r="A15698" s="3"/>
      <c r="B15698" s="4"/>
    </row>
    <row r="15699">
      <c r="A15699" s="3"/>
      <c r="B15699" s="4"/>
    </row>
    <row r="15700">
      <c r="A15700" s="3"/>
      <c r="B15700" s="4"/>
    </row>
    <row r="15701">
      <c r="A15701" s="3"/>
      <c r="B15701" s="4"/>
    </row>
    <row r="15702">
      <c r="A15702" s="3"/>
      <c r="B15702" s="4"/>
    </row>
    <row r="15703">
      <c r="A15703" s="3"/>
      <c r="B15703" s="4"/>
    </row>
    <row r="15704">
      <c r="A15704" s="3"/>
      <c r="B15704" s="4"/>
    </row>
    <row r="15705">
      <c r="A15705" s="3"/>
      <c r="B15705" s="4"/>
    </row>
    <row r="15706">
      <c r="A15706" s="3"/>
      <c r="B15706" s="4"/>
    </row>
    <row r="15707">
      <c r="A15707" s="3"/>
      <c r="B15707" s="4"/>
    </row>
    <row r="15708">
      <c r="A15708" s="3"/>
      <c r="B15708" s="4"/>
    </row>
    <row r="15709">
      <c r="A15709" s="3"/>
      <c r="B15709" s="4"/>
    </row>
    <row r="15710">
      <c r="A15710" s="3"/>
      <c r="B15710" s="4"/>
    </row>
    <row r="15711">
      <c r="A15711" s="3"/>
      <c r="B15711" s="4"/>
    </row>
    <row r="15712">
      <c r="A15712" s="3"/>
      <c r="B15712" s="4"/>
    </row>
    <row r="15713">
      <c r="A15713" s="3"/>
      <c r="B15713" s="4"/>
    </row>
    <row r="15714">
      <c r="A15714" s="3"/>
      <c r="B15714" s="4"/>
    </row>
    <row r="15715">
      <c r="A15715" s="3"/>
      <c r="B15715" s="4"/>
    </row>
    <row r="15716">
      <c r="A15716" s="3"/>
      <c r="B15716" s="4"/>
    </row>
    <row r="15717">
      <c r="A15717" s="3"/>
      <c r="B15717" s="4"/>
    </row>
    <row r="15718">
      <c r="A15718" s="3"/>
      <c r="B15718" s="4"/>
    </row>
    <row r="15719">
      <c r="A15719" s="3"/>
      <c r="B15719" s="4"/>
    </row>
    <row r="15720">
      <c r="A15720" s="3"/>
      <c r="B15720" s="4"/>
    </row>
    <row r="15721">
      <c r="A15721" s="3"/>
      <c r="B15721" s="4"/>
    </row>
    <row r="15722">
      <c r="A15722" s="3"/>
      <c r="B15722" s="4"/>
    </row>
    <row r="15723">
      <c r="A15723" s="3"/>
      <c r="B15723" s="4"/>
    </row>
    <row r="15724">
      <c r="A15724" s="3"/>
      <c r="B15724" s="4"/>
    </row>
    <row r="15725">
      <c r="A15725" s="3"/>
      <c r="B15725" s="4"/>
    </row>
    <row r="15726">
      <c r="A15726" s="3"/>
      <c r="B15726" s="4"/>
    </row>
    <row r="15727">
      <c r="A15727" s="3"/>
      <c r="B15727" s="4"/>
    </row>
    <row r="15728">
      <c r="A15728" s="3"/>
      <c r="B15728" s="4"/>
    </row>
    <row r="15729">
      <c r="A15729" s="3"/>
      <c r="B15729" s="4"/>
    </row>
    <row r="15730">
      <c r="A15730" s="3"/>
      <c r="B15730" s="4"/>
    </row>
    <row r="15731">
      <c r="A15731" s="3"/>
      <c r="B15731" s="4"/>
    </row>
    <row r="15732">
      <c r="A15732" s="3"/>
      <c r="B15732" s="4"/>
    </row>
    <row r="15733">
      <c r="A15733" s="3"/>
      <c r="B15733" s="4"/>
    </row>
    <row r="15734">
      <c r="A15734" s="3"/>
      <c r="B15734" s="4"/>
    </row>
    <row r="15735">
      <c r="A15735" s="3"/>
      <c r="B15735" s="4"/>
    </row>
    <row r="15736">
      <c r="A15736" s="3"/>
      <c r="B15736" s="4"/>
    </row>
    <row r="15737">
      <c r="A15737" s="3"/>
      <c r="B15737" s="4"/>
    </row>
    <row r="15738">
      <c r="A15738" s="3"/>
      <c r="B15738" s="4"/>
    </row>
    <row r="15739">
      <c r="A15739" s="3"/>
      <c r="B15739" s="4"/>
    </row>
    <row r="15740">
      <c r="A15740" s="3"/>
      <c r="B15740" s="4"/>
    </row>
    <row r="15741">
      <c r="A15741" s="3"/>
      <c r="B15741" s="4"/>
    </row>
    <row r="15742">
      <c r="A15742" s="3"/>
      <c r="B15742" s="4"/>
    </row>
    <row r="15743">
      <c r="A15743" s="3"/>
      <c r="B15743" s="4"/>
    </row>
    <row r="15744">
      <c r="A15744" s="3"/>
      <c r="B15744" s="4"/>
    </row>
    <row r="15745">
      <c r="A15745" s="3"/>
      <c r="B15745" s="4"/>
    </row>
    <row r="15746">
      <c r="A15746" s="3"/>
      <c r="B15746" s="4"/>
    </row>
    <row r="15747">
      <c r="A15747" s="3"/>
      <c r="B15747" s="4"/>
    </row>
    <row r="15748">
      <c r="A15748" s="3"/>
      <c r="B15748" s="4"/>
    </row>
    <row r="15749">
      <c r="A15749" s="3"/>
      <c r="B15749" s="4"/>
    </row>
    <row r="15750">
      <c r="A15750" s="3"/>
      <c r="B15750" s="4"/>
    </row>
    <row r="15751">
      <c r="A15751" s="3"/>
      <c r="B15751" s="4"/>
    </row>
    <row r="15752">
      <c r="A15752" s="3"/>
      <c r="B15752" s="4"/>
    </row>
    <row r="15753">
      <c r="A15753" s="3"/>
      <c r="B15753" s="4"/>
    </row>
    <row r="15754">
      <c r="A15754" s="3"/>
      <c r="B15754" s="4"/>
    </row>
    <row r="15755">
      <c r="A15755" s="3"/>
      <c r="B15755" s="4"/>
    </row>
    <row r="15756">
      <c r="A15756" s="3"/>
      <c r="B15756" s="4"/>
    </row>
    <row r="15757">
      <c r="A15757" s="3"/>
      <c r="B15757" s="4"/>
    </row>
    <row r="15758">
      <c r="A15758" s="3"/>
      <c r="B15758" s="4"/>
    </row>
    <row r="15759">
      <c r="A15759" s="3"/>
      <c r="B15759" s="4"/>
    </row>
    <row r="15760">
      <c r="A15760" s="3"/>
      <c r="B15760" s="4"/>
    </row>
    <row r="15761">
      <c r="A15761" s="3"/>
      <c r="B15761" s="4"/>
    </row>
    <row r="15762">
      <c r="A15762" s="3"/>
      <c r="B15762" s="4"/>
    </row>
    <row r="15763">
      <c r="A15763" s="3"/>
      <c r="B15763" s="4"/>
    </row>
    <row r="15764">
      <c r="A15764" s="3"/>
      <c r="B15764" s="4"/>
    </row>
    <row r="15765">
      <c r="A15765" s="3"/>
      <c r="B15765" s="4"/>
    </row>
    <row r="15766">
      <c r="A15766" s="3"/>
      <c r="B15766" s="4"/>
    </row>
    <row r="15767">
      <c r="A15767" s="3"/>
      <c r="B15767" s="4"/>
    </row>
    <row r="15768">
      <c r="A15768" s="3"/>
      <c r="B15768" s="4"/>
    </row>
    <row r="15769">
      <c r="A15769" s="3"/>
      <c r="B15769" s="4"/>
    </row>
    <row r="15770">
      <c r="A15770" s="3"/>
      <c r="B15770" s="4"/>
    </row>
    <row r="15771">
      <c r="A15771" s="3"/>
      <c r="B15771" s="4"/>
    </row>
    <row r="15772">
      <c r="A15772" s="3"/>
      <c r="B15772" s="4"/>
    </row>
    <row r="15773">
      <c r="A15773" s="3"/>
      <c r="B15773" s="4"/>
    </row>
    <row r="15774">
      <c r="A15774" s="3"/>
      <c r="B15774" s="4"/>
    </row>
    <row r="15775">
      <c r="A15775" s="3"/>
      <c r="B15775" s="4"/>
    </row>
    <row r="15776">
      <c r="A15776" s="3"/>
      <c r="B15776" s="4"/>
    </row>
    <row r="15777">
      <c r="A15777" s="3"/>
      <c r="B15777" s="4"/>
    </row>
    <row r="15778">
      <c r="A15778" s="3"/>
      <c r="B15778" s="4"/>
    </row>
    <row r="15779">
      <c r="A15779" s="3"/>
      <c r="B15779" s="4"/>
    </row>
    <row r="15780">
      <c r="A15780" s="3"/>
      <c r="B15780" s="4"/>
    </row>
    <row r="15781">
      <c r="A15781" s="3"/>
      <c r="B15781" s="4"/>
    </row>
    <row r="15782">
      <c r="A15782" s="3"/>
      <c r="B15782" s="4"/>
    </row>
    <row r="15783">
      <c r="A15783" s="3"/>
      <c r="B15783" s="4"/>
    </row>
    <row r="15784">
      <c r="A15784" s="3"/>
      <c r="B15784" s="4"/>
    </row>
    <row r="15785">
      <c r="A15785" s="3"/>
      <c r="B15785" s="4"/>
    </row>
    <row r="15786">
      <c r="A15786" s="3"/>
      <c r="B15786" s="4"/>
    </row>
    <row r="15787">
      <c r="A15787" s="3"/>
      <c r="B15787" s="4"/>
    </row>
    <row r="15788">
      <c r="A15788" s="3"/>
      <c r="B15788" s="4"/>
    </row>
    <row r="15789">
      <c r="A15789" s="3"/>
      <c r="B15789" s="4"/>
    </row>
    <row r="15790">
      <c r="A15790" s="3"/>
      <c r="B15790" s="4"/>
    </row>
    <row r="15791">
      <c r="A15791" s="3"/>
      <c r="B15791" s="4"/>
    </row>
    <row r="15792">
      <c r="A15792" s="3"/>
      <c r="B15792" s="4"/>
    </row>
    <row r="15793">
      <c r="A15793" s="3"/>
      <c r="B15793" s="4"/>
    </row>
    <row r="15794">
      <c r="A15794" s="3"/>
      <c r="B15794" s="4"/>
    </row>
    <row r="15795">
      <c r="A15795" s="3"/>
      <c r="B15795" s="4"/>
    </row>
    <row r="15796">
      <c r="A15796" s="3"/>
      <c r="B15796" s="4"/>
    </row>
    <row r="15797">
      <c r="A15797" s="3"/>
      <c r="B15797" s="4"/>
    </row>
    <row r="15798">
      <c r="A15798" s="3"/>
      <c r="B15798" s="4"/>
    </row>
    <row r="15799">
      <c r="A15799" s="3"/>
      <c r="B15799" s="4"/>
    </row>
    <row r="15800">
      <c r="A15800" s="3"/>
      <c r="B15800" s="4"/>
    </row>
    <row r="15801">
      <c r="A15801" s="3"/>
      <c r="B15801" s="4"/>
    </row>
    <row r="15802">
      <c r="A15802" s="3"/>
      <c r="B15802" s="4"/>
    </row>
    <row r="15803">
      <c r="A15803" s="3"/>
      <c r="B15803" s="4"/>
    </row>
    <row r="15804">
      <c r="A15804" s="3"/>
      <c r="B15804" s="4"/>
    </row>
    <row r="15805">
      <c r="A15805" s="3"/>
      <c r="B15805" s="4"/>
    </row>
    <row r="15806">
      <c r="A15806" s="3"/>
      <c r="B15806" s="4"/>
    </row>
    <row r="15807">
      <c r="A15807" s="3"/>
      <c r="B15807" s="4"/>
    </row>
    <row r="15808">
      <c r="A15808" s="3"/>
      <c r="B15808" s="4"/>
    </row>
    <row r="15809">
      <c r="A15809" s="3"/>
      <c r="B15809" s="4"/>
    </row>
    <row r="15810">
      <c r="A15810" s="3"/>
      <c r="B15810" s="4"/>
    </row>
    <row r="15811">
      <c r="A15811" s="3"/>
      <c r="B15811" s="4"/>
    </row>
    <row r="15812">
      <c r="A15812" s="3"/>
      <c r="B15812" s="4"/>
    </row>
    <row r="15813">
      <c r="A15813" s="3"/>
      <c r="B15813" s="4"/>
    </row>
    <row r="15814">
      <c r="A15814" s="3"/>
      <c r="B15814" s="4"/>
    </row>
    <row r="15815">
      <c r="A15815" s="3"/>
      <c r="B15815" s="4"/>
    </row>
    <row r="15816">
      <c r="A15816" s="3"/>
      <c r="B15816" s="4"/>
    </row>
    <row r="15817">
      <c r="A15817" s="3"/>
      <c r="B15817" s="4"/>
    </row>
    <row r="15818">
      <c r="A15818" s="3"/>
      <c r="B15818" s="4"/>
    </row>
    <row r="15819">
      <c r="A15819" s="3"/>
      <c r="B15819" s="4"/>
    </row>
    <row r="15820">
      <c r="A15820" s="3"/>
      <c r="B15820" s="4"/>
    </row>
    <row r="15821">
      <c r="A15821" s="3"/>
      <c r="B15821" s="4"/>
    </row>
    <row r="15822">
      <c r="A15822" s="3"/>
      <c r="B15822" s="4"/>
    </row>
    <row r="15823">
      <c r="A15823" s="3"/>
      <c r="B15823" s="4"/>
    </row>
    <row r="15824">
      <c r="A15824" s="3"/>
      <c r="B15824" s="4"/>
    </row>
    <row r="15825">
      <c r="A15825" s="3"/>
      <c r="B15825" s="4"/>
    </row>
    <row r="15826">
      <c r="A15826" s="3"/>
      <c r="B15826" s="4"/>
    </row>
    <row r="15827">
      <c r="A15827" s="3"/>
      <c r="B15827" s="4"/>
    </row>
    <row r="15828">
      <c r="A15828" s="3"/>
      <c r="B15828" s="4"/>
    </row>
    <row r="15829">
      <c r="A15829" s="3"/>
      <c r="B15829" s="4"/>
    </row>
    <row r="15830">
      <c r="A15830" s="3"/>
      <c r="B15830" s="4"/>
    </row>
    <row r="15831">
      <c r="A15831" s="3"/>
      <c r="B15831" s="4"/>
    </row>
    <row r="15832">
      <c r="A15832" s="3"/>
      <c r="B15832" s="4"/>
    </row>
    <row r="15833">
      <c r="A15833" s="3"/>
      <c r="B15833" s="4"/>
    </row>
    <row r="15834">
      <c r="A15834" s="3"/>
      <c r="B15834" s="4"/>
    </row>
    <row r="15835">
      <c r="A15835" s="3"/>
      <c r="B15835" s="4"/>
    </row>
    <row r="15836">
      <c r="A15836" s="3"/>
      <c r="B15836" s="4"/>
    </row>
    <row r="15837">
      <c r="A15837" s="3"/>
      <c r="B15837" s="4"/>
    </row>
    <row r="15838">
      <c r="A15838" s="3"/>
      <c r="B15838" s="4"/>
    </row>
    <row r="15839">
      <c r="A15839" s="3"/>
      <c r="B15839" s="4"/>
    </row>
    <row r="15840">
      <c r="A15840" s="3"/>
      <c r="B15840" s="4"/>
    </row>
    <row r="15841">
      <c r="A15841" s="3"/>
      <c r="B15841" s="4"/>
    </row>
    <row r="15842">
      <c r="A15842" s="3"/>
      <c r="B15842" s="4"/>
    </row>
    <row r="15843">
      <c r="A15843" s="3"/>
      <c r="B15843" s="4"/>
    </row>
    <row r="15844">
      <c r="A15844" s="3"/>
      <c r="B15844" s="4"/>
    </row>
    <row r="15845">
      <c r="A15845" s="3"/>
      <c r="B15845" s="4"/>
    </row>
    <row r="15846">
      <c r="A15846" s="3"/>
      <c r="B15846" s="4"/>
    </row>
    <row r="15847">
      <c r="A15847" s="3"/>
      <c r="B15847" s="4"/>
    </row>
    <row r="15848">
      <c r="A15848" s="3"/>
      <c r="B15848" s="4"/>
    </row>
    <row r="15849">
      <c r="A15849" s="3"/>
      <c r="B15849" s="4"/>
    </row>
    <row r="15850">
      <c r="A15850" s="3"/>
      <c r="B15850" s="4"/>
    </row>
    <row r="15851">
      <c r="A15851" s="3"/>
      <c r="B15851" s="4"/>
    </row>
    <row r="15852">
      <c r="A15852" s="3"/>
      <c r="B15852" s="4"/>
    </row>
    <row r="15853">
      <c r="A15853" s="3"/>
      <c r="B15853" s="4"/>
    </row>
    <row r="15854">
      <c r="A15854" s="3"/>
      <c r="B15854" s="4"/>
    </row>
    <row r="15855">
      <c r="A15855" s="3"/>
      <c r="B15855" s="4"/>
    </row>
    <row r="15856">
      <c r="A15856" s="3"/>
      <c r="B15856" s="4"/>
    </row>
    <row r="15857">
      <c r="A15857" s="3"/>
      <c r="B15857" s="4"/>
    </row>
    <row r="15858">
      <c r="A15858" s="3"/>
      <c r="B15858" s="4"/>
    </row>
    <row r="15859">
      <c r="A15859" s="3"/>
      <c r="B15859" s="4"/>
    </row>
    <row r="15860">
      <c r="A15860" s="3"/>
      <c r="B15860" s="4"/>
    </row>
    <row r="15861">
      <c r="A15861" s="3"/>
      <c r="B15861" s="4"/>
    </row>
    <row r="15862">
      <c r="A15862" s="3"/>
      <c r="B15862" s="4"/>
    </row>
    <row r="15863">
      <c r="A15863" s="3"/>
      <c r="B15863" s="4"/>
    </row>
    <row r="15864">
      <c r="A15864" s="3"/>
      <c r="B15864" s="4"/>
    </row>
    <row r="15865">
      <c r="A15865" s="3"/>
      <c r="B15865" s="4"/>
    </row>
    <row r="15866">
      <c r="A15866" s="3"/>
      <c r="B15866" s="4"/>
    </row>
    <row r="15867">
      <c r="A15867" s="3"/>
      <c r="B15867" s="4"/>
    </row>
    <row r="15868">
      <c r="A15868" s="3"/>
      <c r="B15868" s="4"/>
    </row>
    <row r="15869">
      <c r="A15869" s="3"/>
      <c r="B15869" s="4"/>
    </row>
    <row r="15870">
      <c r="A15870" s="3"/>
      <c r="B15870" s="4"/>
    </row>
    <row r="15871">
      <c r="A15871" s="3"/>
      <c r="B15871" s="4"/>
    </row>
    <row r="15872">
      <c r="A15872" s="3"/>
      <c r="B15872" s="4"/>
    </row>
    <row r="15873">
      <c r="A15873" s="3"/>
      <c r="B15873" s="4"/>
    </row>
    <row r="15874">
      <c r="A15874" s="3"/>
      <c r="B15874" s="4"/>
    </row>
    <row r="15875">
      <c r="A15875" s="3"/>
      <c r="B15875" s="4"/>
    </row>
    <row r="15876">
      <c r="A15876" s="3"/>
      <c r="B15876" s="4"/>
    </row>
    <row r="15877">
      <c r="A15877" s="3"/>
      <c r="B15877" s="4"/>
    </row>
    <row r="15878">
      <c r="A15878" s="3"/>
      <c r="B15878" s="4"/>
    </row>
    <row r="15879">
      <c r="A15879" s="3"/>
      <c r="B15879" s="4"/>
    </row>
    <row r="15880">
      <c r="A15880" s="3"/>
      <c r="B15880" s="4"/>
    </row>
    <row r="15881">
      <c r="A15881" s="3"/>
      <c r="B15881" s="4"/>
    </row>
    <row r="15882">
      <c r="A15882" s="3"/>
      <c r="B15882" s="4"/>
    </row>
    <row r="15883">
      <c r="A15883" s="3"/>
      <c r="B15883" s="4"/>
    </row>
    <row r="15884">
      <c r="A15884" s="3"/>
      <c r="B15884" s="4"/>
    </row>
    <row r="15885">
      <c r="A15885" s="3"/>
      <c r="B15885" s="4"/>
    </row>
    <row r="15886">
      <c r="A15886" s="3"/>
      <c r="B15886" s="4"/>
    </row>
    <row r="15887">
      <c r="A15887" s="3"/>
      <c r="B15887" s="4"/>
    </row>
    <row r="15888">
      <c r="A15888" s="3"/>
      <c r="B15888" s="4"/>
    </row>
    <row r="15889">
      <c r="A15889" s="3"/>
      <c r="B15889" s="4"/>
    </row>
    <row r="15890">
      <c r="A15890" s="3"/>
      <c r="B15890" s="4"/>
    </row>
    <row r="15891">
      <c r="A15891" s="3"/>
      <c r="B15891" s="4"/>
    </row>
    <row r="15892">
      <c r="A15892" s="3"/>
      <c r="B15892" s="4"/>
    </row>
    <row r="15893">
      <c r="A15893" s="3"/>
      <c r="B15893" s="4"/>
    </row>
    <row r="15894">
      <c r="A15894" s="3"/>
      <c r="B15894" s="4"/>
    </row>
    <row r="15895">
      <c r="A15895" s="3"/>
      <c r="B15895" s="4"/>
    </row>
    <row r="15896">
      <c r="A15896" s="3"/>
      <c r="B15896" s="4"/>
    </row>
    <row r="15897">
      <c r="A15897" s="3"/>
      <c r="B15897" s="4"/>
    </row>
    <row r="15898">
      <c r="A15898" s="3"/>
      <c r="B15898" s="4"/>
    </row>
    <row r="15899">
      <c r="A15899" s="3"/>
      <c r="B15899" s="4"/>
    </row>
    <row r="15900">
      <c r="A15900" s="3"/>
      <c r="B15900" s="4"/>
    </row>
    <row r="15901">
      <c r="A15901" s="3"/>
      <c r="B15901" s="4"/>
    </row>
    <row r="15902">
      <c r="A15902" s="3"/>
      <c r="B15902" s="4"/>
    </row>
    <row r="15903">
      <c r="A15903" s="3"/>
      <c r="B15903" s="4"/>
    </row>
    <row r="15904">
      <c r="A15904" s="3"/>
      <c r="B15904" s="4"/>
    </row>
    <row r="15905">
      <c r="A15905" s="3"/>
      <c r="B15905" s="4"/>
    </row>
    <row r="15906">
      <c r="A15906" s="3"/>
      <c r="B15906" s="4"/>
    </row>
    <row r="15907">
      <c r="A15907" s="3"/>
      <c r="B15907" s="4"/>
    </row>
    <row r="15908">
      <c r="A15908" s="3"/>
      <c r="B15908" s="4"/>
    </row>
    <row r="15909">
      <c r="A15909" s="3"/>
      <c r="B15909" s="4"/>
    </row>
    <row r="15910">
      <c r="A15910" s="3"/>
      <c r="B15910" s="4"/>
    </row>
    <row r="15911">
      <c r="A15911" s="3"/>
      <c r="B15911" s="4"/>
    </row>
    <row r="15912">
      <c r="A15912" s="3"/>
      <c r="B15912" s="4"/>
    </row>
    <row r="15913">
      <c r="A15913" s="3"/>
      <c r="B15913" s="4"/>
    </row>
    <row r="15914">
      <c r="A15914" s="3"/>
      <c r="B15914" s="4"/>
    </row>
    <row r="15915">
      <c r="A15915" s="3"/>
      <c r="B15915" s="4"/>
    </row>
    <row r="15916">
      <c r="A15916" s="3"/>
      <c r="B15916" s="4"/>
    </row>
    <row r="15917">
      <c r="A15917" s="3"/>
      <c r="B15917" s="4"/>
    </row>
    <row r="15918">
      <c r="A15918" s="3"/>
      <c r="B15918" s="4"/>
    </row>
    <row r="15919">
      <c r="A15919" s="3"/>
      <c r="B15919" s="4"/>
    </row>
    <row r="15920">
      <c r="A15920" s="3"/>
      <c r="B15920" s="4"/>
    </row>
    <row r="15921">
      <c r="A15921" s="3"/>
      <c r="B15921" s="4"/>
    </row>
    <row r="15922">
      <c r="A15922" s="3"/>
      <c r="B15922" s="4"/>
    </row>
    <row r="15923">
      <c r="A15923" s="3"/>
      <c r="B15923" s="4"/>
    </row>
    <row r="15924">
      <c r="A15924" s="3"/>
      <c r="B15924" s="4"/>
    </row>
    <row r="15925">
      <c r="A15925" s="3"/>
      <c r="B15925" s="4"/>
    </row>
    <row r="15926">
      <c r="A15926" s="3"/>
      <c r="B15926" s="4"/>
    </row>
    <row r="15927">
      <c r="A15927" s="3"/>
      <c r="B15927" s="4"/>
    </row>
    <row r="15928">
      <c r="A15928" s="3"/>
      <c r="B15928" s="4"/>
    </row>
    <row r="15929">
      <c r="A15929" s="3"/>
      <c r="B15929" s="4"/>
    </row>
    <row r="15930">
      <c r="A15930" s="3"/>
      <c r="B15930" s="4"/>
    </row>
    <row r="15931">
      <c r="A15931" s="3"/>
      <c r="B15931" s="4"/>
    </row>
    <row r="15932">
      <c r="A15932" s="3"/>
      <c r="B15932" s="4"/>
    </row>
    <row r="15933">
      <c r="A15933" s="3"/>
      <c r="B15933" s="4"/>
    </row>
    <row r="15934">
      <c r="A15934" s="3"/>
      <c r="B15934" s="4"/>
    </row>
    <row r="15935">
      <c r="A15935" s="3"/>
      <c r="B15935" s="4"/>
    </row>
    <row r="15936">
      <c r="A15936" s="3"/>
      <c r="B15936" s="4"/>
    </row>
    <row r="15937">
      <c r="A15937" s="3"/>
      <c r="B15937" s="4"/>
    </row>
    <row r="15938">
      <c r="A15938" s="3"/>
      <c r="B15938" s="4"/>
    </row>
    <row r="15939">
      <c r="A15939" s="3"/>
      <c r="B15939" s="4"/>
    </row>
    <row r="15940">
      <c r="A15940" s="3"/>
      <c r="B15940" s="4"/>
    </row>
    <row r="15941">
      <c r="A15941" s="3"/>
      <c r="B15941" s="4"/>
    </row>
    <row r="15942">
      <c r="A15942" s="3"/>
      <c r="B15942" s="4"/>
    </row>
    <row r="15943">
      <c r="A15943" s="3"/>
      <c r="B15943" s="4"/>
    </row>
    <row r="15944">
      <c r="A15944" s="3"/>
      <c r="B15944" s="4"/>
    </row>
    <row r="15945">
      <c r="A15945" s="3"/>
      <c r="B15945" s="4"/>
    </row>
    <row r="15946">
      <c r="A15946" s="3"/>
      <c r="B15946" s="4"/>
    </row>
    <row r="15947">
      <c r="A15947" s="3"/>
      <c r="B15947" s="4"/>
    </row>
    <row r="15948">
      <c r="A15948" s="3"/>
      <c r="B15948" s="4"/>
    </row>
    <row r="15949">
      <c r="A15949" s="3"/>
      <c r="B15949" s="4"/>
    </row>
    <row r="15950">
      <c r="A15950" s="3"/>
      <c r="B15950" s="4"/>
    </row>
    <row r="15951">
      <c r="A15951" s="3"/>
      <c r="B15951" s="4"/>
    </row>
    <row r="15952">
      <c r="A15952" s="3"/>
      <c r="B15952" s="4"/>
    </row>
    <row r="15953">
      <c r="A15953" s="3"/>
      <c r="B15953" s="4"/>
    </row>
    <row r="15954">
      <c r="A15954" s="3"/>
      <c r="B15954" s="4"/>
    </row>
    <row r="15955">
      <c r="A15955" s="3"/>
      <c r="B15955" s="4"/>
    </row>
    <row r="15956">
      <c r="A15956" s="3"/>
      <c r="B15956" s="4"/>
    </row>
    <row r="15957">
      <c r="A15957" s="3"/>
      <c r="B15957" s="4"/>
    </row>
    <row r="15958">
      <c r="A15958" s="3"/>
      <c r="B15958" s="4"/>
    </row>
    <row r="15959">
      <c r="A15959" s="3"/>
      <c r="B15959" s="4"/>
    </row>
    <row r="15960">
      <c r="A15960" s="3"/>
      <c r="B15960" s="4"/>
    </row>
    <row r="15961">
      <c r="A15961" s="3"/>
      <c r="B15961" s="4"/>
    </row>
    <row r="15962">
      <c r="A15962" s="3"/>
      <c r="B15962" s="4"/>
    </row>
    <row r="15963">
      <c r="A15963" s="3"/>
      <c r="B15963" s="4"/>
    </row>
    <row r="15964">
      <c r="A15964" s="3"/>
      <c r="B15964" s="4"/>
    </row>
    <row r="15965">
      <c r="A15965" s="3"/>
      <c r="B15965" s="4"/>
    </row>
    <row r="15966">
      <c r="A15966" s="3"/>
      <c r="B15966" s="4"/>
    </row>
    <row r="15967">
      <c r="A15967" s="3"/>
      <c r="B15967" s="4"/>
    </row>
    <row r="15968">
      <c r="A15968" s="3"/>
      <c r="B15968" s="4"/>
    </row>
    <row r="15969">
      <c r="A15969" s="3"/>
      <c r="B15969" s="4"/>
    </row>
    <row r="15970">
      <c r="A15970" s="3"/>
      <c r="B15970" s="4"/>
    </row>
    <row r="15971">
      <c r="A15971" s="3"/>
      <c r="B15971" s="4"/>
    </row>
    <row r="15972">
      <c r="A15972" s="3"/>
      <c r="B15972" s="4"/>
    </row>
    <row r="15973">
      <c r="A15973" s="3"/>
      <c r="B15973" s="4"/>
    </row>
    <row r="15974">
      <c r="A15974" s="3"/>
      <c r="B15974" s="4"/>
    </row>
    <row r="15975">
      <c r="A15975" s="3"/>
      <c r="B15975" s="4"/>
    </row>
    <row r="15976">
      <c r="A15976" s="3"/>
      <c r="B15976" s="4"/>
    </row>
    <row r="15977">
      <c r="A15977" s="3"/>
      <c r="B15977" s="4"/>
    </row>
    <row r="15978">
      <c r="A15978" s="3"/>
      <c r="B15978" s="4"/>
    </row>
    <row r="15979">
      <c r="A15979" s="3"/>
      <c r="B15979" s="4"/>
    </row>
    <row r="15980">
      <c r="A15980" s="3"/>
      <c r="B15980" s="4"/>
    </row>
    <row r="15981">
      <c r="A15981" s="3"/>
      <c r="B15981" s="4"/>
    </row>
    <row r="15982">
      <c r="A15982" s="3"/>
      <c r="B15982" s="4"/>
    </row>
    <row r="15983">
      <c r="A15983" s="3"/>
      <c r="B15983" s="4"/>
    </row>
    <row r="15984">
      <c r="A15984" s="3"/>
      <c r="B15984" s="4"/>
    </row>
    <row r="15985">
      <c r="A15985" s="3"/>
      <c r="B15985" s="4"/>
    </row>
    <row r="15986">
      <c r="A15986" s="3"/>
      <c r="B15986" s="4"/>
    </row>
    <row r="15987">
      <c r="A15987" s="3"/>
      <c r="B15987" s="4"/>
    </row>
    <row r="15988">
      <c r="A15988" s="3"/>
      <c r="B15988" s="4"/>
    </row>
    <row r="15989">
      <c r="A15989" s="3"/>
      <c r="B15989" s="4"/>
    </row>
    <row r="15990">
      <c r="A15990" s="3"/>
      <c r="B15990" s="4"/>
    </row>
    <row r="15991">
      <c r="A15991" s="3"/>
      <c r="B15991" s="4"/>
    </row>
    <row r="15992">
      <c r="A15992" s="3"/>
      <c r="B15992" s="4"/>
    </row>
    <row r="15993">
      <c r="A15993" s="3"/>
      <c r="B15993" s="4"/>
    </row>
    <row r="15994">
      <c r="A15994" s="3"/>
      <c r="B15994" s="4"/>
    </row>
    <row r="15995">
      <c r="A15995" s="3"/>
      <c r="B15995" s="4"/>
    </row>
    <row r="15996">
      <c r="A15996" s="3"/>
      <c r="B15996" s="4"/>
    </row>
    <row r="15997">
      <c r="A15997" s="3"/>
      <c r="B15997" s="4"/>
    </row>
    <row r="15998">
      <c r="A15998" s="3"/>
      <c r="B15998" s="4"/>
    </row>
    <row r="15999">
      <c r="A15999" s="3"/>
      <c r="B15999" s="4"/>
    </row>
    <row r="16000">
      <c r="A16000" s="3"/>
      <c r="B16000" s="4"/>
    </row>
    <row r="16001">
      <c r="A16001" s="3"/>
      <c r="B16001" s="4"/>
    </row>
    <row r="16002">
      <c r="A16002" s="3"/>
      <c r="B16002" s="4"/>
    </row>
    <row r="16003">
      <c r="A16003" s="3"/>
      <c r="B16003" s="4"/>
    </row>
    <row r="16004">
      <c r="A16004" s="3"/>
      <c r="B16004" s="4"/>
    </row>
    <row r="16005">
      <c r="A16005" s="3"/>
      <c r="B16005" s="4"/>
    </row>
    <row r="16006">
      <c r="A16006" s="3"/>
      <c r="B16006" s="4"/>
    </row>
    <row r="16007">
      <c r="A16007" s="3"/>
      <c r="B16007" s="4"/>
    </row>
    <row r="16008">
      <c r="A16008" s="3"/>
      <c r="B16008" s="4"/>
    </row>
    <row r="16009">
      <c r="A16009" s="3"/>
      <c r="B16009" s="4"/>
    </row>
    <row r="16010">
      <c r="A16010" s="3"/>
      <c r="B16010" s="4"/>
    </row>
    <row r="16011">
      <c r="A16011" s="3"/>
      <c r="B16011" s="4"/>
    </row>
    <row r="16012">
      <c r="A16012" s="3"/>
      <c r="B16012" s="4"/>
    </row>
    <row r="16013">
      <c r="A16013" s="3"/>
      <c r="B16013" s="4"/>
    </row>
    <row r="16014">
      <c r="A16014" s="3"/>
      <c r="B16014" s="4"/>
    </row>
    <row r="16015">
      <c r="A16015" s="3"/>
      <c r="B16015" s="4"/>
    </row>
    <row r="16016">
      <c r="A16016" s="3"/>
      <c r="B16016" s="4"/>
    </row>
    <row r="16017">
      <c r="A16017" s="3"/>
      <c r="B16017" s="4"/>
    </row>
    <row r="16018">
      <c r="A16018" s="3"/>
      <c r="B16018" s="4"/>
    </row>
    <row r="16019">
      <c r="A16019" s="3"/>
      <c r="B16019" s="4"/>
    </row>
    <row r="16020">
      <c r="A16020" s="3"/>
      <c r="B16020" s="4"/>
    </row>
    <row r="16021">
      <c r="A16021" s="3"/>
      <c r="B16021" s="4"/>
    </row>
    <row r="16022">
      <c r="A16022" s="3"/>
      <c r="B16022" s="4"/>
    </row>
    <row r="16023">
      <c r="A16023" s="3"/>
      <c r="B16023" s="4"/>
    </row>
    <row r="16024">
      <c r="A16024" s="3"/>
      <c r="B16024" s="4"/>
    </row>
    <row r="16025">
      <c r="A16025" s="3"/>
      <c r="B16025" s="4"/>
    </row>
    <row r="16026">
      <c r="A16026" s="3"/>
      <c r="B16026" s="4"/>
    </row>
    <row r="16027">
      <c r="A16027" s="3"/>
      <c r="B16027" s="4"/>
    </row>
    <row r="16028">
      <c r="A16028" s="3"/>
      <c r="B16028" s="4"/>
    </row>
    <row r="16029">
      <c r="A16029" s="3"/>
      <c r="B16029" s="4"/>
    </row>
    <row r="16030">
      <c r="A16030" s="3"/>
      <c r="B16030" s="4"/>
    </row>
    <row r="16031">
      <c r="A16031" s="3"/>
      <c r="B16031" s="4"/>
    </row>
    <row r="16032">
      <c r="A16032" s="3"/>
      <c r="B16032" s="4"/>
    </row>
    <row r="16033">
      <c r="A16033" s="3"/>
      <c r="B16033" s="4"/>
    </row>
    <row r="16034">
      <c r="A16034" s="3"/>
      <c r="B16034" s="4"/>
    </row>
    <row r="16035">
      <c r="A16035" s="3"/>
      <c r="B16035" s="4"/>
    </row>
    <row r="16036">
      <c r="A16036" s="3"/>
      <c r="B16036" s="4"/>
    </row>
    <row r="16037">
      <c r="A16037" s="3"/>
      <c r="B16037" s="4"/>
    </row>
    <row r="16038">
      <c r="A16038" s="3"/>
      <c r="B16038" s="4"/>
    </row>
    <row r="16039">
      <c r="A16039" s="3"/>
      <c r="B16039" s="4"/>
    </row>
    <row r="16040">
      <c r="A16040" s="3"/>
      <c r="B16040" s="4"/>
    </row>
    <row r="16041">
      <c r="A16041" s="3"/>
      <c r="B16041" s="4"/>
    </row>
    <row r="16042">
      <c r="A16042" s="3"/>
      <c r="B16042" s="4"/>
    </row>
    <row r="16043">
      <c r="A16043" s="3"/>
      <c r="B16043" s="4"/>
    </row>
    <row r="16044">
      <c r="A16044" s="3"/>
      <c r="B16044" s="4"/>
    </row>
    <row r="16045">
      <c r="A16045" s="3"/>
      <c r="B16045" s="4"/>
    </row>
    <row r="16046">
      <c r="A16046" s="3"/>
      <c r="B16046" s="4"/>
    </row>
    <row r="16047">
      <c r="A16047" s="3"/>
      <c r="B16047" s="4"/>
    </row>
    <row r="16048">
      <c r="A16048" s="3"/>
      <c r="B16048" s="4"/>
    </row>
    <row r="16049">
      <c r="A16049" s="3"/>
      <c r="B16049" s="4"/>
    </row>
    <row r="16050">
      <c r="A16050" s="3"/>
      <c r="B16050" s="4"/>
    </row>
    <row r="16051">
      <c r="A16051" s="3"/>
      <c r="B16051" s="4"/>
    </row>
    <row r="16052">
      <c r="A16052" s="3"/>
      <c r="B16052" s="4"/>
    </row>
    <row r="16053">
      <c r="A16053" s="3"/>
      <c r="B16053" s="4"/>
    </row>
    <row r="16054">
      <c r="A16054" s="3"/>
      <c r="B16054" s="4"/>
    </row>
    <row r="16055">
      <c r="A16055" s="3"/>
      <c r="B16055" s="4"/>
    </row>
    <row r="16056">
      <c r="A16056" s="3"/>
      <c r="B16056" s="4"/>
    </row>
    <row r="16057">
      <c r="A16057" s="3"/>
      <c r="B16057" s="4"/>
    </row>
    <row r="16058">
      <c r="A16058" s="3"/>
      <c r="B16058" s="4"/>
    </row>
    <row r="16059">
      <c r="A16059" s="3"/>
      <c r="B16059" s="4"/>
    </row>
    <row r="16060">
      <c r="A16060" s="3"/>
      <c r="B16060" s="4"/>
    </row>
    <row r="16061">
      <c r="A16061" s="3"/>
      <c r="B16061" s="4"/>
    </row>
    <row r="16062">
      <c r="A16062" s="3"/>
      <c r="B16062" s="4"/>
    </row>
    <row r="16063">
      <c r="A16063" s="3"/>
      <c r="B16063" s="4"/>
    </row>
    <row r="16064">
      <c r="A16064" s="3"/>
      <c r="B16064" s="4"/>
    </row>
    <row r="16065">
      <c r="A16065" s="3"/>
      <c r="B16065" s="4"/>
    </row>
    <row r="16066">
      <c r="A16066" s="3"/>
      <c r="B16066" s="4"/>
    </row>
    <row r="16067">
      <c r="A16067" s="3"/>
      <c r="B16067" s="4"/>
    </row>
    <row r="16068">
      <c r="A16068" s="3"/>
      <c r="B16068" s="4"/>
    </row>
    <row r="16069">
      <c r="A16069" s="3"/>
      <c r="B16069" s="4"/>
    </row>
    <row r="16070">
      <c r="A16070" s="3"/>
      <c r="B16070" s="4"/>
    </row>
    <row r="16071">
      <c r="A16071" s="3"/>
      <c r="B16071" s="4"/>
    </row>
    <row r="16072">
      <c r="A16072" s="3"/>
      <c r="B16072" s="4"/>
    </row>
    <row r="16073">
      <c r="A16073" s="3"/>
      <c r="B16073" s="4"/>
    </row>
    <row r="16074">
      <c r="A16074" s="3"/>
      <c r="B16074" s="4"/>
    </row>
    <row r="16075">
      <c r="A16075" s="3"/>
      <c r="B16075" s="4"/>
    </row>
    <row r="16076">
      <c r="A16076" s="3"/>
      <c r="B16076" s="4"/>
    </row>
    <row r="16077">
      <c r="A16077" s="3"/>
      <c r="B16077" s="4"/>
    </row>
    <row r="16078">
      <c r="A16078" s="3"/>
      <c r="B16078" s="4"/>
    </row>
    <row r="16079">
      <c r="A16079" s="3"/>
      <c r="B16079" s="4"/>
    </row>
    <row r="16080">
      <c r="A16080" s="3"/>
      <c r="B16080" s="4"/>
    </row>
    <row r="16081">
      <c r="A16081" s="3"/>
      <c r="B16081" s="4"/>
    </row>
    <row r="16082">
      <c r="A16082" s="3"/>
      <c r="B16082" s="4"/>
    </row>
    <row r="16083">
      <c r="A16083" s="3"/>
      <c r="B16083" s="4"/>
    </row>
    <row r="16084">
      <c r="A16084" s="3"/>
      <c r="B16084" s="4"/>
    </row>
    <row r="16085">
      <c r="A16085" s="3"/>
      <c r="B16085" s="4"/>
    </row>
    <row r="16086">
      <c r="A16086" s="3"/>
      <c r="B16086" s="4"/>
    </row>
    <row r="16087">
      <c r="A16087" s="3"/>
      <c r="B16087" s="4"/>
    </row>
    <row r="16088">
      <c r="A16088" s="3"/>
      <c r="B16088" s="4"/>
    </row>
    <row r="16089">
      <c r="A16089" s="3"/>
      <c r="B16089" s="4"/>
    </row>
    <row r="16090">
      <c r="A16090" s="3"/>
      <c r="B16090" s="4"/>
    </row>
    <row r="16091">
      <c r="A16091" s="3"/>
      <c r="B16091" s="4"/>
    </row>
    <row r="16092">
      <c r="A16092" s="3"/>
      <c r="B16092" s="4"/>
    </row>
    <row r="16093">
      <c r="A16093" s="3"/>
      <c r="B16093" s="4"/>
    </row>
    <row r="16094">
      <c r="A16094" s="3"/>
      <c r="B16094" s="4"/>
    </row>
    <row r="16095">
      <c r="A16095" s="3"/>
      <c r="B16095" s="4"/>
    </row>
    <row r="16096">
      <c r="A16096" s="3"/>
      <c r="B16096" s="4"/>
    </row>
    <row r="16097">
      <c r="A16097" s="3"/>
      <c r="B16097" s="4"/>
    </row>
    <row r="16098">
      <c r="A16098" s="3"/>
      <c r="B16098" s="4"/>
    </row>
    <row r="16099">
      <c r="A16099" s="3"/>
      <c r="B16099" s="4"/>
    </row>
    <row r="16100">
      <c r="A16100" s="3"/>
      <c r="B16100" s="4"/>
    </row>
    <row r="16101">
      <c r="A16101" s="3"/>
      <c r="B16101" s="4"/>
    </row>
    <row r="16102">
      <c r="A16102" s="3"/>
      <c r="B16102" s="4"/>
    </row>
    <row r="16103">
      <c r="A16103" s="3"/>
      <c r="B16103" s="4"/>
    </row>
    <row r="16104">
      <c r="A16104" s="3"/>
      <c r="B16104" s="4"/>
    </row>
    <row r="16105">
      <c r="A16105" s="3"/>
      <c r="B16105" s="4"/>
    </row>
    <row r="16106">
      <c r="A16106" s="3"/>
      <c r="B16106" s="4"/>
    </row>
    <row r="16107">
      <c r="A16107" s="3"/>
      <c r="B16107" s="4"/>
    </row>
    <row r="16108">
      <c r="A16108" s="3"/>
      <c r="B16108" s="4"/>
    </row>
    <row r="16109">
      <c r="A16109" s="3"/>
      <c r="B16109" s="4"/>
    </row>
    <row r="16110">
      <c r="A16110" s="3"/>
      <c r="B16110" s="4"/>
    </row>
    <row r="16111">
      <c r="A16111" s="3"/>
      <c r="B16111" s="4"/>
    </row>
    <row r="16112">
      <c r="A16112" s="3"/>
      <c r="B16112" s="4"/>
    </row>
    <row r="16113">
      <c r="A16113" s="3"/>
      <c r="B16113" s="4"/>
    </row>
    <row r="16114">
      <c r="A16114" s="3"/>
      <c r="B16114" s="4"/>
    </row>
    <row r="16115">
      <c r="A16115" s="3"/>
      <c r="B16115" s="4"/>
    </row>
    <row r="16116">
      <c r="A16116" s="3"/>
      <c r="B16116" s="4"/>
    </row>
    <row r="16117">
      <c r="A16117" s="3"/>
      <c r="B16117" s="4"/>
    </row>
    <row r="16118">
      <c r="A16118" s="3"/>
      <c r="B16118" s="4"/>
    </row>
    <row r="16119">
      <c r="A16119" s="3"/>
      <c r="B16119" s="4"/>
    </row>
    <row r="16120">
      <c r="A16120" s="3"/>
      <c r="B16120" s="4"/>
    </row>
    <row r="16121">
      <c r="A16121" s="3"/>
      <c r="B16121" s="4"/>
    </row>
    <row r="16122">
      <c r="A16122" s="3"/>
      <c r="B16122" s="4"/>
    </row>
    <row r="16123">
      <c r="A16123" s="3"/>
      <c r="B16123" s="4"/>
    </row>
    <row r="16124">
      <c r="A16124" s="3"/>
      <c r="B16124" s="4"/>
    </row>
    <row r="16125">
      <c r="A16125" s="3"/>
      <c r="B16125" s="4"/>
    </row>
    <row r="16126">
      <c r="A16126" s="3"/>
      <c r="B16126" s="4"/>
    </row>
    <row r="16127">
      <c r="A16127" s="3"/>
      <c r="B16127" s="4"/>
    </row>
    <row r="16128">
      <c r="A16128" s="3"/>
      <c r="B16128" s="4"/>
    </row>
    <row r="16129">
      <c r="A16129" s="3"/>
      <c r="B16129" s="4"/>
    </row>
    <row r="16130">
      <c r="A16130" s="3"/>
      <c r="B16130" s="4"/>
    </row>
    <row r="16131">
      <c r="A16131" s="3"/>
      <c r="B16131" s="4"/>
    </row>
    <row r="16132">
      <c r="A16132" s="3"/>
      <c r="B16132" s="4"/>
    </row>
    <row r="16133">
      <c r="A16133" s="3"/>
      <c r="B16133" s="4"/>
    </row>
    <row r="16134">
      <c r="A16134" s="3"/>
      <c r="B16134" s="4"/>
    </row>
    <row r="16135">
      <c r="A16135" s="3"/>
      <c r="B16135" s="4"/>
    </row>
    <row r="16136">
      <c r="A16136" s="3"/>
      <c r="B16136" s="4"/>
    </row>
    <row r="16137">
      <c r="A16137" s="3"/>
      <c r="B16137" s="4"/>
    </row>
    <row r="16138">
      <c r="A16138" s="3"/>
      <c r="B16138" s="4"/>
    </row>
    <row r="16139">
      <c r="A16139" s="3"/>
      <c r="B16139" s="4"/>
    </row>
    <row r="16140">
      <c r="A16140" s="3"/>
      <c r="B16140" s="4"/>
    </row>
    <row r="16141">
      <c r="A16141" s="3"/>
      <c r="B16141" s="4"/>
    </row>
    <row r="16142">
      <c r="A16142" s="3"/>
      <c r="B16142" s="4"/>
    </row>
    <row r="16143">
      <c r="A16143" s="3"/>
      <c r="B16143" s="4"/>
    </row>
    <row r="16144">
      <c r="A16144" s="3"/>
      <c r="B16144" s="4"/>
    </row>
    <row r="16145">
      <c r="A16145" s="3"/>
      <c r="B16145" s="4"/>
    </row>
    <row r="16146">
      <c r="A16146" s="3"/>
      <c r="B16146" s="4"/>
    </row>
    <row r="16147">
      <c r="A16147" s="3"/>
      <c r="B16147" s="4"/>
    </row>
    <row r="16148">
      <c r="A16148" s="3"/>
      <c r="B16148" s="4"/>
    </row>
    <row r="16149">
      <c r="A16149" s="3"/>
      <c r="B16149" s="4"/>
    </row>
    <row r="16150">
      <c r="A16150" s="3"/>
      <c r="B16150" s="4"/>
    </row>
    <row r="16151">
      <c r="A16151" s="3"/>
      <c r="B16151" s="4"/>
    </row>
    <row r="16152">
      <c r="A16152" s="3"/>
      <c r="B16152" s="4"/>
    </row>
    <row r="16153">
      <c r="A16153" s="3"/>
      <c r="B16153" s="4"/>
    </row>
    <row r="16154">
      <c r="A16154" s="3"/>
      <c r="B16154" s="4"/>
    </row>
    <row r="16155">
      <c r="A16155" s="3"/>
      <c r="B16155" s="4"/>
    </row>
    <row r="16156">
      <c r="A16156" s="3"/>
      <c r="B16156" s="4"/>
    </row>
    <row r="16157">
      <c r="A16157" s="3"/>
      <c r="B16157" s="4"/>
    </row>
    <row r="16158">
      <c r="A16158" s="3"/>
      <c r="B16158" s="4"/>
    </row>
    <row r="16159">
      <c r="A16159" s="3"/>
      <c r="B16159" s="4"/>
    </row>
    <row r="16160">
      <c r="A16160" s="3"/>
      <c r="B16160" s="4"/>
    </row>
    <row r="16161">
      <c r="A16161" s="3"/>
      <c r="B16161" s="4"/>
    </row>
    <row r="16162">
      <c r="A16162" s="3"/>
      <c r="B16162" s="4"/>
    </row>
    <row r="16163">
      <c r="A16163" s="3"/>
      <c r="B16163" s="4"/>
    </row>
    <row r="16164">
      <c r="A16164" s="3"/>
      <c r="B16164" s="4"/>
    </row>
    <row r="16165">
      <c r="A16165" s="3"/>
      <c r="B16165" s="4"/>
    </row>
    <row r="16166">
      <c r="A16166" s="3"/>
      <c r="B16166" s="4"/>
    </row>
    <row r="16167">
      <c r="A16167" s="3"/>
      <c r="B16167" s="4"/>
    </row>
    <row r="16168">
      <c r="A16168" s="3"/>
      <c r="B16168" s="4"/>
    </row>
    <row r="16169">
      <c r="A16169" s="3"/>
      <c r="B16169" s="4"/>
    </row>
    <row r="16170">
      <c r="A16170" s="3"/>
      <c r="B16170" s="4"/>
    </row>
    <row r="16171">
      <c r="A16171" s="3"/>
      <c r="B16171" s="4"/>
    </row>
    <row r="16172">
      <c r="A16172" s="3"/>
      <c r="B16172" s="4"/>
    </row>
    <row r="16173">
      <c r="A16173" s="3"/>
      <c r="B16173" s="4"/>
    </row>
    <row r="16174">
      <c r="A16174" s="3"/>
      <c r="B16174" s="4"/>
    </row>
    <row r="16175">
      <c r="A16175" s="3"/>
      <c r="B16175" s="4"/>
    </row>
    <row r="16176">
      <c r="A16176" s="3"/>
      <c r="B16176" s="4"/>
    </row>
    <row r="16177">
      <c r="A16177" s="3"/>
      <c r="B16177" s="4"/>
    </row>
    <row r="16178">
      <c r="A16178" s="3"/>
      <c r="B16178" s="4"/>
    </row>
    <row r="16179">
      <c r="A16179" s="3"/>
      <c r="B16179" s="4"/>
    </row>
    <row r="16180">
      <c r="A16180" s="3"/>
      <c r="B16180" s="4"/>
    </row>
    <row r="16181">
      <c r="A16181" s="3"/>
      <c r="B16181" s="4"/>
    </row>
    <row r="16182">
      <c r="A16182" s="3"/>
      <c r="B16182" s="4"/>
    </row>
    <row r="16183">
      <c r="A16183" s="3"/>
      <c r="B16183" s="4"/>
    </row>
    <row r="16184">
      <c r="A16184" s="3"/>
      <c r="B16184" s="4"/>
    </row>
    <row r="16185">
      <c r="A16185" s="3"/>
      <c r="B16185" s="4"/>
    </row>
    <row r="16186">
      <c r="A16186" s="3"/>
      <c r="B16186" s="4"/>
    </row>
    <row r="16187">
      <c r="A16187" s="3"/>
      <c r="B16187" s="4"/>
    </row>
    <row r="16188">
      <c r="A16188" s="3"/>
      <c r="B16188" s="4"/>
    </row>
    <row r="16189">
      <c r="A16189" s="3"/>
      <c r="B16189" s="4"/>
    </row>
    <row r="16190">
      <c r="A16190" s="3"/>
      <c r="B16190" s="4"/>
    </row>
    <row r="16191">
      <c r="A16191" s="3"/>
      <c r="B16191" s="4"/>
    </row>
    <row r="16192">
      <c r="A16192" s="3"/>
      <c r="B16192" s="4"/>
    </row>
    <row r="16193">
      <c r="A16193" s="3"/>
      <c r="B16193" s="4"/>
    </row>
    <row r="16194">
      <c r="A16194" s="3"/>
      <c r="B16194" s="4"/>
    </row>
    <row r="16195">
      <c r="A16195" s="3"/>
      <c r="B16195" s="4"/>
    </row>
    <row r="16196">
      <c r="A16196" s="3"/>
      <c r="B16196" s="4"/>
    </row>
    <row r="16197">
      <c r="A16197" s="3"/>
      <c r="B16197" s="4"/>
    </row>
    <row r="16198">
      <c r="A16198" s="3"/>
      <c r="B16198" s="4"/>
    </row>
    <row r="16199">
      <c r="A16199" s="3"/>
      <c r="B16199" s="4"/>
    </row>
    <row r="16200">
      <c r="A16200" s="3"/>
      <c r="B16200" s="4"/>
    </row>
    <row r="16201">
      <c r="A16201" s="3"/>
      <c r="B16201" s="4"/>
    </row>
    <row r="16202">
      <c r="A16202" s="3"/>
      <c r="B16202" s="4"/>
    </row>
    <row r="16203">
      <c r="A16203" s="3"/>
      <c r="B16203" s="4"/>
    </row>
    <row r="16204">
      <c r="A16204" s="3"/>
      <c r="B16204" s="4"/>
    </row>
    <row r="16205">
      <c r="A16205" s="3"/>
      <c r="B16205" s="4"/>
    </row>
    <row r="16206">
      <c r="A16206" s="3"/>
      <c r="B16206" s="4"/>
    </row>
    <row r="16207">
      <c r="A16207" s="3"/>
      <c r="B16207" s="4"/>
    </row>
    <row r="16208">
      <c r="A16208" s="3"/>
      <c r="B16208" s="4"/>
    </row>
    <row r="16209">
      <c r="A16209" s="3"/>
      <c r="B16209" s="4"/>
    </row>
    <row r="16210">
      <c r="A16210" s="3"/>
      <c r="B16210" s="4"/>
    </row>
    <row r="16211">
      <c r="A16211" s="3"/>
      <c r="B16211" s="4"/>
    </row>
    <row r="16212">
      <c r="A16212" s="3"/>
      <c r="B16212" s="4"/>
    </row>
    <row r="16213">
      <c r="A16213" s="3"/>
      <c r="B16213" s="4"/>
    </row>
    <row r="16214">
      <c r="A16214" s="3"/>
      <c r="B16214" s="4"/>
    </row>
    <row r="16215">
      <c r="A16215" s="3"/>
      <c r="B16215" s="4"/>
    </row>
    <row r="16216">
      <c r="A16216" s="3"/>
      <c r="B16216" s="4"/>
    </row>
    <row r="16217">
      <c r="A16217" s="3"/>
      <c r="B16217" s="4"/>
    </row>
    <row r="16218">
      <c r="A16218" s="3"/>
      <c r="B16218" s="4"/>
    </row>
    <row r="16219">
      <c r="A16219" s="3"/>
      <c r="B16219" s="4"/>
    </row>
    <row r="16220">
      <c r="A16220" s="3"/>
      <c r="B16220" s="4"/>
    </row>
    <row r="16221">
      <c r="A16221" s="3"/>
      <c r="B16221" s="4"/>
    </row>
    <row r="16222">
      <c r="A16222" s="3"/>
      <c r="B16222" s="4"/>
    </row>
    <row r="16223">
      <c r="A16223" s="3"/>
      <c r="B16223" s="4"/>
    </row>
    <row r="16224">
      <c r="A16224" s="3"/>
      <c r="B16224" s="4"/>
    </row>
    <row r="16225">
      <c r="A16225" s="3"/>
      <c r="B16225" s="4"/>
    </row>
    <row r="16226">
      <c r="A16226" s="3"/>
      <c r="B16226" s="4"/>
    </row>
    <row r="16227">
      <c r="A16227" s="3"/>
      <c r="B16227" s="4"/>
    </row>
    <row r="16228">
      <c r="A16228" s="3"/>
      <c r="B16228" s="4"/>
    </row>
    <row r="16229">
      <c r="A16229" s="3"/>
      <c r="B16229" s="4"/>
    </row>
    <row r="16230">
      <c r="A16230" s="3"/>
      <c r="B16230" s="4"/>
    </row>
    <row r="16231">
      <c r="A16231" s="3"/>
      <c r="B16231" s="4"/>
    </row>
    <row r="16232">
      <c r="A16232" s="3"/>
      <c r="B16232" s="4"/>
    </row>
    <row r="16233">
      <c r="A16233" s="3"/>
      <c r="B16233" s="4"/>
    </row>
    <row r="16234">
      <c r="A16234" s="3"/>
      <c r="B16234" s="4"/>
    </row>
    <row r="16235">
      <c r="A16235" s="3"/>
      <c r="B16235" s="4"/>
    </row>
    <row r="16236">
      <c r="A16236" s="3"/>
      <c r="B16236" s="4"/>
    </row>
    <row r="16237">
      <c r="A16237" s="3"/>
      <c r="B16237" s="4"/>
    </row>
    <row r="16238">
      <c r="A16238" s="3"/>
      <c r="B16238" s="4"/>
    </row>
    <row r="16239">
      <c r="A16239" s="3"/>
      <c r="B16239" s="4"/>
    </row>
    <row r="16240">
      <c r="A16240" s="3"/>
      <c r="B16240" s="4"/>
    </row>
    <row r="16241">
      <c r="A16241" s="3"/>
      <c r="B16241" s="4"/>
    </row>
    <row r="16242">
      <c r="A16242" s="3"/>
      <c r="B16242" s="4"/>
    </row>
    <row r="16243">
      <c r="A16243" s="3"/>
      <c r="B16243" s="4"/>
    </row>
    <row r="16244">
      <c r="A16244" s="3"/>
      <c r="B16244" s="4"/>
    </row>
    <row r="16245">
      <c r="A16245" s="3"/>
      <c r="B16245" s="4"/>
    </row>
    <row r="16246">
      <c r="A16246" s="3"/>
      <c r="B16246" s="4"/>
    </row>
    <row r="16247">
      <c r="A16247" s="3"/>
      <c r="B16247" s="4"/>
    </row>
    <row r="16248">
      <c r="A16248" s="3"/>
      <c r="B16248" s="4"/>
    </row>
    <row r="16249">
      <c r="A16249" s="3"/>
      <c r="B16249" s="4"/>
    </row>
    <row r="16250">
      <c r="A16250" s="3"/>
      <c r="B16250" s="4"/>
    </row>
    <row r="16251">
      <c r="A16251" s="3"/>
      <c r="B16251" s="4"/>
    </row>
    <row r="16252">
      <c r="A16252" s="3"/>
      <c r="B16252" s="4"/>
    </row>
    <row r="16253">
      <c r="A16253" s="3"/>
      <c r="B16253" s="4"/>
    </row>
    <row r="16254">
      <c r="A16254" s="3"/>
      <c r="B16254" s="4"/>
    </row>
    <row r="16255">
      <c r="A16255" s="3"/>
      <c r="B16255" s="4"/>
    </row>
    <row r="16256">
      <c r="A16256" s="3"/>
      <c r="B16256" s="4"/>
    </row>
    <row r="16257">
      <c r="A16257" s="3"/>
      <c r="B16257" s="4"/>
    </row>
    <row r="16258">
      <c r="A16258" s="3"/>
      <c r="B16258" s="4"/>
    </row>
    <row r="16259">
      <c r="A16259" s="3"/>
      <c r="B16259" s="4"/>
    </row>
    <row r="16260">
      <c r="A16260" s="3"/>
      <c r="B16260" s="4"/>
    </row>
    <row r="16261">
      <c r="A16261" s="3"/>
      <c r="B16261" s="4"/>
    </row>
    <row r="16262">
      <c r="A16262" s="3"/>
      <c r="B16262" s="4"/>
    </row>
    <row r="16263">
      <c r="A16263" s="3"/>
      <c r="B16263" s="4"/>
    </row>
    <row r="16264">
      <c r="A16264" s="3"/>
      <c r="B16264" s="4"/>
    </row>
    <row r="16265">
      <c r="A16265" s="3"/>
      <c r="B16265" s="4"/>
    </row>
    <row r="16266">
      <c r="A16266" s="3"/>
      <c r="B16266" s="4"/>
    </row>
    <row r="16267">
      <c r="A16267" s="3"/>
      <c r="B16267" s="4"/>
    </row>
    <row r="16268">
      <c r="A16268" s="3"/>
      <c r="B16268" s="4"/>
    </row>
    <row r="16269">
      <c r="A16269" s="3"/>
      <c r="B16269" s="4"/>
    </row>
    <row r="16270">
      <c r="A16270" s="3"/>
      <c r="B16270" s="4"/>
    </row>
    <row r="16271">
      <c r="A16271" s="3"/>
      <c r="B16271" s="4"/>
    </row>
    <row r="16272">
      <c r="A16272" s="3"/>
      <c r="B16272" s="4"/>
    </row>
    <row r="16273">
      <c r="A16273" s="3"/>
      <c r="B16273" s="4"/>
    </row>
    <row r="16274">
      <c r="A16274" s="3"/>
      <c r="B16274" s="4"/>
    </row>
    <row r="16275">
      <c r="A16275" s="3"/>
      <c r="B16275" s="4"/>
    </row>
    <row r="16276">
      <c r="A16276" s="3"/>
      <c r="B16276" s="4"/>
    </row>
    <row r="16277">
      <c r="A16277" s="3"/>
      <c r="B16277" s="4"/>
    </row>
    <row r="16278">
      <c r="A16278" s="3"/>
      <c r="B16278" s="4"/>
    </row>
    <row r="16279">
      <c r="A16279" s="3"/>
      <c r="B16279" s="4"/>
    </row>
    <row r="16280">
      <c r="A16280" s="3"/>
      <c r="B16280" s="4"/>
    </row>
    <row r="16281">
      <c r="A16281" s="3"/>
      <c r="B16281" s="4"/>
    </row>
    <row r="16282">
      <c r="A16282" s="3"/>
      <c r="B16282" s="4"/>
    </row>
    <row r="16283">
      <c r="A16283" s="3"/>
      <c r="B16283" s="4"/>
    </row>
    <row r="16284">
      <c r="A16284" s="3"/>
      <c r="B16284" s="4"/>
    </row>
    <row r="16285">
      <c r="A16285" s="3"/>
      <c r="B16285" s="4"/>
    </row>
    <row r="16286">
      <c r="A16286" s="3"/>
      <c r="B16286" s="4"/>
    </row>
    <row r="16287">
      <c r="A16287" s="3"/>
      <c r="B16287" s="4"/>
    </row>
    <row r="16288">
      <c r="A16288" s="3"/>
      <c r="B16288" s="4"/>
    </row>
    <row r="16289">
      <c r="A16289" s="3"/>
      <c r="B16289" s="4"/>
    </row>
    <row r="16290">
      <c r="A16290" s="3"/>
      <c r="B16290" s="4"/>
    </row>
    <row r="16291">
      <c r="A16291" s="3"/>
      <c r="B16291" s="4"/>
    </row>
    <row r="16292">
      <c r="A16292" s="3"/>
      <c r="B16292" s="4"/>
    </row>
    <row r="16293">
      <c r="A16293" s="3"/>
      <c r="B16293" s="4"/>
    </row>
    <row r="16294">
      <c r="A16294" s="3"/>
      <c r="B16294" s="4"/>
    </row>
    <row r="16295">
      <c r="A16295" s="3"/>
      <c r="B16295" s="4"/>
    </row>
    <row r="16296">
      <c r="A16296" s="3"/>
      <c r="B16296" s="4"/>
    </row>
    <row r="16297">
      <c r="A16297" s="3"/>
      <c r="B16297" s="4"/>
    </row>
    <row r="16298">
      <c r="A16298" s="3"/>
      <c r="B16298" s="4"/>
    </row>
    <row r="16299">
      <c r="A16299" s="3"/>
      <c r="B16299" s="4"/>
    </row>
    <row r="16300">
      <c r="A16300" s="3"/>
      <c r="B16300" s="4"/>
    </row>
    <row r="16301">
      <c r="A16301" s="3"/>
      <c r="B16301" s="4"/>
    </row>
    <row r="16302">
      <c r="A16302" s="3"/>
      <c r="B16302" s="4"/>
    </row>
    <row r="16303">
      <c r="A16303" s="3"/>
      <c r="B16303" s="4"/>
    </row>
    <row r="16304">
      <c r="A16304" s="3"/>
      <c r="B16304" s="4"/>
    </row>
    <row r="16305">
      <c r="A16305" s="3"/>
      <c r="B16305" s="4"/>
    </row>
    <row r="16306">
      <c r="A16306" s="3"/>
      <c r="B16306" s="4"/>
    </row>
    <row r="16307">
      <c r="A16307" s="3"/>
      <c r="B16307" s="4"/>
    </row>
    <row r="16308">
      <c r="A16308" s="3"/>
      <c r="B16308" s="4"/>
    </row>
    <row r="16309">
      <c r="A16309" s="3"/>
      <c r="B16309" s="4"/>
    </row>
    <row r="16310">
      <c r="A16310" s="3"/>
      <c r="B16310" s="4"/>
    </row>
    <row r="16311">
      <c r="A16311" s="3"/>
      <c r="B16311" s="4"/>
    </row>
    <row r="16312">
      <c r="A16312" s="3"/>
      <c r="B16312" s="4"/>
    </row>
    <row r="16313">
      <c r="A16313" s="3"/>
      <c r="B16313" s="4"/>
    </row>
    <row r="16314">
      <c r="A16314" s="3"/>
      <c r="B16314" s="4"/>
    </row>
    <row r="16315">
      <c r="A16315" s="3"/>
      <c r="B16315" s="4"/>
    </row>
    <row r="16316">
      <c r="A16316" s="3"/>
      <c r="B16316" s="4"/>
    </row>
    <row r="16317">
      <c r="A16317" s="3"/>
      <c r="B16317" s="4"/>
    </row>
    <row r="16318">
      <c r="A16318" s="3"/>
      <c r="B16318" s="4"/>
    </row>
    <row r="16319">
      <c r="A16319" s="3"/>
      <c r="B16319" s="4"/>
    </row>
    <row r="16320">
      <c r="A16320" s="3"/>
      <c r="B16320" s="4"/>
    </row>
    <row r="16321">
      <c r="A16321" s="3"/>
      <c r="B16321" s="4"/>
    </row>
    <row r="16322">
      <c r="A16322" s="3"/>
      <c r="B16322" s="4"/>
    </row>
    <row r="16323">
      <c r="A16323" s="3"/>
      <c r="B16323" s="4"/>
    </row>
    <row r="16324">
      <c r="A16324" s="3"/>
      <c r="B16324" s="4"/>
    </row>
    <row r="16325">
      <c r="A16325" s="3"/>
      <c r="B16325" s="4"/>
    </row>
    <row r="16326">
      <c r="A16326" s="3"/>
      <c r="B16326" s="4"/>
    </row>
    <row r="16327">
      <c r="A16327" s="3"/>
      <c r="B16327" s="4"/>
    </row>
    <row r="16328">
      <c r="A16328" s="3"/>
      <c r="B16328" s="4"/>
    </row>
    <row r="16329">
      <c r="A16329" s="3"/>
      <c r="B16329" s="4"/>
    </row>
    <row r="16330">
      <c r="A16330" s="3"/>
      <c r="B16330" s="4"/>
    </row>
    <row r="16331">
      <c r="A16331" s="3"/>
      <c r="B16331" s="4"/>
    </row>
    <row r="16332">
      <c r="A16332" s="3"/>
      <c r="B16332" s="4"/>
    </row>
    <row r="16333">
      <c r="A16333" s="3"/>
      <c r="B16333" s="4"/>
    </row>
    <row r="16334">
      <c r="A16334" s="3"/>
      <c r="B16334" s="4"/>
    </row>
    <row r="16335">
      <c r="A16335" s="3"/>
      <c r="B16335" s="4"/>
    </row>
    <row r="16336">
      <c r="A16336" s="3"/>
      <c r="B16336" s="4"/>
    </row>
    <row r="16337">
      <c r="A16337" s="3"/>
      <c r="B16337" s="4"/>
    </row>
    <row r="16338">
      <c r="A16338" s="3"/>
      <c r="B16338" s="4"/>
    </row>
    <row r="16339">
      <c r="A16339" s="3"/>
      <c r="B16339" s="4"/>
    </row>
    <row r="16340">
      <c r="A16340" s="3"/>
      <c r="B16340" s="4"/>
    </row>
    <row r="16341">
      <c r="A16341" s="3"/>
      <c r="B16341" s="4"/>
    </row>
    <row r="16342">
      <c r="A16342" s="3"/>
      <c r="B16342" s="4"/>
    </row>
    <row r="16343">
      <c r="A16343" s="3"/>
      <c r="B16343" s="4"/>
    </row>
    <row r="16344">
      <c r="A16344" s="3"/>
      <c r="B16344" s="4"/>
    </row>
    <row r="16345">
      <c r="A16345" s="3"/>
      <c r="B16345" s="4"/>
    </row>
    <row r="16346">
      <c r="A16346" s="3"/>
      <c r="B16346" s="4"/>
    </row>
    <row r="16347">
      <c r="A16347" s="3"/>
      <c r="B16347" s="4"/>
    </row>
    <row r="16348">
      <c r="A16348" s="3"/>
      <c r="B16348" s="4"/>
    </row>
    <row r="16349">
      <c r="A16349" s="3"/>
      <c r="B16349" s="4"/>
    </row>
    <row r="16350">
      <c r="A16350" s="3"/>
      <c r="B16350" s="4"/>
    </row>
    <row r="16351">
      <c r="A16351" s="3"/>
      <c r="B16351" s="4"/>
    </row>
    <row r="16352">
      <c r="A16352" s="3"/>
      <c r="B16352" s="4"/>
    </row>
    <row r="16353">
      <c r="A16353" s="3"/>
      <c r="B16353" s="4"/>
    </row>
    <row r="16354">
      <c r="A16354" s="3"/>
      <c r="B16354" s="4"/>
    </row>
    <row r="16355">
      <c r="A16355" s="3"/>
      <c r="B16355" s="4"/>
    </row>
    <row r="16356">
      <c r="A16356" s="3"/>
      <c r="B16356" s="4"/>
    </row>
    <row r="16357">
      <c r="A16357" s="3"/>
      <c r="B16357" s="4"/>
    </row>
    <row r="16358">
      <c r="A16358" s="3"/>
      <c r="B16358" s="4"/>
    </row>
    <row r="16359">
      <c r="A16359" s="3"/>
      <c r="B16359" s="4"/>
    </row>
    <row r="16360">
      <c r="A16360" s="3"/>
      <c r="B16360" s="4"/>
    </row>
    <row r="16361">
      <c r="A16361" s="3"/>
      <c r="B16361" s="4"/>
    </row>
    <row r="16362">
      <c r="A16362" s="3"/>
      <c r="B16362" s="4"/>
    </row>
    <row r="16363">
      <c r="A16363" s="3"/>
      <c r="B16363" s="4"/>
    </row>
    <row r="16364">
      <c r="A16364" s="3"/>
      <c r="B16364" s="4"/>
    </row>
    <row r="16365">
      <c r="A16365" s="3"/>
      <c r="B16365" s="4"/>
    </row>
    <row r="16366">
      <c r="A16366" s="3"/>
      <c r="B16366" s="4"/>
    </row>
    <row r="16367">
      <c r="A16367" s="3"/>
      <c r="B16367" s="4"/>
    </row>
    <row r="16368">
      <c r="A16368" s="3"/>
      <c r="B16368" s="4"/>
    </row>
    <row r="16369">
      <c r="A16369" s="3"/>
      <c r="B16369" s="4"/>
    </row>
    <row r="16370">
      <c r="A16370" s="3"/>
      <c r="B16370" s="4"/>
    </row>
    <row r="16371">
      <c r="A16371" s="3"/>
      <c r="B16371" s="4"/>
    </row>
    <row r="16372">
      <c r="A16372" s="3"/>
      <c r="B16372" s="4"/>
    </row>
    <row r="16373">
      <c r="A16373" s="3"/>
      <c r="B16373" s="4"/>
    </row>
    <row r="16374">
      <c r="A16374" s="3"/>
      <c r="B16374" s="4"/>
    </row>
    <row r="16375">
      <c r="A16375" s="3"/>
      <c r="B16375" s="4"/>
    </row>
    <row r="16376">
      <c r="A16376" s="3"/>
      <c r="B16376" s="4"/>
    </row>
    <row r="16377">
      <c r="A16377" s="3"/>
      <c r="B16377" s="4"/>
    </row>
    <row r="16378">
      <c r="A16378" s="3"/>
      <c r="B16378" s="4"/>
    </row>
    <row r="16379">
      <c r="A16379" s="3"/>
      <c r="B16379" s="4"/>
    </row>
    <row r="16380">
      <c r="A16380" s="3"/>
      <c r="B16380" s="4"/>
    </row>
    <row r="16381">
      <c r="A16381" s="3"/>
      <c r="B16381" s="4"/>
    </row>
    <row r="16382">
      <c r="A16382" s="3"/>
      <c r="B16382" s="4"/>
    </row>
    <row r="16383">
      <c r="A16383" s="3"/>
      <c r="B16383" s="4"/>
    </row>
    <row r="16384">
      <c r="A16384" s="3"/>
      <c r="B16384" s="4"/>
    </row>
    <row r="16385">
      <c r="A16385" s="3"/>
      <c r="B16385" s="4"/>
    </row>
    <row r="16386">
      <c r="A16386" s="3"/>
      <c r="B16386" s="4"/>
    </row>
    <row r="16387">
      <c r="A16387" s="3"/>
      <c r="B16387" s="4"/>
    </row>
    <row r="16388">
      <c r="A16388" s="3"/>
      <c r="B16388" s="4"/>
    </row>
    <row r="16389">
      <c r="A16389" s="3"/>
      <c r="B16389" s="4"/>
    </row>
    <row r="16390">
      <c r="A16390" s="3"/>
      <c r="B16390" s="4"/>
    </row>
    <row r="16391">
      <c r="A16391" s="3"/>
      <c r="B16391" s="4"/>
    </row>
    <row r="16392">
      <c r="A16392" s="3"/>
      <c r="B16392" s="4"/>
    </row>
    <row r="16393">
      <c r="A16393" s="3"/>
      <c r="B16393" s="4"/>
    </row>
    <row r="16394">
      <c r="A16394" s="3"/>
      <c r="B16394" s="4"/>
    </row>
    <row r="16395">
      <c r="A16395" s="3"/>
      <c r="B16395" s="4"/>
    </row>
    <row r="16396">
      <c r="A16396" s="3"/>
      <c r="B16396" s="4"/>
    </row>
    <row r="16397">
      <c r="A16397" s="3"/>
      <c r="B16397" s="4"/>
    </row>
    <row r="16398">
      <c r="A16398" s="3"/>
      <c r="B16398" s="4"/>
    </row>
    <row r="16399">
      <c r="A16399" s="3"/>
      <c r="B16399" s="4"/>
    </row>
    <row r="16400">
      <c r="A16400" s="3"/>
      <c r="B16400" s="4"/>
    </row>
    <row r="16401">
      <c r="A16401" s="3"/>
      <c r="B16401" s="4"/>
    </row>
    <row r="16402">
      <c r="A16402" s="3"/>
      <c r="B16402" s="4"/>
    </row>
    <row r="16403">
      <c r="A16403" s="3"/>
      <c r="B16403" s="4"/>
    </row>
    <row r="16404">
      <c r="A16404" s="3"/>
      <c r="B16404" s="4"/>
    </row>
    <row r="16405">
      <c r="A16405" s="3"/>
      <c r="B16405" s="4"/>
    </row>
    <row r="16406">
      <c r="A16406" s="3"/>
      <c r="B16406" s="4"/>
    </row>
    <row r="16407">
      <c r="A16407" s="3"/>
      <c r="B16407" s="4"/>
    </row>
    <row r="16408">
      <c r="A16408" s="3"/>
      <c r="B16408" s="4"/>
    </row>
    <row r="16409">
      <c r="A16409" s="3"/>
      <c r="B16409" s="4"/>
    </row>
    <row r="16410">
      <c r="A16410" s="3"/>
      <c r="B16410" s="4"/>
    </row>
    <row r="16411">
      <c r="A16411" s="3"/>
      <c r="B16411" s="4"/>
    </row>
    <row r="16412">
      <c r="A16412" s="3"/>
      <c r="B16412" s="4"/>
    </row>
    <row r="16413">
      <c r="A16413" s="3"/>
      <c r="B16413" s="4"/>
    </row>
    <row r="16414">
      <c r="A16414" s="3"/>
      <c r="B16414" s="4"/>
    </row>
    <row r="16415">
      <c r="A16415" s="3"/>
      <c r="B16415" s="4"/>
    </row>
    <row r="16416">
      <c r="A16416" s="3"/>
      <c r="B16416" s="4"/>
    </row>
    <row r="16417">
      <c r="A16417" s="3"/>
      <c r="B16417" s="4"/>
    </row>
    <row r="16418">
      <c r="A16418" s="3"/>
      <c r="B16418" s="4"/>
    </row>
    <row r="16419">
      <c r="A16419" s="3"/>
      <c r="B16419" s="4"/>
    </row>
    <row r="16420">
      <c r="A16420" s="3"/>
      <c r="B16420" s="4"/>
    </row>
    <row r="16421">
      <c r="A16421" s="3"/>
      <c r="B16421" s="4"/>
    </row>
    <row r="16422">
      <c r="A16422" s="3"/>
      <c r="B16422" s="4"/>
    </row>
    <row r="16423">
      <c r="A16423" s="3"/>
      <c r="B16423" s="4"/>
    </row>
    <row r="16424">
      <c r="A16424" s="3"/>
      <c r="B16424" s="4"/>
    </row>
    <row r="16425">
      <c r="A16425" s="3"/>
      <c r="B16425" s="4"/>
    </row>
    <row r="16426">
      <c r="A16426" s="3"/>
      <c r="B16426" s="4"/>
    </row>
    <row r="16427">
      <c r="A16427" s="3"/>
      <c r="B16427" s="4"/>
    </row>
    <row r="16428">
      <c r="A16428" s="3"/>
      <c r="B16428" s="4"/>
    </row>
    <row r="16429">
      <c r="A16429" s="3"/>
      <c r="B16429" s="4"/>
    </row>
    <row r="16430">
      <c r="A16430" s="3"/>
      <c r="B16430" s="4"/>
    </row>
    <row r="16431">
      <c r="A16431" s="3"/>
      <c r="B16431" s="4"/>
    </row>
    <row r="16432">
      <c r="A16432" s="3"/>
      <c r="B16432" s="4"/>
    </row>
    <row r="16433">
      <c r="A16433" s="3"/>
      <c r="B16433" s="4"/>
    </row>
    <row r="16434">
      <c r="A16434" s="3"/>
      <c r="B16434" s="4"/>
    </row>
    <row r="16435">
      <c r="A16435" s="3"/>
      <c r="B16435" s="4"/>
    </row>
    <row r="16436">
      <c r="A16436" s="3"/>
      <c r="B16436" s="4"/>
    </row>
    <row r="16437">
      <c r="A16437" s="3"/>
      <c r="B16437" s="4"/>
    </row>
    <row r="16438">
      <c r="A16438" s="3"/>
      <c r="B16438" s="4"/>
    </row>
    <row r="16439">
      <c r="A16439" s="3"/>
      <c r="B16439" s="4"/>
    </row>
    <row r="16440">
      <c r="A16440" s="3"/>
      <c r="B16440" s="4"/>
    </row>
    <row r="16441">
      <c r="A16441" s="3"/>
      <c r="B16441" s="4"/>
    </row>
    <row r="16442">
      <c r="A16442" s="3"/>
      <c r="B16442" s="4"/>
    </row>
    <row r="16443">
      <c r="A16443" s="3"/>
      <c r="B16443" s="4"/>
    </row>
    <row r="16444">
      <c r="A16444" s="3"/>
      <c r="B16444" s="4"/>
    </row>
    <row r="16445">
      <c r="A16445" s="3"/>
      <c r="B16445" s="4"/>
    </row>
    <row r="16446">
      <c r="A16446" s="3"/>
      <c r="B16446" s="4"/>
    </row>
    <row r="16447">
      <c r="A16447" s="3"/>
      <c r="B16447" s="4"/>
    </row>
    <row r="16448">
      <c r="A16448" s="3"/>
      <c r="B16448" s="4"/>
    </row>
    <row r="16449">
      <c r="A16449" s="3"/>
      <c r="B16449" s="4"/>
    </row>
    <row r="16450">
      <c r="A16450" s="3"/>
      <c r="B16450" s="4"/>
    </row>
    <row r="16451">
      <c r="A16451" s="3"/>
      <c r="B16451" s="4"/>
    </row>
    <row r="16452">
      <c r="A16452" s="3"/>
      <c r="B16452" s="4"/>
    </row>
    <row r="16453">
      <c r="A16453" s="3"/>
      <c r="B16453" s="4"/>
    </row>
    <row r="16454">
      <c r="A16454" s="3"/>
      <c r="B16454" s="4"/>
    </row>
    <row r="16455">
      <c r="A16455" s="3"/>
      <c r="B16455" s="4"/>
    </row>
    <row r="16456">
      <c r="A16456" s="3"/>
      <c r="B16456" s="4"/>
    </row>
    <row r="16457">
      <c r="A16457" s="3"/>
      <c r="B16457" s="4"/>
    </row>
    <row r="16458">
      <c r="A16458" s="3"/>
      <c r="B16458" s="4"/>
    </row>
    <row r="16459">
      <c r="A16459" s="3"/>
      <c r="B16459" s="4"/>
    </row>
    <row r="16460">
      <c r="A16460" s="3"/>
      <c r="B16460" s="4"/>
    </row>
    <row r="16461">
      <c r="A16461" s="3"/>
      <c r="B16461" s="4"/>
    </row>
    <row r="16462">
      <c r="A16462" s="3"/>
      <c r="B16462" s="4"/>
    </row>
    <row r="16463">
      <c r="A16463" s="3"/>
      <c r="B16463" s="4"/>
    </row>
    <row r="16464">
      <c r="A16464" s="3"/>
      <c r="B16464" s="4"/>
    </row>
    <row r="16465">
      <c r="A16465" s="3"/>
      <c r="B16465" s="4"/>
    </row>
    <row r="16466">
      <c r="A16466" s="3"/>
      <c r="B16466" s="4"/>
    </row>
    <row r="16467">
      <c r="A16467" s="3"/>
      <c r="B16467" s="4"/>
    </row>
    <row r="16468">
      <c r="A16468" s="3"/>
      <c r="B16468" s="4"/>
    </row>
    <row r="16469">
      <c r="A16469" s="3"/>
      <c r="B16469" s="4"/>
    </row>
    <row r="16470">
      <c r="A16470" s="3"/>
      <c r="B16470" s="4"/>
    </row>
    <row r="16471">
      <c r="A16471" s="3"/>
      <c r="B16471" s="4"/>
    </row>
    <row r="16472">
      <c r="A16472" s="3"/>
      <c r="B16472" s="4"/>
    </row>
    <row r="16473">
      <c r="A16473" s="3"/>
      <c r="B16473" s="4"/>
    </row>
    <row r="16474">
      <c r="A16474" s="3"/>
      <c r="B16474" s="4"/>
    </row>
    <row r="16475">
      <c r="A16475" s="3"/>
      <c r="B16475" s="4"/>
    </row>
    <row r="16476">
      <c r="A16476" s="3"/>
      <c r="B16476" s="4"/>
    </row>
    <row r="16477">
      <c r="A16477" s="3"/>
      <c r="B16477" s="4"/>
    </row>
    <row r="16478">
      <c r="A16478" s="3"/>
      <c r="B16478" s="4"/>
    </row>
    <row r="16479">
      <c r="A16479" s="3"/>
      <c r="B16479" s="4"/>
    </row>
    <row r="16480">
      <c r="A16480" s="3"/>
      <c r="B16480" s="4"/>
    </row>
    <row r="16481">
      <c r="A16481" s="3"/>
      <c r="B16481" s="4"/>
    </row>
    <row r="16482">
      <c r="A16482" s="3"/>
      <c r="B16482" s="4"/>
    </row>
    <row r="16483">
      <c r="A16483" s="3"/>
      <c r="B16483" s="4"/>
    </row>
    <row r="16484">
      <c r="A16484" s="3"/>
      <c r="B16484" s="4"/>
    </row>
    <row r="16485">
      <c r="A16485" s="3"/>
      <c r="B16485" s="4"/>
    </row>
    <row r="16486">
      <c r="A16486" s="3"/>
      <c r="B16486" s="4"/>
    </row>
    <row r="16487">
      <c r="A16487" s="3"/>
      <c r="B16487" s="4"/>
    </row>
    <row r="16488">
      <c r="A16488" s="3"/>
      <c r="B16488" s="4"/>
    </row>
    <row r="16489">
      <c r="A16489" s="3"/>
      <c r="B16489" s="4"/>
    </row>
    <row r="16490">
      <c r="A16490" s="3"/>
      <c r="B16490" s="4"/>
    </row>
    <row r="16491">
      <c r="A16491" s="3"/>
      <c r="B16491" s="4"/>
    </row>
    <row r="16492">
      <c r="A16492" s="3"/>
      <c r="B16492" s="4"/>
    </row>
    <row r="16493">
      <c r="A16493" s="3"/>
      <c r="B16493" s="4"/>
    </row>
    <row r="16494">
      <c r="A16494" s="3"/>
      <c r="B16494" s="4"/>
    </row>
    <row r="16495">
      <c r="A16495" s="3"/>
      <c r="B16495" s="4"/>
    </row>
    <row r="16496">
      <c r="A16496" s="3"/>
      <c r="B16496" s="4"/>
    </row>
    <row r="16497">
      <c r="A16497" s="3"/>
      <c r="B16497" s="4"/>
    </row>
    <row r="16498">
      <c r="A16498" s="3"/>
      <c r="B16498" s="4"/>
    </row>
    <row r="16499">
      <c r="A16499" s="3"/>
      <c r="B16499" s="4"/>
    </row>
    <row r="16500">
      <c r="A16500" s="3"/>
      <c r="B16500" s="4"/>
    </row>
    <row r="16501">
      <c r="A16501" s="3"/>
      <c r="B16501" s="4"/>
    </row>
    <row r="16502">
      <c r="A16502" s="3"/>
      <c r="B16502" s="4"/>
    </row>
    <row r="16503">
      <c r="A16503" s="3"/>
      <c r="B16503" s="4"/>
    </row>
    <row r="16504">
      <c r="A16504" s="3"/>
      <c r="B16504" s="4"/>
    </row>
    <row r="16505">
      <c r="A16505" s="3"/>
      <c r="B16505" s="4"/>
    </row>
    <row r="16506">
      <c r="A16506" s="3"/>
      <c r="B16506" s="4"/>
    </row>
    <row r="16507">
      <c r="A16507" s="3"/>
      <c r="B16507" s="4"/>
    </row>
    <row r="16508">
      <c r="A16508" s="3"/>
      <c r="B16508" s="4"/>
    </row>
    <row r="16509">
      <c r="A16509" s="3"/>
      <c r="B16509" s="4"/>
    </row>
    <row r="16510">
      <c r="A16510" s="3"/>
      <c r="B16510" s="4"/>
    </row>
    <row r="16511">
      <c r="A16511" s="3"/>
      <c r="B16511" s="4"/>
    </row>
    <row r="16512">
      <c r="A16512" s="3"/>
      <c r="B16512" s="4"/>
    </row>
    <row r="16513">
      <c r="A16513" s="3"/>
      <c r="B16513" s="4"/>
    </row>
    <row r="16514">
      <c r="A16514" s="3"/>
      <c r="B16514" s="4"/>
    </row>
    <row r="16515">
      <c r="A16515" s="3"/>
      <c r="B16515" s="4"/>
    </row>
    <row r="16516">
      <c r="A16516" s="3"/>
      <c r="B16516" s="4"/>
    </row>
    <row r="16517">
      <c r="A16517" s="3"/>
      <c r="B16517" s="4"/>
    </row>
    <row r="16518">
      <c r="A16518" s="3"/>
      <c r="B16518" s="4"/>
    </row>
    <row r="16519">
      <c r="A16519" s="3"/>
      <c r="B16519" s="4"/>
    </row>
    <row r="16520">
      <c r="A16520" s="3"/>
      <c r="B16520" s="4"/>
    </row>
    <row r="16521">
      <c r="A16521" s="3"/>
      <c r="B16521" s="4"/>
    </row>
    <row r="16522">
      <c r="A16522" s="3"/>
      <c r="B16522" s="4"/>
    </row>
    <row r="16523">
      <c r="A16523" s="3"/>
      <c r="B16523" s="4"/>
    </row>
    <row r="16524">
      <c r="A16524" s="3"/>
      <c r="B16524" s="4"/>
    </row>
    <row r="16525">
      <c r="A16525" s="3"/>
      <c r="B16525" s="4"/>
    </row>
    <row r="16526">
      <c r="A16526" s="3"/>
      <c r="B16526" s="4"/>
    </row>
    <row r="16527">
      <c r="A16527" s="3"/>
      <c r="B16527" s="4"/>
    </row>
    <row r="16528">
      <c r="A16528" s="3"/>
      <c r="B16528" s="4"/>
    </row>
    <row r="16529">
      <c r="A16529" s="3"/>
      <c r="B16529" s="4"/>
    </row>
    <row r="16530">
      <c r="A16530" s="3"/>
      <c r="B16530" s="4"/>
    </row>
    <row r="16531">
      <c r="A16531" s="3"/>
      <c r="B16531" s="4"/>
    </row>
    <row r="16532">
      <c r="A16532" s="3"/>
      <c r="B16532" s="4"/>
    </row>
    <row r="16533">
      <c r="A16533" s="3"/>
      <c r="B16533" s="4"/>
    </row>
    <row r="16534">
      <c r="A16534" s="3"/>
      <c r="B16534" s="4"/>
    </row>
    <row r="16535">
      <c r="A16535" s="3"/>
      <c r="B16535" s="4"/>
    </row>
    <row r="16536">
      <c r="A16536" s="3"/>
      <c r="B16536" s="4"/>
    </row>
    <row r="16537">
      <c r="A16537" s="3"/>
      <c r="B16537" s="4"/>
    </row>
    <row r="16538">
      <c r="A16538" s="3"/>
      <c r="B16538" s="4"/>
    </row>
    <row r="16539">
      <c r="A16539" s="3"/>
      <c r="B16539" s="4"/>
    </row>
    <row r="16540">
      <c r="A16540" s="3"/>
      <c r="B16540" s="4"/>
    </row>
    <row r="16541">
      <c r="A16541" s="3"/>
      <c r="B16541" s="4"/>
    </row>
    <row r="16542">
      <c r="A16542" s="3"/>
      <c r="B16542" s="4"/>
    </row>
    <row r="16543">
      <c r="A16543" s="3"/>
      <c r="B16543" s="4"/>
    </row>
    <row r="16544">
      <c r="A16544" s="3"/>
      <c r="B16544" s="4"/>
    </row>
    <row r="16545">
      <c r="A16545" s="3"/>
      <c r="B16545" s="4"/>
    </row>
    <row r="16546">
      <c r="A16546" s="3"/>
      <c r="B16546" s="4"/>
    </row>
    <row r="16547">
      <c r="A16547" s="3"/>
      <c r="B16547" s="4"/>
    </row>
    <row r="16548">
      <c r="A16548" s="3"/>
      <c r="B16548" s="4"/>
    </row>
    <row r="16549">
      <c r="A16549" s="3"/>
      <c r="B16549" s="4"/>
    </row>
    <row r="16550">
      <c r="A16550" s="3"/>
      <c r="B16550" s="4"/>
    </row>
    <row r="16551">
      <c r="A16551" s="3"/>
      <c r="B16551" s="4"/>
    </row>
    <row r="16552">
      <c r="A16552" s="3"/>
      <c r="B16552" s="4"/>
    </row>
    <row r="16553">
      <c r="A16553" s="3"/>
      <c r="B16553" s="4"/>
    </row>
    <row r="16554">
      <c r="A16554" s="3"/>
      <c r="B16554" s="4"/>
    </row>
    <row r="16555">
      <c r="A16555" s="3"/>
      <c r="B16555" s="4"/>
    </row>
    <row r="16556">
      <c r="A16556" s="3"/>
      <c r="B16556" s="4"/>
    </row>
    <row r="16557">
      <c r="A16557" s="3"/>
      <c r="B16557" s="4"/>
    </row>
    <row r="16558">
      <c r="A16558" s="3"/>
      <c r="B16558" s="4"/>
    </row>
    <row r="16559">
      <c r="A16559" s="3"/>
      <c r="B16559" s="4"/>
    </row>
    <row r="16560">
      <c r="A16560" s="3"/>
      <c r="B16560" s="4"/>
    </row>
    <row r="16561">
      <c r="A16561" s="3"/>
      <c r="B16561" s="4"/>
    </row>
    <row r="16562">
      <c r="A16562" s="3"/>
      <c r="B16562" s="4"/>
    </row>
    <row r="16563">
      <c r="A16563" s="3"/>
      <c r="B16563" s="4"/>
    </row>
    <row r="16564">
      <c r="A16564" s="3"/>
      <c r="B16564" s="4"/>
    </row>
    <row r="16565">
      <c r="A16565" s="3"/>
      <c r="B16565" s="4"/>
    </row>
    <row r="16566">
      <c r="A16566" s="3"/>
      <c r="B16566" s="4"/>
    </row>
    <row r="16567">
      <c r="A16567" s="3"/>
      <c r="B16567" s="4"/>
    </row>
    <row r="16568">
      <c r="A16568" s="3"/>
      <c r="B16568" s="4"/>
    </row>
    <row r="16569">
      <c r="A16569" s="3"/>
      <c r="B16569" s="4"/>
    </row>
    <row r="16570">
      <c r="A16570" s="3"/>
      <c r="B16570" s="4"/>
    </row>
    <row r="16571">
      <c r="A16571" s="3"/>
      <c r="B16571" s="4"/>
    </row>
    <row r="16572">
      <c r="A16572" s="3"/>
      <c r="B16572" s="4"/>
    </row>
    <row r="16573">
      <c r="A16573" s="3"/>
      <c r="B16573" s="4"/>
    </row>
    <row r="16574">
      <c r="A16574" s="3"/>
      <c r="B16574" s="4"/>
    </row>
    <row r="16575">
      <c r="A16575" s="3"/>
      <c r="B16575" s="4"/>
    </row>
    <row r="16576">
      <c r="A16576" s="3"/>
      <c r="B16576" s="4"/>
    </row>
    <row r="16577">
      <c r="A16577" s="3"/>
      <c r="B16577" s="4"/>
    </row>
    <row r="16578">
      <c r="A16578" s="3"/>
      <c r="B16578" s="4"/>
    </row>
    <row r="16579">
      <c r="A16579" s="3"/>
      <c r="B16579" s="4"/>
    </row>
    <row r="16580">
      <c r="A16580" s="3"/>
      <c r="B16580" s="4"/>
    </row>
    <row r="16581">
      <c r="A16581" s="3"/>
      <c r="B16581" s="4"/>
    </row>
    <row r="16582">
      <c r="A16582" s="3"/>
      <c r="B16582" s="4"/>
    </row>
    <row r="16583">
      <c r="A16583" s="3"/>
      <c r="B16583" s="4"/>
    </row>
    <row r="16584">
      <c r="A16584" s="3"/>
      <c r="B16584" s="4"/>
    </row>
    <row r="16585">
      <c r="A16585" s="3"/>
      <c r="B16585" s="4"/>
    </row>
    <row r="16586">
      <c r="A16586" s="3"/>
      <c r="B16586" s="4"/>
    </row>
    <row r="16587">
      <c r="A16587" s="3"/>
      <c r="B16587" s="4"/>
    </row>
    <row r="16588">
      <c r="A16588" s="3"/>
      <c r="B16588" s="4"/>
    </row>
    <row r="16589">
      <c r="A16589" s="3"/>
      <c r="B16589" s="4"/>
    </row>
    <row r="16590">
      <c r="A16590" s="3"/>
      <c r="B16590" s="4"/>
    </row>
    <row r="16591">
      <c r="A16591" s="3"/>
      <c r="B16591" s="4"/>
    </row>
    <row r="16592">
      <c r="A16592" s="3"/>
      <c r="B16592" s="4"/>
    </row>
    <row r="16593">
      <c r="A16593" s="3"/>
      <c r="B16593" s="4"/>
    </row>
    <row r="16594">
      <c r="A16594" s="3"/>
      <c r="B16594" s="4"/>
    </row>
    <row r="16595">
      <c r="A16595" s="3"/>
      <c r="B16595" s="4"/>
    </row>
    <row r="16596">
      <c r="A16596" s="3"/>
      <c r="B16596" s="4"/>
    </row>
    <row r="16597">
      <c r="A16597" s="3"/>
      <c r="B16597" s="4"/>
    </row>
    <row r="16598">
      <c r="A16598" s="3"/>
      <c r="B16598" s="4"/>
    </row>
    <row r="16599">
      <c r="A16599" s="3"/>
      <c r="B16599" s="4"/>
    </row>
    <row r="16600">
      <c r="A16600" s="3"/>
      <c r="B16600" s="4"/>
    </row>
    <row r="16601">
      <c r="A16601" s="3"/>
      <c r="B16601" s="4"/>
    </row>
    <row r="16602">
      <c r="A16602" s="3"/>
      <c r="B16602" s="4"/>
    </row>
    <row r="16603">
      <c r="A16603" s="3"/>
      <c r="B16603" s="4"/>
    </row>
    <row r="16604">
      <c r="A16604" s="3"/>
      <c r="B16604" s="4"/>
    </row>
    <row r="16605">
      <c r="A16605" s="3"/>
      <c r="B16605" s="4"/>
    </row>
    <row r="16606">
      <c r="A16606" s="3"/>
      <c r="B16606" s="4"/>
    </row>
    <row r="16607">
      <c r="A16607" s="3"/>
      <c r="B16607" s="4"/>
    </row>
    <row r="16608">
      <c r="A16608" s="3"/>
      <c r="B16608" s="4"/>
    </row>
    <row r="16609">
      <c r="A16609" s="3"/>
      <c r="B16609" s="4"/>
    </row>
    <row r="16610">
      <c r="A16610" s="3"/>
      <c r="B16610" s="4"/>
    </row>
    <row r="16611">
      <c r="A16611" s="3"/>
      <c r="B16611" s="4"/>
    </row>
    <row r="16612">
      <c r="A16612" s="3"/>
      <c r="B16612" s="4"/>
    </row>
    <row r="16613">
      <c r="A16613" s="3"/>
      <c r="B16613" s="4"/>
    </row>
    <row r="16614">
      <c r="A16614" s="3"/>
      <c r="B16614" s="4"/>
    </row>
    <row r="16615">
      <c r="A16615" s="3"/>
      <c r="B16615" s="4"/>
    </row>
    <row r="16616">
      <c r="A16616" s="3"/>
      <c r="B16616" s="4"/>
    </row>
    <row r="16617">
      <c r="A16617" s="3"/>
      <c r="B16617" s="4"/>
    </row>
    <row r="16618">
      <c r="A16618" s="3"/>
      <c r="B16618" s="4"/>
    </row>
    <row r="16619">
      <c r="A16619" s="3"/>
      <c r="B16619" s="4"/>
    </row>
    <row r="16620">
      <c r="A16620" s="3"/>
      <c r="B16620" s="4"/>
    </row>
    <row r="16621">
      <c r="A16621" s="3"/>
      <c r="B16621" s="4"/>
    </row>
    <row r="16622">
      <c r="A16622" s="3"/>
      <c r="B16622" s="4"/>
    </row>
    <row r="16623">
      <c r="A16623" s="3"/>
      <c r="B16623" s="4"/>
    </row>
    <row r="16624">
      <c r="A16624" s="3"/>
      <c r="B16624" s="4"/>
    </row>
    <row r="16625">
      <c r="A16625" s="3"/>
      <c r="B16625" s="4"/>
    </row>
    <row r="16626">
      <c r="A16626" s="3"/>
      <c r="B16626" s="4"/>
    </row>
    <row r="16627">
      <c r="A16627" s="3"/>
      <c r="B16627" s="4"/>
    </row>
    <row r="16628">
      <c r="A16628" s="3"/>
      <c r="B16628" s="4"/>
    </row>
    <row r="16629">
      <c r="A16629" s="3"/>
      <c r="B16629" s="4"/>
    </row>
    <row r="16630">
      <c r="A16630" s="3"/>
      <c r="B16630" s="4"/>
    </row>
    <row r="16631">
      <c r="A16631" s="3"/>
      <c r="B16631" s="4"/>
    </row>
    <row r="16632">
      <c r="A16632" s="3"/>
      <c r="B16632" s="4"/>
    </row>
    <row r="16633">
      <c r="A16633" s="3"/>
      <c r="B16633" s="4"/>
    </row>
    <row r="16634">
      <c r="A16634" s="3"/>
      <c r="B16634" s="4"/>
    </row>
    <row r="16635">
      <c r="A16635" s="3"/>
      <c r="B16635" s="4"/>
    </row>
    <row r="16636">
      <c r="A16636" s="3"/>
      <c r="B16636" s="4"/>
    </row>
    <row r="16637">
      <c r="A16637" s="3"/>
      <c r="B16637" s="4"/>
    </row>
    <row r="16638">
      <c r="A16638" s="3"/>
      <c r="B16638" s="4"/>
    </row>
    <row r="16639">
      <c r="A16639" s="3"/>
      <c r="B16639" s="4"/>
    </row>
    <row r="16640">
      <c r="A16640" s="3"/>
      <c r="B16640" s="4"/>
    </row>
    <row r="16641">
      <c r="A16641" s="3"/>
      <c r="B16641" s="4"/>
    </row>
    <row r="16642">
      <c r="A16642" s="3"/>
      <c r="B16642" s="4"/>
    </row>
    <row r="16643">
      <c r="A16643" s="3"/>
      <c r="B16643" s="4"/>
    </row>
    <row r="16644">
      <c r="A16644" s="3"/>
      <c r="B16644" s="4"/>
    </row>
    <row r="16645">
      <c r="A16645" s="3"/>
      <c r="B16645" s="4"/>
    </row>
    <row r="16646">
      <c r="A16646" s="3"/>
      <c r="B16646" s="4"/>
    </row>
    <row r="16647">
      <c r="A16647" s="3"/>
      <c r="B16647" s="4"/>
    </row>
    <row r="16648">
      <c r="A16648" s="3"/>
      <c r="B16648" s="4"/>
    </row>
    <row r="16649">
      <c r="A16649" s="3"/>
      <c r="B16649" s="4"/>
    </row>
    <row r="16650">
      <c r="A16650" s="3"/>
      <c r="B16650" s="4"/>
    </row>
    <row r="16651">
      <c r="A16651" s="3"/>
      <c r="B16651" s="4"/>
    </row>
    <row r="16652">
      <c r="A16652" s="3"/>
      <c r="B16652" s="4"/>
    </row>
    <row r="16653">
      <c r="A16653" s="3"/>
      <c r="B16653" s="4"/>
    </row>
    <row r="16654">
      <c r="A16654" s="3"/>
      <c r="B16654" s="4"/>
    </row>
    <row r="16655">
      <c r="A16655" s="3"/>
      <c r="B16655" s="4"/>
    </row>
    <row r="16656">
      <c r="A16656" s="3"/>
      <c r="B16656" s="4"/>
    </row>
    <row r="16657">
      <c r="A16657" s="3"/>
      <c r="B16657" s="4"/>
    </row>
    <row r="16658">
      <c r="A16658" s="3"/>
      <c r="B16658" s="4"/>
    </row>
    <row r="16659">
      <c r="A16659" s="3"/>
      <c r="B16659" s="4"/>
    </row>
    <row r="16660">
      <c r="A16660" s="3"/>
      <c r="B16660" s="4"/>
    </row>
    <row r="16661">
      <c r="A16661" s="3"/>
      <c r="B16661" s="4"/>
    </row>
    <row r="16662">
      <c r="A16662" s="3"/>
      <c r="B16662" s="4"/>
    </row>
    <row r="16663">
      <c r="A16663" s="3"/>
      <c r="B16663" s="4"/>
    </row>
    <row r="16664">
      <c r="A16664" s="3"/>
      <c r="B16664" s="4"/>
    </row>
    <row r="16665">
      <c r="A16665" s="3"/>
      <c r="B16665" s="4"/>
    </row>
    <row r="16666">
      <c r="A16666" s="3"/>
      <c r="B16666" s="4"/>
    </row>
    <row r="16667">
      <c r="A16667" s="3"/>
      <c r="B16667" s="4"/>
    </row>
    <row r="16668">
      <c r="A16668" s="3"/>
      <c r="B16668" s="4"/>
    </row>
    <row r="16669">
      <c r="A16669" s="3"/>
      <c r="B16669" s="4"/>
    </row>
    <row r="16670">
      <c r="A16670" s="3"/>
      <c r="B16670" s="4"/>
    </row>
    <row r="16671">
      <c r="A16671" s="3"/>
      <c r="B16671" s="4"/>
    </row>
    <row r="16672">
      <c r="A16672" s="3"/>
      <c r="B16672" s="4"/>
    </row>
    <row r="16673">
      <c r="A16673" s="3"/>
      <c r="B16673" s="4"/>
    </row>
    <row r="16674">
      <c r="A16674" s="3"/>
      <c r="B16674" s="4"/>
    </row>
    <row r="16675">
      <c r="A16675" s="3"/>
      <c r="B16675" s="4"/>
    </row>
    <row r="16676">
      <c r="A16676" s="3"/>
      <c r="B16676" s="4"/>
    </row>
    <row r="16677">
      <c r="A16677" s="3"/>
      <c r="B16677" s="4"/>
    </row>
    <row r="16678">
      <c r="A16678" s="3"/>
      <c r="B16678" s="4"/>
    </row>
    <row r="16679">
      <c r="A16679" s="3"/>
      <c r="B16679" s="4"/>
    </row>
    <row r="16680">
      <c r="A16680" s="3"/>
      <c r="B16680" s="4"/>
    </row>
    <row r="16681">
      <c r="A16681" s="3"/>
      <c r="B16681" s="4"/>
    </row>
    <row r="16682">
      <c r="A16682" s="3"/>
      <c r="B16682" s="4"/>
    </row>
    <row r="16683">
      <c r="A16683" s="3"/>
      <c r="B16683" s="4"/>
    </row>
    <row r="16684">
      <c r="A16684" s="3"/>
      <c r="B16684" s="4"/>
    </row>
    <row r="16685">
      <c r="A16685" s="3"/>
      <c r="B16685" s="4"/>
    </row>
    <row r="16686">
      <c r="A16686" s="3"/>
      <c r="B16686" s="4"/>
    </row>
    <row r="16687">
      <c r="A16687" s="3"/>
      <c r="B16687" s="4"/>
    </row>
    <row r="16688">
      <c r="A16688" s="3"/>
      <c r="B16688" s="4"/>
    </row>
    <row r="16689">
      <c r="A16689" s="3"/>
      <c r="B16689" s="4"/>
    </row>
    <row r="16690">
      <c r="A16690" s="3"/>
      <c r="B16690" s="4"/>
    </row>
    <row r="16691">
      <c r="A16691" s="3"/>
      <c r="B16691" s="4"/>
    </row>
    <row r="16692">
      <c r="A16692" s="3"/>
      <c r="B16692" s="4"/>
    </row>
    <row r="16693">
      <c r="A16693" s="3"/>
      <c r="B16693" s="4"/>
    </row>
    <row r="16694">
      <c r="A16694" s="3"/>
      <c r="B16694" s="4"/>
    </row>
    <row r="16695">
      <c r="A16695" s="3"/>
      <c r="B16695" s="4"/>
    </row>
    <row r="16696">
      <c r="A16696" s="3"/>
      <c r="B16696" s="4"/>
    </row>
    <row r="16697">
      <c r="A16697" s="3"/>
      <c r="B16697" s="4"/>
    </row>
    <row r="16698">
      <c r="A16698" s="3"/>
      <c r="B16698" s="4"/>
    </row>
    <row r="16699">
      <c r="A16699" s="3"/>
      <c r="B16699" s="4"/>
    </row>
    <row r="16700">
      <c r="A16700" s="3"/>
      <c r="B16700" s="4"/>
    </row>
    <row r="16701">
      <c r="A16701" s="3"/>
      <c r="B16701" s="4"/>
    </row>
    <row r="16702">
      <c r="A16702" s="3"/>
      <c r="B16702" s="4"/>
    </row>
    <row r="16703">
      <c r="A16703" s="3"/>
      <c r="B16703" s="4"/>
    </row>
    <row r="16704">
      <c r="A16704" s="3"/>
      <c r="B16704" s="4"/>
    </row>
    <row r="16705">
      <c r="A16705" s="3"/>
      <c r="B16705" s="4"/>
    </row>
    <row r="16706">
      <c r="A16706" s="3"/>
      <c r="B16706" s="4"/>
    </row>
    <row r="16707">
      <c r="A16707" s="3"/>
      <c r="B16707" s="4"/>
    </row>
    <row r="16708">
      <c r="A16708" s="3"/>
      <c r="B16708" s="4"/>
    </row>
    <row r="16709">
      <c r="A16709" s="3"/>
      <c r="B16709" s="4"/>
    </row>
    <row r="16710">
      <c r="A16710" s="3"/>
      <c r="B16710" s="4"/>
    </row>
    <row r="16711">
      <c r="A16711" s="3"/>
      <c r="B16711" s="4"/>
    </row>
    <row r="16712">
      <c r="A16712" s="3"/>
      <c r="B16712" s="4"/>
    </row>
    <row r="16713">
      <c r="A16713" s="3"/>
      <c r="B16713" s="4"/>
    </row>
    <row r="16714">
      <c r="A16714" s="3"/>
      <c r="B16714" s="4"/>
    </row>
    <row r="16715">
      <c r="A16715" s="3"/>
      <c r="B16715" s="4"/>
    </row>
    <row r="16716">
      <c r="A16716" s="3"/>
      <c r="B16716" s="4"/>
    </row>
    <row r="16717">
      <c r="A16717" s="3"/>
      <c r="B16717" s="4"/>
    </row>
    <row r="16718">
      <c r="A16718" s="3"/>
      <c r="B16718" s="4"/>
    </row>
    <row r="16719">
      <c r="A16719" s="3"/>
      <c r="B16719" s="4"/>
    </row>
    <row r="16720">
      <c r="A16720" s="3"/>
      <c r="B16720" s="4"/>
    </row>
    <row r="16721">
      <c r="A16721" s="3"/>
      <c r="B16721" s="4"/>
    </row>
    <row r="16722">
      <c r="A16722" s="3"/>
      <c r="B16722" s="4"/>
    </row>
    <row r="16723">
      <c r="A16723" s="3"/>
      <c r="B16723" s="4"/>
    </row>
    <row r="16724">
      <c r="A16724" s="3"/>
      <c r="B16724" s="4"/>
    </row>
    <row r="16725">
      <c r="A16725" s="3"/>
      <c r="B16725" s="4"/>
    </row>
    <row r="16726">
      <c r="A16726" s="3"/>
      <c r="B16726" s="4"/>
    </row>
    <row r="16727">
      <c r="A16727" s="3"/>
      <c r="B16727" s="4"/>
    </row>
    <row r="16728">
      <c r="A16728" s="3"/>
      <c r="B16728" s="4"/>
    </row>
    <row r="16729">
      <c r="A16729" s="3"/>
      <c r="B16729" s="4"/>
    </row>
    <row r="16730">
      <c r="A16730" s="3"/>
      <c r="B16730" s="4"/>
    </row>
    <row r="16731">
      <c r="A16731" s="3"/>
      <c r="B16731" s="4"/>
    </row>
    <row r="16732">
      <c r="A16732" s="3"/>
      <c r="B16732" s="4"/>
    </row>
    <row r="16733">
      <c r="A16733" s="3"/>
      <c r="B16733" s="4"/>
    </row>
    <row r="16734">
      <c r="A16734" s="3"/>
      <c r="B16734" s="4"/>
    </row>
    <row r="16735">
      <c r="A16735" s="3"/>
      <c r="B16735" s="4"/>
    </row>
    <row r="16736">
      <c r="A16736" s="3"/>
      <c r="B16736" s="4"/>
    </row>
    <row r="16737">
      <c r="A16737" s="3"/>
      <c r="B16737" s="4"/>
    </row>
    <row r="16738">
      <c r="A16738" s="3"/>
      <c r="B16738" s="4"/>
    </row>
    <row r="16739">
      <c r="A16739" s="3"/>
      <c r="B16739" s="4"/>
    </row>
    <row r="16740">
      <c r="A16740" s="3"/>
      <c r="B16740" s="4"/>
    </row>
    <row r="16741">
      <c r="A16741" s="3"/>
      <c r="B16741" s="4"/>
    </row>
    <row r="16742">
      <c r="A16742" s="3"/>
      <c r="B16742" s="4"/>
    </row>
    <row r="16743">
      <c r="A16743" s="3"/>
      <c r="B16743" s="4"/>
    </row>
    <row r="16744">
      <c r="A16744" s="3"/>
      <c r="B16744" s="4"/>
    </row>
    <row r="16745">
      <c r="A16745" s="3"/>
      <c r="B16745" s="4"/>
    </row>
    <row r="16746">
      <c r="A16746" s="3"/>
      <c r="B16746" s="4"/>
    </row>
    <row r="16747">
      <c r="A16747" s="3"/>
      <c r="B16747" s="4"/>
    </row>
    <row r="16748">
      <c r="A16748" s="3"/>
      <c r="B16748" s="4"/>
    </row>
    <row r="16749">
      <c r="A16749" s="3"/>
      <c r="B16749" s="4"/>
    </row>
    <row r="16750">
      <c r="A16750" s="3"/>
      <c r="B16750" s="4"/>
    </row>
    <row r="16751">
      <c r="A16751" s="3"/>
      <c r="B16751" s="4"/>
    </row>
    <row r="16752">
      <c r="A16752" s="3"/>
      <c r="B16752" s="4"/>
    </row>
    <row r="16753">
      <c r="A16753" s="3"/>
      <c r="B16753" s="4"/>
    </row>
    <row r="16754">
      <c r="A16754" s="3"/>
      <c r="B16754" s="4"/>
    </row>
    <row r="16755">
      <c r="A16755" s="3"/>
      <c r="B16755" s="4"/>
    </row>
    <row r="16756">
      <c r="A16756" s="3"/>
      <c r="B16756" s="4"/>
    </row>
    <row r="16757">
      <c r="A16757" s="3"/>
      <c r="B16757" s="4"/>
    </row>
    <row r="16758">
      <c r="A16758" s="3"/>
      <c r="B16758" s="4"/>
    </row>
    <row r="16759">
      <c r="A16759" s="3"/>
      <c r="B16759" s="4"/>
    </row>
    <row r="16760">
      <c r="A16760" s="3"/>
      <c r="B16760" s="4"/>
    </row>
    <row r="16761">
      <c r="A16761" s="3"/>
      <c r="B16761" s="4"/>
    </row>
    <row r="16762">
      <c r="A16762" s="3"/>
      <c r="B16762" s="4"/>
    </row>
    <row r="16763">
      <c r="A16763" s="3"/>
      <c r="B16763" s="4"/>
    </row>
    <row r="16764">
      <c r="A16764" s="3"/>
      <c r="B16764" s="4"/>
    </row>
    <row r="16765">
      <c r="A16765" s="3"/>
      <c r="B16765" s="4"/>
    </row>
    <row r="16766">
      <c r="A16766" s="3"/>
      <c r="B16766" s="4"/>
    </row>
    <row r="16767">
      <c r="A16767" s="3"/>
      <c r="B16767" s="4"/>
    </row>
    <row r="16768">
      <c r="A16768" s="3"/>
      <c r="B16768" s="4"/>
    </row>
    <row r="16769">
      <c r="A16769" s="3"/>
      <c r="B16769" s="4"/>
    </row>
    <row r="16770">
      <c r="A16770" s="3"/>
      <c r="B16770" s="4"/>
    </row>
    <row r="16771">
      <c r="A16771" s="3"/>
      <c r="B16771" s="4"/>
    </row>
    <row r="16772">
      <c r="A16772" s="3"/>
      <c r="B16772" s="4"/>
    </row>
    <row r="16773">
      <c r="A16773" s="3"/>
      <c r="B16773" s="4"/>
    </row>
    <row r="16774">
      <c r="A16774" s="3"/>
      <c r="B16774" s="4"/>
    </row>
    <row r="16775">
      <c r="A16775" s="3"/>
      <c r="B16775" s="4"/>
    </row>
    <row r="16776">
      <c r="A16776" s="3"/>
      <c r="B16776" s="4"/>
    </row>
    <row r="16777">
      <c r="A16777" s="3"/>
      <c r="B16777" s="4"/>
    </row>
    <row r="16778">
      <c r="A16778" s="3"/>
      <c r="B16778" s="4"/>
    </row>
    <row r="16779">
      <c r="A16779" s="3"/>
      <c r="B16779" s="4"/>
    </row>
    <row r="16780">
      <c r="A16780" s="3"/>
      <c r="B16780" s="4"/>
    </row>
    <row r="16781">
      <c r="A16781" s="3"/>
      <c r="B16781" s="4"/>
    </row>
    <row r="16782">
      <c r="A16782" s="3"/>
      <c r="B16782" s="4"/>
    </row>
    <row r="16783">
      <c r="A16783" s="3"/>
      <c r="B16783" s="4"/>
    </row>
    <row r="16784">
      <c r="A16784" s="3"/>
      <c r="B16784" s="4"/>
    </row>
    <row r="16785">
      <c r="A16785" s="3"/>
      <c r="B16785" s="4"/>
    </row>
    <row r="16786">
      <c r="A16786" s="3"/>
      <c r="B16786" s="4"/>
    </row>
    <row r="16787">
      <c r="A16787" s="3"/>
      <c r="B16787" s="4"/>
    </row>
    <row r="16788">
      <c r="A16788" s="3"/>
      <c r="B16788" s="4"/>
    </row>
    <row r="16789">
      <c r="A16789" s="3"/>
      <c r="B16789" s="4"/>
    </row>
    <row r="16790">
      <c r="A16790" s="3"/>
      <c r="B16790" s="4"/>
    </row>
    <row r="16791">
      <c r="A16791" s="3"/>
      <c r="B16791" s="4"/>
    </row>
    <row r="16792">
      <c r="A16792" s="3"/>
      <c r="B16792" s="4"/>
    </row>
    <row r="16793">
      <c r="A16793" s="3"/>
      <c r="B16793" s="4"/>
    </row>
    <row r="16794">
      <c r="A16794" s="3"/>
      <c r="B16794" s="4"/>
    </row>
    <row r="16795">
      <c r="A16795" s="3"/>
      <c r="B16795" s="4"/>
    </row>
    <row r="16796">
      <c r="A16796" s="3"/>
      <c r="B16796" s="4"/>
    </row>
    <row r="16797">
      <c r="A16797" s="3"/>
      <c r="B16797" s="4"/>
    </row>
    <row r="16798">
      <c r="A16798" s="3"/>
      <c r="B16798" s="4"/>
    </row>
    <row r="16799">
      <c r="A16799" s="3"/>
      <c r="B16799" s="4"/>
    </row>
    <row r="16800">
      <c r="A16800" s="3"/>
      <c r="B16800" s="4"/>
    </row>
    <row r="16801">
      <c r="A16801" s="3"/>
      <c r="B16801" s="4"/>
    </row>
    <row r="16802">
      <c r="A16802" s="3"/>
      <c r="B16802" s="4"/>
    </row>
    <row r="16803">
      <c r="A16803" s="3"/>
      <c r="B16803" s="4"/>
    </row>
    <row r="16804">
      <c r="A16804" s="3"/>
      <c r="B16804" s="4"/>
    </row>
    <row r="16805">
      <c r="A16805" s="3"/>
      <c r="B16805" s="4"/>
    </row>
    <row r="16806">
      <c r="A16806" s="3"/>
      <c r="B16806" s="4"/>
    </row>
    <row r="16807">
      <c r="A16807" s="3"/>
      <c r="B16807" s="4"/>
    </row>
    <row r="16808">
      <c r="A16808" s="3"/>
      <c r="B16808" s="4"/>
    </row>
    <row r="16809">
      <c r="A16809" s="3"/>
      <c r="B16809" s="4"/>
    </row>
    <row r="16810">
      <c r="A16810" s="3"/>
      <c r="B16810" s="4"/>
    </row>
    <row r="16811">
      <c r="A16811" s="3"/>
      <c r="B16811" s="4"/>
    </row>
    <row r="16812">
      <c r="A16812" s="3"/>
      <c r="B16812" s="4"/>
    </row>
    <row r="16813">
      <c r="A16813" s="3"/>
      <c r="B16813" s="4"/>
    </row>
    <row r="16814">
      <c r="A16814" s="3"/>
      <c r="B16814" s="4"/>
    </row>
    <row r="16815">
      <c r="A16815" s="3"/>
      <c r="B16815" s="4"/>
    </row>
    <row r="16816">
      <c r="A16816" s="3"/>
      <c r="B16816" s="4"/>
    </row>
    <row r="16817">
      <c r="A16817" s="3"/>
      <c r="B16817" s="4"/>
    </row>
    <row r="16818">
      <c r="A16818" s="3"/>
      <c r="B16818" s="4"/>
    </row>
    <row r="16819">
      <c r="A16819" s="3"/>
      <c r="B16819" s="4"/>
    </row>
    <row r="16820">
      <c r="A16820" s="3"/>
      <c r="B16820" s="4"/>
    </row>
    <row r="16821">
      <c r="A16821" s="3"/>
      <c r="B16821" s="4"/>
    </row>
    <row r="16822">
      <c r="A16822" s="3"/>
      <c r="B16822" s="4"/>
    </row>
    <row r="16823">
      <c r="A16823" s="3"/>
      <c r="B16823" s="4"/>
    </row>
    <row r="16824">
      <c r="A16824" s="3"/>
      <c r="B16824" s="4"/>
    </row>
    <row r="16825">
      <c r="A16825" s="3"/>
      <c r="B16825" s="4"/>
    </row>
    <row r="16826">
      <c r="A16826" s="3"/>
      <c r="B16826" s="4"/>
    </row>
    <row r="16827">
      <c r="A16827" s="3"/>
      <c r="B16827" s="4"/>
    </row>
    <row r="16828">
      <c r="A16828" s="3"/>
      <c r="B16828" s="4"/>
    </row>
    <row r="16829">
      <c r="A16829" s="3"/>
      <c r="B16829" s="4"/>
    </row>
    <row r="16830">
      <c r="A16830" s="3"/>
      <c r="B16830" s="4"/>
    </row>
    <row r="16831">
      <c r="A16831" s="3"/>
      <c r="B16831" s="4"/>
    </row>
    <row r="16832">
      <c r="A16832" s="3"/>
      <c r="B16832" s="4"/>
    </row>
    <row r="16833">
      <c r="A16833" s="3"/>
      <c r="B16833" s="4"/>
    </row>
    <row r="16834">
      <c r="A16834" s="3"/>
      <c r="B16834" s="4"/>
    </row>
    <row r="16835">
      <c r="A16835" s="3"/>
      <c r="B16835" s="4"/>
    </row>
    <row r="16836">
      <c r="A16836" s="3"/>
      <c r="B16836" s="4"/>
    </row>
    <row r="16837">
      <c r="A16837" s="3"/>
      <c r="B16837" s="4"/>
    </row>
    <row r="16838">
      <c r="A16838" s="3"/>
      <c r="B16838" s="4"/>
    </row>
    <row r="16839">
      <c r="A16839" s="3"/>
      <c r="B16839" s="4"/>
    </row>
    <row r="16840">
      <c r="A16840" s="3"/>
      <c r="B16840" s="4"/>
    </row>
    <row r="16841">
      <c r="A16841" s="3"/>
      <c r="B16841" s="4"/>
    </row>
    <row r="16842">
      <c r="A16842" s="3"/>
      <c r="B16842" s="4"/>
    </row>
    <row r="16843">
      <c r="A16843" s="3"/>
      <c r="B16843" s="4"/>
    </row>
    <row r="16844">
      <c r="A16844" s="3"/>
      <c r="B16844" s="4"/>
    </row>
    <row r="16845">
      <c r="A16845" s="3"/>
      <c r="B16845" s="4"/>
    </row>
    <row r="16846">
      <c r="A16846" s="3"/>
      <c r="B16846" s="4"/>
    </row>
    <row r="16847">
      <c r="A16847" s="3"/>
      <c r="B16847" s="4"/>
    </row>
    <row r="16848">
      <c r="A16848" s="3"/>
      <c r="B16848" s="4"/>
    </row>
    <row r="16849">
      <c r="A16849" s="3"/>
      <c r="B16849" s="4"/>
    </row>
    <row r="16850">
      <c r="A16850" s="3"/>
      <c r="B16850" s="4"/>
    </row>
    <row r="16851">
      <c r="A16851" s="3"/>
      <c r="B16851" s="4"/>
    </row>
    <row r="16852">
      <c r="A16852" s="3"/>
      <c r="B16852" s="4"/>
    </row>
    <row r="16853">
      <c r="A16853" s="3"/>
      <c r="B16853" s="4"/>
    </row>
    <row r="16854">
      <c r="A16854" s="3"/>
      <c r="B16854" s="4"/>
    </row>
    <row r="16855">
      <c r="A16855" s="3"/>
      <c r="B16855" s="4"/>
    </row>
    <row r="16856">
      <c r="A16856" s="3"/>
      <c r="B16856" s="4"/>
    </row>
    <row r="16857">
      <c r="A16857" s="3"/>
      <c r="B16857" s="4"/>
    </row>
    <row r="16858">
      <c r="A16858" s="3"/>
      <c r="B16858" s="4"/>
    </row>
    <row r="16859">
      <c r="A16859" s="3"/>
      <c r="B16859" s="4"/>
    </row>
    <row r="16860">
      <c r="A16860" s="3"/>
      <c r="B16860" s="4"/>
    </row>
    <row r="16861">
      <c r="A16861" s="3"/>
      <c r="B16861" s="4"/>
    </row>
    <row r="16862">
      <c r="A16862" s="3"/>
      <c r="B16862" s="4"/>
    </row>
    <row r="16863">
      <c r="A16863" s="3"/>
      <c r="B16863" s="4"/>
    </row>
    <row r="16864">
      <c r="A16864" s="3"/>
      <c r="B16864" s="4"/>
    </row>
    <row r="16865">
      <c r="A16865" s="3"/>
      <c r="B16865" s="4"/>
    </row>
    <row r="16866">
      <c r="A16866" s="3"/>
      <c r="B16866" s="4"/>
    </row>
    <row r="16867">
      <c r="A16867" s="3"/>
      <c r="B16867" s="4"/>
    </row>
    <row r="16868">
      <c r="A16868" s="3"/>
      <c r="B16868" s="4"/>
    </row>
    <row r="16869">
      <c r="A16869" s="3"/>
      <c r="B16869" s="4"/>
    </row>
    <row r="16870">
      <c r="A16870" s="3"/>
      <c r="B16870" s="4"/>
    </row>
    <row r="16871">
      <c r="A16871" s="3"/>
      <c r="B16871" s="4"/>
    </row>
    <row r="16872">
      <c r="A16872" s="3"/>
      <c r="B16872" s="4"/>
    </row>
    <row r="16873">
      <c r="A16873" s="3"/>
      <c r="B16873" s="4"/>
    </row>
    <row r="16874">
      <c r="A16874" s="3"/>
      <c r="B16874" s="4"/>
    </row>
    <row r="16875">
      <c r="A16875" s="3"/>
      <c r="B16875" s="4"/>
    </row>
    <row r="16876">
      <c r="A16876" s="3"/>
      <c r="B16876" s="4"/>
    </row>
    <row r="16877">
      <c r="A16877" s="3"/>
      <c r="B16877" s="4"/>
    </row>
    <row r="16878">
      <c r="A16878" s="3"/>
      <c r="B16878" s="4"/>
    </row>
    <row r="16879">
      <c r="A16879" s="3"/>
      <c r="B16879" s="4"/>
    </row>
    <row r="16880">
      <c r="A16880" s="3"/>
      <c r="B16880" s="4"/>
    </row>
    <row r="16881">
      <c r="A16881" s="3"/>
      <c r="B16881" s="4"/>
    </row>
    <row r="16882">
      <c r="A16882" s="3"/>
      <c r="B16882" s="4"/>
    </row>
    <row r="16883">
      <c r="A16883" s="3"/>
      <c r="B16883" s="4"/>
    </row>
    <row r="16884">
      <c r="A16884" s="3"/>
      <c r="B16884" s="4"/>
    </row>
    <row r="16885">
      <c r="A16885" s="3"/>
      <c r="B16885" s="4"/>
    </row>
    <row r="16886">
      <c r="A16886" s="3"/>
      <c r="B16886" s="4"/>
    </row>
    <row r="16887">
      <c r="A16887" s="3"/>
      <c r="B16887" s="4"/>
    </row>
    <row r="16888">
      <c r="A16888" s="3"/>
      <c r="B16888" s="4"/>
    </row>
    <row r="16889">
      <c r="A16889" s="3"/>
      <c r="B16889" s="4"/>
    </row>
    <row r="16890">
      <c r="A16890" s="3"/>
      <c r="B16890" s="4"/>
    </row>
    <row r="16891">
      <c r="A16891" s="3"/>
      <c r="B16891" s="4"/>
    </row>
    <row r="16892">
      <c r="A16892" s="3"/>
      <c r="B16892" s="4"/>
    </row>
    <row r="16893">
      <c r="A16893" s="3"/>
      <c r="B16893" s="4"/>
    </row>
    <row r="16894">
      <c r="A16894" s="3"/>
      <c r="B16894" s="4"/>
    </row>
    <row r="16895">
      <c r="A16895" s="3"/>
      <c r="B16895" s="4"/>
    </row>
    <row r="16896">
      <c r="A16896" s="3"/>
      <c r="B16896" s="4"/>
    </row>
    <row r="16897">
      <c r="A16897" s="3"/>
      <c r="B16897" s="4"/>
    </row>
    <row r="16898">
      <c r="A16898" s="3"/>
      <c r="B16898" s="4"/>
    </row>
    <row r="16899">
      <c r="A16899" s="3"/>
      <c r="B16899" s="4"/>
    </row>
    <row r="16900">
      <c r="A16900" s="3"/>
      <c r="B16900" s="4"/>
    </row>
    <row r="16901">
      <c r="A16901" s="3"/>
      <c r="B16901" s="4"/>
    </row>
    <row r="16902">
      <c r="A16902" s="3"/>
      <c r="B16902" s="4"/>
    </row>
    <row r="16903">
      <c r="A16903" s="3"/>
      <c r="B16903" s="4"/>
    </row>
    <row r="16904">
      <c r="A16904" s="3"/>
      <c r="B16904" s="4"/>
    </row>
    <row r="16905">
      <c r="A16905" s="3"/>
      <c r="B16905" s="4"/>
    </row>
    <row r="16906">
      <c r="A16906" s="3"/>
      <c r="B16906" s="4"/>
    </row>
    <row r="16907">
      <c r="A16907" s="3"/>
      <c r="B16907" s="4"/>
    </row>
    <row r="16908">
      <c r="A16908" s="3"/>
      <c r="B16908" s="4"/>
    </row>
    <row r="16909">
      <c r="A16909" s="3"/>
      <c r="B16909" s="4"/>
    </row>
    <row r="16910">
      <c r="A16910" s="3"/>
      <c r="B16910" s="4"/>
    </row>
    <row r="16911">
      <c r="A16911" s="3"/>
      <c r="B16911" s="4"/>
    </row>
    <row r="16912">
      <c r="A16912" s="3"/>
      <c r="B16912" s="4"/>
    </row>
    <row r="16913">
      <c r="A16913" s="3"/>
      <c r="B16913" s="4"/>
    </row>
    <row r="16914">
      <c r="A16914" s="3"/>
      <c r="B16914" s="4"/>
    </row>
    <row r="16915">
      <c r="A16915" s="3"/>
      <c r="B16915" s="4"/>
    </row>
    <row r="16916">
      <c r="A16916" s="3"/>
      <c r="B16916" s="4"/>
    </row>
    <row r="16917">
      <c r="A16917" s="3"/>
      <c r="B16917" s="4"/>
    </row>
    <row r="16918">
      <c r="A16918" s="3"/>
      <c r="B16918" s="4"/>
    </row>
    <row r="16919">
      <c r="A16919" s="3"/>
      <c r="B16919" s="4"/>
    </row>
    <row r="16920">
      <c r="A16920" s="3"/>
      <c r="B16920" s="4"/>
    </row>
    <row r="16921">
      <c r="A16921" s="3"/>
      <c r="B16921" s="4"/>
    </row>
    <row r="16922">
      <c r="A16922" s="3"/>
      <c r="B16922" s="4"/>
    </row>
    <row r="16923">
      <c r="A16923" s="3"/>
      <c r="B16923" s="4"/>
    </row>
    <row r="16924">
      <c r="A16924" s="3"/>
      <c r="B16924" s="4"/>
    </row>
    <row r="16925">
      <c r="A16925" s="3"/>
      <c r="B16925" s="4"/>
    </row>
    <row r="16926">
      <c r="A16926" s="3"/>
      <c r="B16926" s="4"/>
    </row>
    <row r="16927">
      <c r="A16927" s="3"/>
      <c r="B16927" s="4"/>
    </row>
    <row r="16928">
      <c r="A16928" s="3"/>
      <c r="B16928" s="4"/>
    </row>
    <row r="16929">
      <c r="A16929" s="3"/>
      <c r="B16929" s="4"/>
    </row>
    <row r="16930">
      <c r="A16930" s="3"/>
      <c r="B16930" s="4"/>
    </row>
    <row r="16931">
      <c r="A16931" s="3"/>
      <c r="B16931" s="4"/>
    </row>
    <row r="16932">
      <c r="A16932" s="3"/>
      <c r="B16932" s="4"/>
    </row>
    <row r="16933">
      <c r="A16933" s="3"/>
      <c r="B16933" s="4"/>
    </row>
    <row r="16934">
      <c r="A16934" s="3"/>
      <c r="B16934" s="4"/>
    </row>
    <row r="16935">
      <c r="A16935" s="3"/>
      <c r="B16935" s="4"/>
    </row>
    <row r="16936">
      <c r="A16936" s="3"/>
      <c r="B16936" s="4"/>
    </row>
    <row r="16937">
      <c r="A16937" s="3"/>
      <c r="B16937" s="4"/>
    </row>
    <row r="16938">
      <c r="A16938" s="3"/>
      <c r="B16938" s="4"/>
    </row>
    <row r="16939">
      <c r="A16939" s="3"/>
      <c r="B16939" s="4"/>
    </row>
    <row r="16940">
      <c r="A16940" s="3"/>
      <c r="B16940" s="4"/>
    </row>
    <row r="16941">
      <c r="A16941" s="3"/>
      <c r="B16941" s="4"/>
    </row>
    <row r="16942">
      <c r="A16942" s="3"/>
      <c r="B16942" s="4"/>
    </row>
    <row r="16943">
      <c r="A16943" s="3"/>
      <c r="B16943" s="4"/>
    </row>
    <row r="16944">
      <c r="A16944" s="3"/>
      <c r="B16944" s="4"/>
    </row>
    <row r="16945">
      <c r="A16945" s="3"/>
      <c r="B16945" s="4"/>
    </row>
    <row r="16946">
      <c r="A16946" s="3"/>
      <c r="B16946" s="4"/>
    </row>
    <row r="16947">
      <c r="A16947" s="3"/>
      <c r="B16947" s="4"/>
    </row>
    <row r="16948">
      <c r="A16948" s="3"/>
      <c r="B16948" s="4"/>
    </row>
    <row r="16949">
      <c r="A16949" s="3"/>
      <c r="B16949" s="4"/>
    </row>
    <row r="16950">
      <c r="A16950" s="3"/>
      <c r="B16950" s="4"/>
    </row>
    <row r="16951">
      <c r="A16951" s="3"/>
      <c r="B16951" s="4"/>
    </row>
    <row r="16952">
      <c r="A16952" s="3"/>
      <c r="B16952" s="4"/>
    </row>
    <row r="16953">
      <c r="A16953" s="3"/>
      <c r="B16953" s="4"/>
    </row>
    <row r="16954">
      <c r="A16954" s="3"/>
      <c r="B16954" s="4"/>
    </row>
    <row r="16955">
      <c r="A16955" s="3"/>
      <c r="B16955" s="4"/>
    </row>
    <row r="16956">
      <c r="A16956" s="3"/>
      <c r="B16956" s="4"/>
    </row>
    <row r="16957">
      <c r="A16957" s="3"/>
      <c r="B16957" s="4"/>
    </row>
    <row r="16958">
      <c r="A16958" s="3"/>
      <c r="B16958" s="4"/>
    </row>
    <row r="16959">
      <c r="A16959" s="3"/>
      <c r="B16959" s="4"/>
    </row>
    <row r="16960">
      <c r="A16960" s="3"/>
      <c r="B16960" s="4"/>
    </row>
    <row r="16961">
      <c r="A16961" s="3"/>
      <c r="B16961" s="4"/>
    </row>
    <row r="16962">
      <c r="A16962" s="3"/>
      <c r="B16962" s="4"/>
    </row>
    <row r="16963">
      <c r="A16963" s="3"/>
      <c r="B16963" s="4"/>
    </row>
    <row r="16964">
      <c r="A16964" s="3"/>
      <c r="B16964" s="4"/>
    </row>
    <row r="16965">
      <c r="A16965" s="3"/>
      <c r="B16965" s="4"/>
    </row>
    <row r="16966">
      <c r="A16966" s="3"/>
      <c r="B16966" s="4"/>
    </row>
    <row r="16967">
      <c r="A16967" s="3"/>
      <c r="B16967" s="4"/>
    </row>
    <row r="16968">
      <c r="A16968" s="3"/>
      <c r="B16968" s="4"/>
    </row>
    <row r="16969">
      <c r="A16969" s="3"/>
      <c r="B16969" s="4"/>
    </row>
    <row r="16970">
      <c r="A16970" s="3"/>
      <c r="B16970" s="4"/>
    </row>
    <row r="16971">
      <c r="A16971" s="3"/>
      <c r="B16971" s="4"/>
    </row>
    <row r="16972">
      <c r="A16972" s="3"/>
      <c r="B16972" s="4"/>
    </row>
    <row r="16973">
      <c r="A16973" s="3"/>
      <c r="B16973" s="4"/>
    </row>
    <row r="16974">
      <c r="A16974" s="3"/>
      <c r="B16974" s="4"/>
    </row>
    <row r="16975">
      <c r="A16975" s="3"/>
      <c r="B16975" s="4"/>
    </row>
    <row r="16976">
      <c r="A16976" s="3"/>
      <c r="B16976" s="4"/>
    </row>
    <row r="16977">
      <c r="A16977" s="3"/>
      <c r="B16977" s="4"/>
    </row>
    <row r="16978">
      <c r="A16978" s="3"/>
      <c r="B16978" s="4"/>
    </row>
    <row r="16979">
      <c r="A16979" s="3"/>
      <c r="B16979" s="4"/>
    </row>
    <row r="16980">
      <c r="A16980" s="3"/>
      <c r="B16980" s="4"/>
    </row>
    <row r="16981">
      <c r="A16981" s="3"/>
      <c r="B16981" s="4"/>
    </row>
    <row r="16982">
      <c r="A16982" s="3"/>
      <c r="B16982" s="4"/>
    </row>
    <row r="16983">
      <c r="A16983" s="3"/>
      <c r="B16983" s="4"/>
    </row>
    <row r="16984">
      <c r="A16984" s="3"/>
      <c r="B16984" s="4"/>
    </row>
    <row r="16985">
      <c r="A16985" s="3"/>
      <c r="B16985" s="4"/>
    </row>
    <row r="16986">
      <c r="A16986" s="3"/>
      <c r="B16986" s="4"/>
    </row>
    <row r="16987">
      <c r="A16987" s="3"/>
      <c r="B16987" s="4"/>
    </row>
    <row r="16988">
      <c r="A16988" s="3"/>
      <c r="B16988" s="4"/>
    </row>
    <row r="16989">
      <c r="A16989" s="3"/>
      <c r="B16989" s="4"/>
    </row>
    <row r="16990">
      <c r="A16990" s="3"/>
      <c r="B16990" s="4"/>
    </row>
    <row r="16991">
      <c r="A16991" s="3"/>
      <c r="B16991" s="4"/>
    </row>
    <row r="16992">
      <c r="A16992" s="3"/>
      <c r="B16992" s="4"/>
    </row>
    <row r="16993">
      <c r="A16993" s="3"/>
      <c r="B16993" s="4"/>
    </row>
    <row r="16994">
      <c r="A16994" s="3"/>
      <c r="B16994" s="4"/>
    </row>
    <row r="16995">
      <c r="A16995" s="3"/>
      <c r="B16995" s="4"/>
    </row>
    <row r="16996">
      <c r="A16996" s="3"/>
      <c r="B16996" s="4"/>
    </row>
    <row r="16997">
      <c r="A16997" s="3"/>
      <c r="B16997" s="4"/>
    </row>
    <row r="16998">
      <c r="A16998" s="3"/>
      <c r="B16998" s="4"/>
    </row>
    <row r="16999">
      <c r="A16999" s="3"/>
      <c r="B16999" s="4"/>
    </row>
    <row r="17000">
      <c r="A17000" s="3"/>
      <c r="B17000" s="4"/>
    </row>
    <row r="17001">
      <c r="A17001" s="3"/>
      <c r="B17001" s="4"/>
    </row>
    <row r="17002">
      <c r="A17002" s="3"/>
      <c r="B17002" s="4"/>
    </row>
    <row r="17003">
      <c r="A17003" s="3"/>
      <c r="B17003" s="4"/>
    </row>
    <row r="17004">
      <c r="A17004" s="3"/>
      <c r="B17004" s="4"/>
    </row>
    <row r="17005">
      <c r="A17005" s="3"/>
      <c r="B17005" s="4"/>
    </row>
    <row r="17006">
      <c r="A17006" s="3"/>
      <c r="B17006" s="4"/>
    </row>
    <row r="17007">
      <c r="A17007" s="3"/>
      <c r="B17007" s="4"/>
    </row>
    <row r="17008">
      <c r="A17008" s="3"/>
      <c r="B17008" s="4"/>
    </row>
    <row r="17009">
      <c r="A17009" s="3"/>
      <c r="B17009" s="4"/>
    </row>
    <row r="17010">
      <c r="A17010" s="3"/>
      <c r="B17010" s="4"/>
    </row>
    <row r="17011">
      <c r="A17011" s="3"/>
      <c r="B17011" s="4"/>
    </row>
    <row r="17012">
      <c r="A17012" s="3"/>
      <c r="B17012" s="4"/>
    </row>
    <row r="17013">
      <c r="A17013" s="3"/>
      <c r="B17013" s="4"/>
    </row>
    <row r="17014">
      <c r="A17014" s="3"/>
      <c r="B17014" s="4"/>
    </row>
    <row r="17015">
      <c r="A17015" s="3"/>
      <c r="B17015" s="4"/>
    </row>
    <row r="17016">
      <c r="A17016" s="3"/>
      <c r="B17016" s="4"/>
    </row>
    <row r="17017">
      <c r="A17017" s="3"/>
      <c r="B17017" s="4"/>
    </row>
    <row r="17018">
      <c r="A17018" s="3"/>
      <c r="B17018" s="4"/>
    </row>
    <row r="17019">
      <c r="A17019" s="3"/>
      <c r="B17019" s="4"/>
    </row>
    <row r="17020">
      <c r="A17020" s="3"/>
      <c r="B17020" s="4"/>
    </row>
    <row r="17021">
      <c r="A17021" s="3"/>
      <c r="B17021" s="4"/>
    </row>
    <row r="17022">
      <c r="A17022" s="3"/>
      <c r="B17022" s="4"/>
    </row>
    <row r="17023">
      <c r="A17023" s="3"/>
      <c r="B17023" s="4"/>
    </row>
    <row r="17024">
      <c r="A17024" s="3"/>
      <c r="B17024" s="4"/>
    </row>
    <row r="17025">
      <c r="A17025" s="3"/>
      <c r="B17025" s="4"/>
    </row>
    <row r="17026">
      <c r="A17026" s="3"/>
      <c r="B17026" s="4"/>
    </row>
    <row r="17027">
      <c r="A17027" s="3"/>
      <c r="B17027" s="4"/>
    </row>
    <row r="17028">
      <c r="A17028" s="3"/>
      <c r="B17028" s="4"/>
    </row>
    <row r="17029">
      <c r="A17029" s="3"/>
      <c r="B17029" s="4"/>
    </row>
    <row r="17030">
      <c r="A17030" s="3"/>
      <c r="B17030" s="4"/>
    </row>
    <row r="17031">
      <c r="A17031" s="3"/>
      <c r="B17031" s="4"/>
    </row>
    <row r="17032">
      <c r="A17032" s="3"/>
      <c r="B17032" s="4"/>
    </row>
    <row r="17033">
      <c r="A17033" s="3"/>
      <c r="B17033" s="4"/>
    </row>
    <row r="17034">
      <c r="A17034" s="3"/>
      <c r="B17034" s="4"/>
    </row>
    <row r="17035">
      <c r="A17035" s="3"/>
      <c r="B17035" s="4"/>
    </row>
    <row r="17036">
      <c r="A17036" s="3"/>
      <c r="B17036" s="4"/>
    </row>
    <row r="17037">
      <c r="A17037" s="3"/>
      <c r="B17037" s="4"/>
    </row>
    <row r="17038">
      <c r="A17038" s="3"/>
      <c r="B17038" s="4"/>
    </row>
    <row r="17039">
      <c r="A17039" s="3"/>
      <c r="B17039" s="4"/>
    </row>
    <row r="17040">
      <c r="A17040" s="3"/>
      <c r="B17040" s="4"/>
    </row>
    <row r="17041">
      <c r="A17041" s="3"/>
      <c r="B17041" s="4"/>
    </row>
    <row r="17042">
      <c r="A17042" s="3"/>
      <c r="B17042" s="4"/>
    </row>
    <row r="17043">
      <c r="A17043" s="3"/>
      <c r="B17043" s="4"/>
    </row>
    <row r="17044">
      <c r="A17044" s="3"/>
      <c r="B17044" s="4"/>
    </row>
    <row r="17045">
      <c r="A17045" s="3"/>
      <c r="B17045" s="4"/>
    </row>
    <row r="17046">
      <c r="A17046" s="3"/>
      <c r="B17046" s="4"/>
    </row>
    <row r="17047">
      <c r="A17047" s="3"/>
      <c r="B17047" s="4"/>
    </row>
    <row r="17048">
      <c r="A17048" s="3"/>
      <c r="B17048" s="4"/>
    </row>
    <row r="17049">
      <c r="A17049" s="3"/>
      <c r="B17049" s="4"/>
    </row>
    <row r="17050">
      <c r="A17050" s="3"/>
      <c r="B17050" s="4"/>
    </row>
    <row r="17051">
      <c r="A17051" s="3"/>
      <c r="B17051" s="4"/>
    </row>
    <row r="17052">
      <c r="A17052" s="3"/>
      <c r="B17052" s="4"/>
    </row>
    <row r="17053">
      <c r="A17053" s="3"/>
      <c r="B17053" s="4"/>
    </row>
    <row r="17054">
      <c r="A17054" s="3"/>
      <c r="B17054" s="4"/>
    </row>
    <row r="17055">
      <c r="A17055" s="3"/>
      <c r="B17055" s="4"/>
    </row>
    <row r="17056">
      <c r="A17056" s="3"/>
      <c r="B17056" s="4"/>
    </row>
    <row r="17057">
      <c r="A17057" s="3"/>
      <c r="B17057" s="4"/>
    </row>
    <row r="17058">
      <c r="A17058" s="3"/>
      <c r="B17058" s="4"/>
    </row>
    <row r="17059">
      <c r="A17059" s="3"/>
      <c r="B17059" s="4"/>
    </row>
    <row r="17060">
      <c r="A17060" s="3"/>
      <c r="B17060" s="4"/>
    </row>
    <row r="17061">
      <c r="A17061" s="3"/>
      <c r="B17061" s="4"/>
    </row>
    <row r="17062">
      <c r="A17062" s="3"/>
      <c r="B17062" s="4"/>
    </row>
    <row r="17063">
      <c r="A17063" s="3"/>
      <c r="B17063" s="4"/>
    </row>
    <row r="17064">
      <c r="A17064" s="3"/>
      <c r="B17064" s="4"/>
    </row>
    <row r="17065">
      <c r="A17065" s="3"/>
      <c r="B17065" s="4"/>
    </row>
    <row r="17066">
      <c r="A17066" s="3"/>
      <c r="B17066" s="4"/>
    </row>
    <row r="17067">
      <c r="A17067" s="3"/>
      <c r="B17067" s="4"/>
    </row>
    <row r="17068">
      <c r="A17068" s="3"/>
      <c r="B17068" s="4"/>
    </row>
    <row r="17069">
      <c r="A17069" s="3"/>
      <c r="B17069" s="4"/>
    </row>
    <row r="17070">
      <c r="A17070" s="3"/>
      <c r="B17070" s="4"/>
    </row>
    <row r="17071">
      <c r="A17071" s="3"/>
      <c r="B17071" s="4"/>
    </row>
    <row r="17072">
      <c r="A17072" s="3"/>
      <c r="B17072" s="4"/>
    </row>
    <row r="17073">
      <c r="A17073" s="3"/>
      <c r="B17073" s="4"/>
    </row>
    <row r="17074">
      <c r="A17074" s="3"/>
      <c r="B17074" s="4"/>
    </row>
    <row r="17075">
      <c r="A17075" s="3"/>
      <c r="B17075" s="4"/>
    </row>
    <row r="17076">
      <c r="A17076" s="3"/>
      <c r="B17076" s="4"/>
    </row>
    <row r="17077">
      <c r="A17077" s="3"/>
      <c r="B17077" s="4"/>
    </row>
    <row r="17078">
      <c r="A17078" s="3"/>
      <c r="B17078" s="4"/>
    </row>
    <row r="17079">
      <c r="A17079" s="3"/>
      <c r="B17079" s="4"/>
    </row>
    <row r="17080">
      <c r="A17080" s="3"/>
      <c r="B17080" s="4"/>
    </row>
    <row r="17081">
      <c r="A17081" s="3"/>
      <c r="B17081" s="4"/>
    </row>
    <row r="17082">
      <c r="A17082" s="3"/>
      <c r="B17082" s="4"/>
    </row>
    <row r="17083">
      <c r="A17083" s="3"/>
      <c r="B17083" s="4"/>
    </row>
    <row r="17084">
      <c r="A17084" s="3"/>
      <c r="B17084" s="4"/>
    </row>
    <row r="17085">
      <c r="A17085" s="3"/>
      <c r="B17085" s="4"/>
    </row>
    <row r="17086">
      <c r="A17086" s="3"/>
      <c r="B17086" s="4"/>
    </row>
    <row r="17087">
      <c r="A17087" s="3"/>
      <c r="B17087" s="4"/>
    </row>
    <row r="17088">
      <c r="A17088" s="3"/>
      <c r="B17088" s="4"/>
    </row>
    <row r="17089">
      <c r="A17089" s="3"/>
      <c r="B17089" s="4"/>
    </row>
    <row r="17090">
      <c r="A17090" s="3"/>
      <c r="B17090" s="4"/>
    </row>
    <row r="17091">
      <c r="A17091" s="3"/>
      <c r="B17091" s="4"/>
    </row>
    <row r="17092">
      <c r="A17092" s="3"/>
      <c r="B17092" s="4"/>
    </row>
    <row r="17093">
      <c r="A17093" s="3"/>
      <c r="B17093" s="4"/>
    </row>
    <row r="17094">
      <c r="A17094" s="3"/>
      <c r="B17094" s="4"/>
    </row>
    <row r="17095">
      <c r="A17095" s="3"/>
      <c r="B17095" s="4"/>
    </row>
    <row r="17096">
      <c r="A17096" s="3"/>
      <c r="B17096" s="4"/>
    </row>
    <row r="17097">
      <c r="A17097" s="3"/>
      <c r="B17097" s="4"/>
    </row>
    <row r="17098">
      <c r="A17098" s="3"/>
      <c r="B17098" s="4"/>
    </row>
    <row r="17099">
      <c r="A17099" s="3"/>
      <c r="B17099" s="4"/>
    </row>
    <row r="17100">
      <c r="A17100" s="3"/>
      <c r="B17100" s="4"/>
    </row>
    <row r="17101">
      <c r="A17101" s="3"/>
      <c r="B17101" s="4"/>
    </row>
    <row r="17102">
      <c r="A17102" s="3"/>
      <c r="B17102" s="4"/>
    </row>
    <row r="17103">
      <c r="A17103" s="3"/>
      <c r="B17103" s="4"/>
    </row>
    <row r="17104">
      <c r="A17104" s="3"/>
      <c r="B17104" s="4"/>
    </row>
    <row r="17105">
      <c r="A17105" s="3"/>
      <c r="B17105" s="4"/>
    </row>
    <row r="17106">
      <c r="A17106" s="3"/>
      <c r="B17106" s="4"/>
    </row>
    <row r="17107">
      <c r="A17107" s="3"/>
      <c r="B17107" s="4"/>
    </row>
    <row r="17108">
      <c r="A17108" s="3"/>
      <c r="B17108" s="4"/>
    </row>
    <row r="17109">
      <c r="A17109" s="3"/>
      <c r="B17109" s="4"/>
    </row>
    <row r="17110">
      <c r="A17110" s="3"/>
      <c r="B17110" s="4"/>
    </row>
    <row r="17111">
      <c r="A17111" s="3"/>
      <c r="B17111" s="4"/>
    </row>
    <row r="17112">
      <c r="A17112" s="3"/>
      <c r="B17112" s="4"/>
    </row>
    <row r="17113">
      <c r="A17113" s="3"/>
      <c r="B17113" s="4"/>
    </row>
    <row r="17114">
      <c r="A17114" s="3"/>
      <c r="B17114" s="4"/>
    </row>
    <row r="17115">
      <c r="A17115" s="3"/>
      <c r="B17115" s="4"/>
    </row>
    <row r="17116">
      <c r="A17116" s="3"/>
      <c r="B17116" s="4"/>
    </row>
    <row r="17117">
      <c r="A17117" s="3"/>
      <c r="B17117" s="4"/>
    </row>
    <row r="17118">
      <c r="A17118" s="3"/>
      <c r="B17118" s="4"/>
    </row>
    <row r="17119">
      <c r="A17119" s="3"/>
      <c r="B17119" s="4"/>
    </row>
    <row r="17120">
      <c r="A17120" s="3"/>
      <c r="B17120" s="4"/>
    </row>
    <row r="17121">
      <c r="A17121" s="3"/>
      <c r="B17121" s="4"/>
    </row>
    <row r="17122">
      <c r="A17122" s="3"/>
      <c r="B17122" s="4"/>
    </row>
    <row r="17123">
      <c r="A17123" s="3"/>
      <c r="B17123" s="4"/>
    </row>
    <row r="17124">
      <c r="A17124" s="3"/>
      <c r="B17124" s="4"/>
    </row>
    <row r="17125">
      <c r="A17125" s="3"/>
      <c r="B17125" s="4"/>
    </row>
    <row r="17126">
      <c r="A17126" s="3"/>
      <c r="B17126" s="4"/>
    </row>
    <row r="17127">
      <c r="A17127" s="3"/>
      <c r="B17127" s="4"/>
    </row>
    <row r="17128">
      <c r="A17128" s="3"/>
      <c r="B17128" s="4"/>
    </row>
    <row r="17129">
      <c r="A17129" s="3"/>
      <c r="B17129" s="4"/>
    </row>
    <row r="17130">
      <c r="A17130" s="3"/>
      <c r="B17130" s="4"/>
    </row>
    <row r="17131">
      <c r="A17131" s="3"/>
      <c r="B17131" s="4"/>
    </row>
    <row r="17132">
      <c r="A17132" s="3"/>
      <c r="B17132" s="4"/>
    </row>
    <row r="17133">
      <c r="A17133" s="3"/>
      <c r="B17133" s="4"/>
    </row>
    <row r="17134">
      <c r="A17134" s="3"/>
      <c r="B17134" s="4"/>
    </row>
    <row r="17135">
      <c r="A17135" s="3"/>
      <c r="B17135" s="4"/>
    </row>
    <row r="17136">
      <c r="A17136" s="3"/>
      <c r="B17136" s="4"/>
    </row>
    <row r="17137">
      <c r="A17137" s="3"/>
      <c r="B17137" s="4"/>
    </row>
    <row r="17138">
      <c r="A17138" s="3"/>
      <c r="B17138" s="4"/>
    </row>
    <row r="17139">
      <c r="A17139" s="3"/>
      <c r="B17139" s="4"/>
    </row>
    <row r="17140">
      <c r="A17140" s="3"/>
      <c r="B17140" s="4"/>
    </row>
    <row r="17141">
      <c r="A17141" s="3"/>
      <c r="B17141" s="4"/>
    </row>
    <row r="17142">
      <c r="A17142" s="3"/>
      <c r="B17142" s="4"/>
    </row>
    <row r="17143">
      <c r="A17143" s="3"/>
      <c r="B17143" s="4"/>
    </row>
    <row r="17144">
      <c r="A17144" s="3"/>
      <c r="B17144" s="4"/>
    </row>
    <row r="17145">
      <c r="A17145" s="3"/>
      <c r="B17145" s="4"/>
    </row>
    <row r="17146">
      <c r="A17146" s="3"/>
      <c r="B17146" s="4"/>
    </row>
    <row r="17147">
      <c r="A17147" s="3"/>
      <c r="B17147" s="4"/>
    </row>
    <row r="17148">
      <c r="A17148" s="3"/>
      <c r="B17148" s="4"/>
    </row>
    <row r="17149">
      <c r="A17149" s="3"/>
      <c r="B17149" s="4"/>
    </row>
    <row r="17150">
      <c r="A17150" s="3"/>
      <c r="B17150" s="4"/>
    </row>
    <row r="17151">
      <c r="A17151" s="3"/>
      <c r="B17151" s="4"/>
    </row>
    <row r="17152">
      <c r="A17152" s="3"/>
      <c r="B17152" s="4"/>
    </row>
    <row r="17153">
      <c r="A17153" s="3"/>
      <c r="B17153" s="4"/>
    </row>
    <row r="17154">
      <c r="A17154" s="3"/>
      <c r="B17154" s="4"/>
    </row>
    <row r="17155">
      <c r="A17155" s="3"/>
      <c r="B17155" s="4"/>
    </row>
    <row r="17156">
      <c r="A17156" s="3"/>
      <c r="B17156" s="4"/>
    </row>
    <row r="17157">
      <c r="A17157" s="3"/>
      <c r="B17157" s="4"/>
    </row>
    <row r="17158">
      <c r="A17158" s="3"/>
      <c r="B17158" s="4"/>
    </row>
    <row r="17159">
      <c r="A17159" s="3"/>
      <c r="B17159" s="4"/>
    </row>
    <row r="17160">
      <c r="A17160" s="3"/>
      <c r="B17160" s="4"/>
    </row>
    <row r="17161">
      <c r="A17161" s="3"/>
      <c r="B17161" s="4"/>
    </row>
    <row r="17162">
      <c r="A17162" s="3"/>
      <c r="B17162" s="4"/>
    </row>
    <row r="17163">
      <c r="A17163" s="3"/>
      <c r="B17163" s="4"/>
    </row>
    <row r="17164">
      <c r="A17164" s="3"/>
      <c r="B17164" s="4"/>
    </row>
    <row r="17165">
      <c r="A17165" s="3"/>
      <c r="B17165" s="4"/>
    </row>
    <row r="17166">
      <c r="A17166" s="3"/>
      <c r="B17166" s="4"/>
    </row>
    <row r="17167">
      <c r="A17167" s="3"/>
      <c r="B17167" s="4"/>
    </row>
    <row r="17168">
      <c r="A17168" s="3"/>
      <c r="B17168" s="4"/>
    </row>
    <row r="17169">
      <c r="A17169" s="3"/>
      <c r="B17169" s="4"/>
    </row>
    <row r="17170">
      <c r="A17170" s="3"/>
      <c r="B17170" s="4"/>
    </row>
    <row r="17171">
      <c r="A17171" s="3"/>
      <c r="B17171" s="4"/>
    </row>
    <row r="17172">
      <c r="A17172" s="3"/>
      <c r="B17172" s="4"/>
    </row>
    <row r="17173">
      <c r="A17173" s="3"/>
      <c r="B17173" s="4"/>
    </row>
    <row r="17174">
      <c r="A17174" s="3"/>
      <c r="B17174" s="4"/>
    </row>
    <row r="17175">
      <c r="A17175" s="3"/>
      <c r="B17175" s="4"/>
    </row>
    <row r="17176">
      <c r="A17176" s="3"/>
      <c r="B17176" s="4"/>
    </row>
    <row r="17177">
      <c r="A17177" s="3"/>
      <c r="B17177" s="4"/>
    </row>
    <row r="17178">
      <c r="A17178" s="3"/>
      <c r="B17178" s="4"/>
    </row>
    <row r="17179">
      <c r="A17179" s="3"/>
      <c r="B17179" s="4"/>
    </row>
    <row r="17180">
      <c r="A17180" s="3"/>
      <c r="B17180" s="4"/>
    </row>
    <row r="17181">
      <c r="A17181" s="3"/>
      <c r="B17181" s="4"/>
    </row>
    <row r="17182">
      <c r="A17182" s="3"/>
      <c r="B17182" s="4"/>
    </row>
    <row r="17183">
      <c r="A17183" s="3"/>
      <c r="B17183" s="4"/>
    </row>
    <row r="17184">
      <c r="A17184" s="3"/>
      <c r="B17184" s="4"/>
    </row>
    <row r="17185">
      <c r="A17185" s="3"/>
      <c r="B17185" s="4"/>
    </row>
    <row r="17186">
      <c r="A17186" s="3"/>
      <c r="B17186" s="4"/>
    </row>
    <row r="17187">
      <c r="A17187" s="3"/>
      <c r="B17187" s="4"/>
    </row>
    <row r="17188">
      <c r="A17188" s="3"/>
      <c r="B17188" s="4"/>
    </row>
    <row r="17189">
      <c r="A17189" s="3"/>
      <c r="B17189" s="4"/>
    </row>
    <row r="17190">
      <c r="A17190" s="3"/>
      <c r="B17190" s="4"/>
    </row>
    <row r="17191">
      <c r="A17191" s="3"/>
      <c r="B17191" s="4"/>
    </row>
    <row r="17192">
      <c r="A17192" s="3"/>
      <c r="B17192" s="4"/>
    </row>
    <row r="17193">
      <c r="A17193" s="3"/>
      <c r="B17193" s="4"/>
    </row>
    <row r="17194">
      <c r="A17194" s="3"/>
      <c r="B17194" s="4"/>
    </row>
    <row r="17195">
      <c r="A17195" s="3"/>
      <c r="B17195" s="4"/>
    </row>
    <row r="17196">
      <c r="A17196" s="3"/>
      <c r="B17196" s="4"/>
    </row>
    <row r="17197">
      <c r="A17197" s="3"/>
      <c r="B17197" s="4"/>
    </row>
    <row r="17198">
      <c r="A17198" s="3"/>
      <c r="B17198" s="4"/>
    </row>
    <row r="17199">
      <c r="A17199" s="3"/>
      <c r="B17199" s="4"/>
    </row>
    <row r="17200">
      <c r="A17200" s="3"/>
      <c r="B17200" s="4"/>
    </row>
    <row r="17201">
      <c r="A17201" s="3"/>
      <c r="B17201" s="4"/>
    </row>
    <row r="17202">
      <c r="A17202" s="3"/>
      <c r="B17202" s="4"/>
    </row>
    <row r="17203">
      <c r="A17203" s="3"/>
      <c r="B17203" s="4"/>
    </row>
    <row r="17204">
      <c r="A17204" s="3"/>
      <c r="B17204" s="4"/>
    </row>
    <row r="17205">
      <c r="A17205" s="3"/>
      <c r="B17205" s="4"/>
    </row>
    <row r="17206">
      <c r="A17206" s="3"/>
      <c r="B17206" s="4"/>
    </row>
    <row r="17207">
      <c r="A17207" s="3"/>
      <c r="B17207" s="4"/>
    </row>
    <row r="17208">
      <c r="A17208" s="3"/>
      <c r="B17208" s="4"/>
    </row>
    <row r="17209">
      <c r="A17209" s="3"/>
      <c r="B17209" s="4"/>
    </row>
    <row r="17210">
      <c r="A17210" s="3"/>
      <c r="B17210" s="4"/>
    </row>
    <row r="17211">
      <c r="A17211" s="3"/>
      <c r="B17211" s="4"/>
    </row>
    <row r="17212">
      <c r="A17212" s="3"/>
      <c r="B17212" s="4"/>
    </row>
    <row r="17213">
      <c r="A17213" s="3"/>
      <c r="B17213" s="4"/>
    </row>
    <row r="17214">
      <c r="A17214" s="3"/>
      <c r="B17214" s="4"/>
    </row>
    <row r="17215">
      <c r="A17215" s="3"/>
      <c r="B17215" s="4"/>
    </row>
    <row r="17216">
      <c r="A17216" s="3"/>
      <c r="B17216" s="4"/>
    </row>
    <row r="17217">
      <c r="A17217" s="3"/>
      <c r="B17217" s="4"/>
    </row>
    <row r="17218">
      <c r="A17218" s="3"/>
      <c r="B17218" s="4"/>
    </row>
    <row r="17219">
      <c r="A17219" s="3"/>
      <c r="B17219" s="4"/>
    </row>
    <row r="17220">
      <c r="A17220" s="3"/>
      <c r="B17220" s="4"/>
    </row>
    <row r="17221">
      <c r="A17221" s="3"/>
      <c r="B17221" s="4"/>
    </row>
    <row r="17222">
      <c r="A17222" s="3"/>
      <c r="B17222" s="4"/>
    </row>
    <row r="17223">
      <c r="A17223" s="3"/>
      <c r="B17223" s="4"/>
    </row>
    <row r="17224">
      <c r="A17224" s="3"/>
      <c r="B17224" s="4"/>
    </row>
    <row r="17225">
      <c r="A17225" s="3"/>
      <c r="B17225" s="4"/>
    </row>
    <row r="17226">
      <c r="A17226" s="3"/>
      <c r="B17226" s="4"/>
    </row>
    <row r="17227">
      <c r="A17227" s="3"/>
      <c r="B17227" s="4"/>
    </row>
    <row r="17228">
      <c r="A17228" s="3"/>
      <c r="B17228" s="4"/>
    </row>
    <row r="17229">
      <c r="A17229" s="3"/>
      <c r="B17229" s="4"/>
    </row>
    <row r="17230">
      <c r="A17230" s="3"/>
      <c r="B17230" s="4"/>
    </row>
    <row r="17231">
      <c r="A17231" s="3"/>
      <c r="B17231" s="4"/>
    </row>
    <row r="17232">
      <c r="A17232" s="3"/>
      <c r="B17232" s="4"/>
    </row>
    <row r="17233">
      <c r="A17233" s="3"/>
      <c r="B17233" s="4"/>
    </row>
    <row r="17234">
      <c r="A17234" s="3"/>
      <c r="B17234" s="4"/>
    </row>
    <row r="17235">
      <c r="A17235" s="3"/>
      <c r="B17235" s="4"/>
    </row>
    <row r="17236">
      <c r="A17236" s="3"/>
      <c r="B17236" s="4"/>
    </row>
    <row r="17237">
      <c r="A17237" s="3"/>
      <c r="B17237" s="4"/>
    </row>
    <row r="17238">
      <c r="A17238" s="3"/>
      <c r="B17238" s="4"/>
    </row>
    <row r="17239">
      <c r="A17239" s="3"/>
      <c r="B17239" s="4"/>
    </row>
    <row r="17240">
      <c r="A17240" s="3"/>
      <c r="B17240" s="4"/>
    </row>
    <row r="17241">
      <c r="A17241" s="3"/>
      <c r="B17241" s="4"/>
    </row>
    <row r="17242">
      <c r="A17242" s="3"/>
      <c r="B17242" s="4"/>
    </row>
    <row r="17243">
      <c r="A17243" s="3"/>
      <c r="B17243" s="4"/>
    </row>
    <row r="17244">
      <c r="A17244" s="3"/>
      <c r="B17244" s="4"/>
    </row>
    <row r="17245">
      <c r="A17245" s="3"/>
      <c r="B17245" s="4"/>
    </row>
    <row r="17246">
      <c r="A17246" s="3"/>
      <c r="B17246" s="4"/>
    </row>
    <row r="17247">
      <c r="A17247" s="3"/>
      <c r="B17247" s="4"/>
    </row>
    <row r="17248">
      <c r="A17248" s="3"/>
      <c r="B17248" s="4"/>
    </row>
    <row r="17249">
      <c r="A17249" s="3"/>
      <c r="B17249" s="4"/>
    </row>
    <row r="17250">
      <c r="A17250" s="3"/>
      <c r="B17250" s="4"/>
    </row>
    <row r="17251">
      <c r="A17251" s="3"/>
      <c r="B17251" s="4"/>
    </row>
    <row r="17252">
      <c r="A17252" s="3"/>
      <c r="B17252" s="4"/>
    </row>
    <row r="17253">
      <c r="A17253" s="3"/>
      <c r="B17253" s="4"/>
    </row>
    <row r="17254">
      <c r="A17254" s="3"/>
      <c r="B17254" s="4"/>
    </row>
    <row r="17255">
      <c r="A17255" s="3"/>
      <c r="B17255" s="4"/>
    </row>
    <row r="17256">
      <c r="A17256" s="3"/>
      <c r="B17256" s="4"/>
    </row>
    <row r="17257">
      <c r="A17257" s="3"/>
      <c r="B17257" s="4"/>
    </row>
    <row r="17258">
      <c r="A17258" s="3"/>
      <c r="B17258" s="4"/>
    </row>
    <row r="17259">
      <c r="A17259" s="3"/>
      <c r="B17259" s="4"/>
    </row>
    <row r="17260">
      <c r="A17260" s="3"/>
      <c r="B17260" s="4"/>
    </row>
    <row r="17261">
      <c r="A17261" s="3"/>
      <c r="B17261" s="4"/>
    </row>
    <row r="17262">
      <c r="A17262" s="3"/>
      <c r="B17262" s="4"/>
    </row>
    <row r="17263">
      <c r="A17263" s="3"/>
      <c r="B17263" s="4"/>
    </row>
    <row r="17264">
      <c r="A17264" s="3"/>
      <c r="B17264" s="4"/>
    </row>
    <row r="17265">
      <c r="A17265" s="3"/>
      <c r="B17265" s="4"/>
    </row>
    <row r="17266">
      <c r="A17266" s="3"/>
      <c r="B17266" s="4"/>
    </row>
    <row r="17267">
      <c r="A17267" s="3"/>
      <c r="B17267" s="4"/>
    </row>
    <row r="17268">
      <c r="A17268" s="3"/>
      <c r="B17268" s="4"/>
    </row>
    <row r="17269">
      <c r="A17269" s="3"/>
      <c r="B17269" s="4"/>
    </row>
    <row r="17270">
      <c r="A17270" s="3"/>
      <c r="B17270" s="4"/>
    </row>
    <row r="17271">
      <c r="A17271" s="3"/>
      <c r="B17271" s="4"/>
    </row>
    <row r="17272">
      <c r="A17272" s="3"/>
      <c r="B17272" s="4"/>
    </row>
    <row r="17273">
      <c r="A17273" s="3"/>
      <c r="B17273" s="4"/>
    </row>
    <row r="17274">
      <c r="A17274" s="3"/>
      <c r="B17274" s="4"/>
    </row>
    <row r="17275">
      <c r="A17275" s="3"/>
      <c r="B17275" s="4"/>
    </row>
    <row r="17276">
      <c r="A17276" s="3"/>
      <c r="B17276" s="4"/>
    </row>
    <row r="17277">
      <c r="A17277" s="3"/>
      <c r="B17277" s="4"/>
    </row>
    <row r="17278">
      <c r="A17278" s="3"/>
      <c r="B17278" s="4"/>
    </row>
    <row r="17279">
      <c r="A17279" s="3"/>
      <c r="B17279" s="4"/>
    </row>
    <row r="17280">
      <c r="A17280" s="3"/>
      <c r="B17280" s="4"/>
    </row>
    <row r="17281">
      <c r="A17281" s="3"/>
      <c r="B17281" s="4"/>
    </row>
    <row r="17282">
      <c r="A17282" s="3"/>
      <c r="B17282" s="4"/>
    </row>
    <row r="17283">
      <c r="A17283" s="3"/>
      <c r="B17283" s="4"/>
    </row>
    <row r="17284">
      <c r="A17284" s="3"/>
      <c r="B17284" s="4"/>
    </row>
    <row r="17285">
      <c r="A17285" s="3"/>
      <c r="B17285" s="4"/>
    </row>
    <row r="17286">
      <c r="A17286" s="3"/>
      <c r="B17286" s="4"/>
    </row>
    <row r="17287">
      <c r="A17287" s="3"/>
      <c r="B17287" s="4"/>
    </row>
    <row r="17288">
      <c r="A17288" s="3"/>
      <c r="B17288" s="4"/>
    </row>
    <row r="17289">
      <c r="A17289" s="3"/>
      <c r="B17289" s="4"/>
    </row>
    <row r="17290">
      <c r="A17290" s="3"/>
      <c r="B17290" s="4"/>
    </row>
    <row r="17291">
      <c r="A17291" s="3"/>
      <c r="B17291" s="4"/>
    </row>
    <row r="17292">
      <c r="A17292" s="3"/>
      <c r="B17292" s="4"/>
    </row>
    <row r="17293">
      <c r="A17293" s="3"/>
      <c r="B17293" s="4"/>
    </row>
    <row r="17294">
      <c r="A17294" s="3"/>
      <c r="B17294" s="4"/>
    </row>
    <row r="17295">
      <c r="A17295" s="3"/>
      <c r="B17295" s="4"/>
    </row>
    <row r="17296">
      <c r="A17296" s="3"/>
      <c r="B17296" s="4"/>
    </row>
    <row r="17297">
      <c r="A17297" s="3"/>
      <c r="B17297" s="4"/>
    </row>
    <row r="17298">
      <c r="A17298" s="3"/>
      <c r="B17298" s="4"/>
    </row>
    <row r="17299">
      <c r="A17299" s="3"/>
      <c r="B17299" s="4"/>
    </row>
    <row r="17300">
      <c r="A17300" s="3"/>
      <c r="B17300" s="4"/>
    </row>
    <row r="17301">
      <c r="A17301" s="3"/>
      <c r="B17301" s="4"/>
    </row>
    <row r="17302">
      <c r="A17302" s="3"/>
      <c r="B17302" s="4"/>
    </row>
    <row r="17303">
      <c r="A17303" s="3"/>
      <c r="B17303" s="4"/>
    </row>
    <row r="17304">
      <c r="A17304" s="3"/>
      <c r="B17304" s="4"/>
    </row>
    <row r="17305">
      <c r="A17305" s="3"/>
      <c r="B17305" s="4"/>
    </row>
    <row r="17306">
      <c r="A17306" s="3"/>
      <c r="B17306" s="4"/>
    </row>
    <row r="17307">
      <c r="A17307" s="3"/>
      <c r="B17307" s="4"/>
    </row>
    <row r="17308">
      <c r="A17308" s="3"/>
      <c r="B17308" s="4"/>
    </row>
    <row r="17309">
      <c r="A17309" s="3"/>
      <c r="B17309" s="4"/>
    </row>
    <row r="17310">
      <c r="A17310" s="3"/>
      <c r="B17310" s="4"/>
    </row>
    <row r="17311">
      <c r="A17311" s="3"/>
      <c r="B17311" s="4"/>
    </row>
    <row r="17312">
      <c r="A17312" s="3"/>
      <c r="B17312" s="4"/>
    </row>
    <row r="17313">
      <c r="A17313" s="3"/>
      <c r="B17313" s="4"/>
    </row>
    <row r="17314">
      <c r="A17314" s="3"/>
      <c r="B17314" s="4"/>
    </row>
    <row r="17315">
      <c r="A17315" s="3"/>
      <c r="B17315" s="4"/>
    </row>
    <row r="17316">
      <c r="A17316" s="3"/>
      <c r="B17316" s="4"/>
    </row>
    <row r="17317">
      <c r="A17317" s="3"/>
      <c r="B17317" s="4"/>
    </row>
    <row r="17318">
      <c r="A17318" s="3"/>
      <c r="B17318" s="4"/>
    </row>
    <row r="17319">
      <c r="A17319" s="3"/>
      <c r="B17319" s="4"/>
    </row>
    <row r="17320">
      <c r="A17320" s="3"/>
      <c r="B17320" s="4"/>
    </row>
    <row r="17321">
      <c r="A17321" s="3"/>
      <c r="B17321" s="4"/>
    </row>
    <row r="17322">
      <c r="A17322" s="3"/>
      <c r="B17322" s="4"/>
    </row>
    <row r="17323">
      <c r="A17323" s="3"/>
      <c r="B17323" s="4"/>
    </row>
    <row r="17324">
      <c r="A17324" s="3"/>
      <c r="B17324" s="4"/>
    </row>
    <row r="17325">
      <c r="A17325" s="3"/>
      <c r="B17325" s="4"/>
    </row>
    <row r="17326">
      <c r="A17326" s="3"/>
      <c r="B17326" s="4"/>
    </row>
    <row r="17327">
      <c r="A17327" s="3"/>
      <c r="B17327" s="4"/>
    </row>
    <row r="17328">
      <c r="A17328" s="3"/>
      <c r="B17328" s="4"/>
    </row>
    <row r="17329">
      <c r="A17329" s="3"/>
      <c r="B17329" s="4"/>
    </row>
    <row r="17330">
      <c r="A17330" s="3"/>
      <c r="B17330" s="4"/>
    </row>
    <row r="17331">
      <c r="A17331" s="3"/>
      <c r="B17331" s="4"/>
    </row>
    <row r="17332">
      <c r="A17332" s="3"/>
      <c r="B17332" s="4"/>
    </row>
    <row r="17333">
      <c r="A17333" s="3"/>
      <c r="B17333" s="4"/>
    </row>
    <row r="17334">
      <c r="A17334" s="3"/>
      <c r="B17334" s="4"/>
    </row>
    <row r="17335">
      <c r="A17335" s="3"/>
      <c r="B17335" s="4"/>
    </row>
    <row r="17336">
      <c r="A17336" s="3"/>
      <c r="B17336" s="4"/>
    </row>
    <row r="17337">
      <c r="A17337" s="3"/>
      <c r="B17337" s="4"/>
    </row>
    <row r="17338">
      <c r="A17338" s="3"/>
      <c r="B17338" s="4"/>
    </row>
    <row r="17339">
      <c r="A17339" s="3"/>
      <c r="B17339" s="4"/>
    </row>
    <row r="17340">
      <c r="A17340" s="3"/>
      <c r="B17340" s="4"/>
    </row>
    <row r="17341">
      <c r="A17341" s="3"/>
      <c r="B17341" s="4"/>
    </row>
    <row r="17342">
      <c r="A17342" s="3"/>
      <c r="B17342" s="4"/>
    </row>
    <row r="17343">
      <c r="A17343" s="3"/>
      <c r="B17343" s="4"/>
    </row>
    <row r="17344">
      <c r="A17344" s="3"/>
      <c r="B17344" s="4"/>
    </row>
    <row r="17345">
      <c r="A17345" s="3"/>
      <c r="B17345" s="4"/>
    </row>
    <row r="17346">
      <c r="A17346" s="3"/>
      <c r="B17346" s="4"/>
    </row>
    <row r="17347">
      <c r="A17347" s="3"/>
      <c r="B17347" s="4"/>
    </row>
    <row r="17348">
      <c r="A17348" s="3"/>
      <c r="B17348" s="4"/>
    </row>
    <row r="17349">
      <c r="A17349" s="3"/>
      <c r="B17349" s="4"/>
    </row>
    <row r="17350">
      <c r="A17350" s="3"/>
      <c r="B17350" s="4"/>
    </row>
    <row r="17351">
      <c r="A17351" s="3"/>
      <c r="B17351" s="4"/>
    </row>
    <row r="17352">
      <c r="A17352" s="3"/>
      <c r="B17352" s="4"/>
    </row>
    <row r="17353">
      <c r="A17353" s="3"/>
      <c r="B17353" s="4"/>
    </row>
    <row r="17354">
      <c r="A17354" s="3"/>
      <c r="B17354" s="4"/>
    </row>
    <row r="17355">
      <c r="A17355" s="3"/>
      <c r="B17355" s="4"/>
    </row>
    <row r="17356">
      <c r="A17356" s="3"/>
      <c r="B17356" s="4"/>
    </row>
    <row r="17357">
      <c r="A17357" s="3"/>
      <c r="B17357" s="4"/>
    </row>
    <row r="17358">
      <c r="A17358" s="3"/>
      <c r="B17358" s="4"/>
    </row>
    <row r="17359">
      <c r="A17359" s="3"/>
      <c r="B17359" s="4"/>
    </row>
    <row r="17360">
      <c r="A17360" s="3"/>
      <c r="B17360" s="4"/>
    </row>
    <row r="17361">
      <c r="A17361" s="3"/>
      <c r="B17361" s="4"/>
    </row>
    <row r="17362">
      <c r="A17362" s="3"/>
      <c r="B17362" s="4"/>
    </row>
    <row r="17363">
      <c r="A17363" s="3"/>
      <c r="B17363" s="4"/>
    </row>
    <row r="17364">
      <c r="A17364" s="3"/>
      <c r="B17364" s="4"/>
    </row>
    <row r="17365">
      <c r="A17365" s="3"/>
      <c r="B17365" s="4"/>
    </row>
    <row r="17366">
      <c r="A17366" s="3"/>
      <c r="B17366" s="4"/>
    </row>
    <row r="17367">
      <c r="A17367" s="3"/>
      <c r="B17367" s="4"/>
    </row>
    <row r="17368">
      <c r="A17368" s="3"/>
      <c r="B17368" s="4"/>
    </row>
    <row r="17369">
      <c r="A17369" s="3"/>
      <c r="B17369" s="4"/>
    </row>
    <row r="17370">
      <c r="A17370" s="3"/>
      <c r="B17370" s="4"/>
    </row>
    <row r="17371">
      <c r="A17371" s="3"/>
      <c r="B17371" s="4"/>
    </row>
    <row r="17372">
      <c r="A17372" s="3"/>
      <c r="B17372" s="4"/>
    </row>
    <row r="17373">
      <c r="A17373" s="3"/>
      <c r="B17373" s="4"/>
    </row>
    <row r="17374">
      <c r="A17374" s="3"/>
      <c r="B17374" s="4"/>
    </row>
    <row r="17375">
      <c r="A17375" s="3"/>
      <c r="B17375" s="4"/>
    </row>
    <row r="17376">
      <c r="A17376" s="3"/>
      <c r="B17376" s="4"/>
    </row>
    <row r="17377">
      <c r="A17377" s="3"/>
      <c r="B17377" s="4"/>
    </row>
    <row r="17378">
      <c r="A17378" s="3"/>
      <c r="B17378" s="4"/>
    </row>
    <row r="17379">
      <c r="A17379" s="3"/>
      <c r="B17379" s="4"/>
    </row>
    <row r="17380">
      <c r="A17380" s="3"/>
      <c r="B17380" s="4"/>
    </row>
    <row r="17381">
      <c r="A17381" s="3"/>
      <c r="B17381" s="4"/>
    </row>
    <row r="17382">
      <c r="A17382" s="3"/>
      <c r="B17382" s="4"/>
    </row>
    <row r="17383">
      <c r="A17383" s="3"/>
      <c r="B17383" s="4"/>
    </row>
    <row r="17384">
      <c r="A17384" s="3"/>
      <c r="B17384" s="4"/>
    </row>
    <row r="17385">
      <c r="A17385" s="3"/>
      <c r="B17385" s="4"/>
    </row>
    <row r="17386">
      <c r="A17386" s="3"/>
      <c r="B17386" s="4"/>
    </row>
    <row r="17387">
      <c r="A17387" s="3"/>
      <c r="B17387" s="4"/>
    </row>
    <row r="17388">
      <c r="A17388" s="3"/>
      <c r="B17388" s="4"/>
    </row>
    <row r="17389">
      <c r="A17389" s="3"/>
      <c r="B17389" s="4"/>
    </row>
    <row r="17390">
      <c r="A17390" s="3"/>
      <c r="B17390" s="4"/>
    </row>
    <row r="17391">
      <c r="A17391" s="3"/>
      <c r="B17391" s="4"/>
    </row>
    <row r="17392">
      <c r="A17392" s="3"/>
      <c r="B17392" s="4"/>
    </row>
    <row r="17393">
      <c r="A17393" s="3"/>
      <c r="B17393" s="4"/>
    </row>
    <row r="17394">
      <c r="A17394" s="3"/>
      <c r="B17394" s="4"/>
    </row>
    <row r="17395">
      <c r="A17395" s="3"/>
      <c r="B17395" s="4"/>
    </row>
    <row r="17396">
      <c r="A17396" s="3"/>
      <c r="B17396" s="4"/>
    </row>
    <row r="17397">
      <c r="A17397" s="3"/>
      <c r="B17397" s="4"/>
    </row>
    <row r="17398">
      <c r="A17398" s="3"/>
      <c r="B17398" s="4"/>
    </row>
    <row r="17399">
      <c r="A17399" s="3"/>
      <c r="B17399" s="4"/>
    </row>
    <row r="17400">
      <c r="A17400" s="3"/>
      <c r="B17400" s="4"/>
    </row>
    <row r="17401">
      <c r="A17401" s="3"/>
      <c r="B17401" s="4"/>
    </row>
    <row r="17402">
      <c r="A17402" s="3"/>
      <c r="B17402" s="4"/>
    </row>
    <row r="17403">
      <c r="A17403" s="3"/>
      <c r="B17403" s="4"/>
    </row>
    <row r="17404">
      <c r="A17404" s="3"/>
      <c r="B17404" s="4"/>
    </row>
    <row r="17405">
      <c r="A17405" s="3"/>
      <c r="B17405" s="4"/>
    </row>
    <row r="17406">
      <c r="A17406" s="3"/>
      <c r="B17406" s="4"/>
    </row>
    <row r="17407">
      <c r="A17407" s="3"/>
      <c r="B17407" s="4"/>
    </row>
    <row r="17408">
      <c r="A17408" s="3"/>
      <c r="B17408" s="4"/>
    </row>
    <row r="17409">
      <c r="A17409" s="3"/>
      <c r="B17409" s="4"/>
    </row>
    <row r="17410">
      <c r="A17410" s="3"/>
      <c r="B17410" s="4"/>
    </row>
    <row r="17411">
      <c r="A17411" s="3"/>
      <c r="B17411" s="4"/>
    </row>
    <row r="17412">
      <c r="A17412" s="3"/>
      <c r="B17412" s="4"/>
    </row>
    <row r="17413">
      <c r="A17413" s="3"/>
      <c r="B17413" s="4"/>
    </row>
    <row r="17414">
      <c r="A17414" s="3"/>
      <c r="B17414" s="4"/>
    </row>
    <row r="17415">
      <c r="A17415" s="3"/>
      <c r="B17415" s="4"/>
    </row>
    <row r="17416">
      <c r="A17416" s="3"/>
      <c r="B17416" s="4"/>
    </row>
    <row r="17417">
      <c r="A17417" s="3"/>
      <c r="B17417" s="4"/>
    </row>
    <row r="17418">
      <c r="A17418" s="3"/>
      <c r="B17418" s="4"/>
    </row>
    <row r="17419">
      <c r="A17419" s="3"/>
      <c r="B17419" s="4"/>
    </row>
    <row r="17420">
      <c r="A17420" s="3"/>
      <c r="B17420" s="4"/>
    </row>
    <row r="17421">
      <c r="A17421" s="3"/>
      <c r="B17421" s="4"/>
    </row>
    <row r="17422">
      <c r="A17422" s="3"/>
      <c r="B17422" s="4"/>
    </row>
    <row r="17423">
      <c r="A17423" s="3"/>
      <c r="B17423" s="4"/>
    </row>
    <row r="17424">
      <c r="A17424" s="3"/>
      <c r="B17424" s="4"/>
    </row>
    <row r="17425">
      <c r="A17425" s="3"/>
      <c r="B17425" s="4"/>
    </row>
    <row r="17426">
      <c r="A17426" s="3"/>
      <c r="B17426" s="4"/>
    </row>
    <row r="17427">
      <c r="A17427" s="3"/>
      <c r="B17427" s="4"/>
    </row>
    <row r="17428">
      <c r="A17428" s="3"/>
      <c r="B17428" s="4"/>
    </row>
    <row r="17429">
      <c r="A17429" s="3"/>
      <c r="B17429" s="4"/>
    </row>
    <row r="17430">
      <c r="A17430" s="3"/>
      <c r="B17430" s="4"/>
    </row>
    <row r="17431">
      <c r="A17431" s="3"/>
      <c r="B17431" s="4"/>
    </row>
    <row r="17432">
      <c r="A17432" s="3"/>
      <c r="B17432" s="4"/>
    </row>
    <row r="17433">
      <c r="A17433" s="3"/>
      <c r="B17433" s="4"/>
    </row>
    <row r="17434">
      <c r="A17434" s="3"/>
      <c r="B17434" s="4"/>
    </row>
    <row r="17435">
      <c r="A17435" s="3"/>
      <c r="B17435" s="4"/>
    </row>
    <row r="17436">
      <c r="A17436" s="3"/>
      <c r="B17436" s="4"/>
    </row>
    <row r="17437">
      <c r="A17437" s="3"/>
      <c r="B17437" s="4"/>
    </row>
    <row r="17438">
      <c r="A17438" s="3"/>
      <c r="B17438" s="4"/>
    </row>
    <row r="17439">
      <c r="A17439" s="3"/>
      <c r="B17439" s="4"/>
    </row>
    <row r="17440">
      <c r="A17440" s="3"/>
      <c r="B17440" s="4"/>
    </row>
    <row r="17441">
      <c r="A17441" s="3"/>
      <c r="B17441" s="4"/>
    </row>
    <row r="17442">
      <c r="A17442" s="3"/>
      <c r="B17442" s="4"/>
    </row>
    <row r="17443">
      <c r="A17443" s="3"/>
      <c r="B17443" s="4"/>
    </row>
    <row r="17444">
      <c r="A17444" s="3"/>
      <c r="B17444" s="4"/>
    </row>
    <row r="17445">
      <c r="A17445" s="3"/>
      <c r="B17445" s="4"/>
    </row>
    <row r="17446">
      <c r="A17446" s="3"/>
      <c r="B17446" s="4"/>
    </row>
    <row r="17447">
      <c r="A17447" s="3"/>
      <c r="B17447" s="4"/>
    </row>
    <row r="17448">
      <c r="A17448" s="3"/>
      <c r="B17448" s="4"/>
    </row>
    <row r="17449">
      <c r="A17449" s="3"/>
      <c r="B17449" s="4"/>
    </row>
    <row r="17450">
      <c r="A17450" s="3"/>
      <c r="B17450" s="4"/>
    </row>
    <row r="17451">
      <c r="A17451" s="3"/>
      <c r="B17451" s="4"/>
    </row>
    <row r="17452">
      <c r="A17452" s="3"/>
      <c r="B17452" s="4"/>
    </row>
    <row r="17453">
      <c r="A17453" s="3"/>
      <c r="B17453" s="4"/>
    </row>
    <row r="17454">
      <c r="A17454" s="3"/>
      <c r="B17454" s="4"/>
    </row>
    <row r="17455">
      <c r="A17455" s="3"/>
      <c r="B17455" s="4"/>
    </row>
    <row r="17456">
      <c r="A17456" s="3"/>
      <c r="B17456" s="4"/>
    </row>
    <row r="17457">
      <c r="A17457" s="3"/>
      <c r="B17457" s="4"/>
    </row>
    <row r="17458">
      <c r="A17458" s="3"/>
      <c r="B17458" s="4"/>
    </row>
    <row r="17459">
      <c r="A17459" s="3"/>
      <c r="B17459" s="4"/>
    </row>
    <row r="17460">
      <c r="A17460" s="3"/>
      <c r="B17460" s="4"/>
    </row>
    <row r="17461">
      <c r="A17461" s="3"/>
      <c r="B17461" s="4"/>
    </row>
    <row r="17462">
      <c r="A17462" s="3"/>
      <c r="B17462" s="4"/>
    </row>
    <row r="17463">
      <c r="A17463" s="3"/>
      <c r="B17463" s="4"/>
    </row>
    <row r="17464">
      <c r="A17464" s="3"/>
      <c r="B17464" s="4"/>
    </row>
    <row r="17465">
      <c r="A17465" s="3"/>
      <c r="B17465" s="4"/>
    </row>
    <row r="17466">
      <c r="A17466" s="3"/>
      <c r="B17466" s="4"/>
    </row>
    <row r="17467">
      <c r="A17467" s="3"/>
      <c r="B17467" s="4"/>
    </row>
    <row r="17468">
      <c r="A17468" s="3"/>
      <c r="B17468" s="4"/>
    </row>
    <row r="17469">
      <c r="A17469" s="3"/>
      <c r="B17469" s="4"/>
    </row>
    <row r="17470">
      <c r="A17470" s="3"/>
      <c r="B17470" s="4"/>
    </row>
    <row r="17471">
      <c r="A17471" s="3"/>
      <c r="B17471" s="4"/>
    </row>
    <row r="17472">
      <c r="A17472" s="3"/>
      <c r="B17472" s="4"/>
    </row>
    <row r="17473">
      <c r="A17473" s="3"/>
      <c r="B17473" s="4"/>
    </row>
    <row r="17474">
      <c r="A17474" s="3"/>
      <c r="B17474" s="4"/>
    </row>
    <row r="17475">
      <c r="A17475" s="3"/>
      <c r="B17475" s="4"/>
    </row>
    <row r="17476">
      <c r="A17476" s="3"/>
      <c r="B17476" s="4"/>
    </row>
    <row r="17477">
      <c r="A17477" s="3"/>
      <c r="B17477" s="4"/>
    </row>
    <row r="17478">
      <c r="A17478" s="3"/>
      <c r="B17478" s="4"/>
    </row>
    <row r="17479">
      <c r="A17479" s="3"/>
      <c r="B17479" s="4"/>
    </row>
    <row r="17480">
      <c r="A17480" s="3"/>
      <c r="B17480" s="4"/>
    </row>
    <row r="17481">
      <c r="A17481" s="3"/>
      <c r="B17481" s="4"/>
    </row>
    <row r="17482">
      <c r="A17482" s="3"/>
      <c r="B17482" s="4"/>
    </row>
    <row r="17483">
      <c r="A17483" s="3"/>
      <c r="B17483" s="4"/>
    </row>
    <row r="17484">
      <c r="A17484" s="3"/>
      <c r="B17484" s="4"/>
    </row>
    <row r="17485">
      <c r="A17485" s="3"/>
      <c r="B17485" s="4"/>
    </row>
    <row r="17486">
      <c r="A17486" s="3"/>
      <c r="B17486" s="4"/>
    </row>
    <row r="17487">
      <c r="A17487" s="3"/>
      <c r="B17487" s="4"/>
    </row>
    <row r="17488">
      <c r="A17488" s="3"/>
      <c r="B17488" s="4"/>
    </row>
    <row r="17489">
      <c r="A17489" s="3"/>
      <c r="B17489" s="4"/>
    </row>
    <row r="17490">
      <c r="A17490" s="3"/>
      <c r="B17490" s="4"/>
    </row>
    <row r="17491">
      <c r="A17491" s="3"/>
      <c r="B17491" s="4"/>
    </row>
    <row r="17492">
      <c r="A17492" s="3"/>
      <c r="B17492" s="4"/>
    </row>
    <row r="17493">
      <c r="A17493" s="3"/>
      <c r="B17493" s="4"/>
    </row>
    <row r="17494">
      <c r="A17494" s="3"/>
      <c r="B17494" s="4"/>
    </row>
    <row r="17495">
      <c r="A17495" s="3"/>
      <c r="B17495" s="4"/>
    </row>
    <row r="17496">
      <c r="A17496" s="3"/>
      <c r="B17496" s="4"/>
    </row>
    <row r="17497">
      <c r="A17497" s="3"/>
      <c r="B17497" s="4"/>
    </row>
    <row r="17498">
      <c r="A17498" s="3"/>
      <c r="B17498" s="4"/>
    </row>
    <row r="17499">
      <c r="A17499" s="3"/>
      <c r="B17499" s="4"/>
    </row>
    <row r="17500">
      <c r="A17500" s="3"/>
      <c r="B17500" s="4"/>
    </row>
    <row r="17501">
      <c r="A17501" s="3"/>
      <c r="B17501" s="4"/>
    </row>
    <row r="17502">
      <c r="A17502" s="3"/>
      <c r="B17502" s="4"/>
    </row>
    <row r="17503">
      <c r="A17503" s="3"/>
      <c r="B17503" s="4"/>
    </row>
    <row r="17504">
      <c r="A17504" s="3"/>
      <c r="B17504" s="4"/>
    </row>
    <row r="17505">
      <c r="A17505" s="3"/>
      <c r="B17505" s="4"/>
    </row>
    <row r="17506">
      <c r="A17506" s="3"/>
      <c r="B17506" s="4"/>
    </row>
    <row r="17507">
      <c r="A17507" s="3"/>
      <c r="B17507" s="4"/>
    </row>
    <row r="17508">
      <c r="A17508" s="3"/>
      <c r="B17508" s="4"/>
    </row>
    <row r="17509">
      <c r="A17509" s="3"/>
      <c r="B17509" s="4"/>
    </row>
    <row r="17510">
      <c r="A17510" s="3"/>
      <c r="B17510" s="4"/>
    </row>
    <row r="17511">
      <c r="A17511" s="3"/>
      <c r="B17511" s="4"/>
    </row>
    <row r="17512">
      <c r="A17512" s="3"/>
      <c r="B17512" s="4"/>
    </row>
    <row r="17513">
      <c r="A17513" s="3"/>
      <c r="B17513" s="4"/>
    </row>
    <row r="17514">
      <c r="A17514" s="3"/>
      <c r="B17514" s="4"/>
    </row>
    <row r="17515">
      <c r="A17515" s="3"/>
      <c r="B17515" s="4"/>
    </row>
    <row r="17516">
      <c r="A17516" s="3"/>
      <c r="B17516" s="4"/>
    </row>
    <row r="17517">
      <c r="A17517" s="3"/>
      <c r="B17517" s="4"/>
    </row>
    <row r="17518">
      <c r="A17518" s="3"/>
      <c r="B17518" s="4"/>
    </row>
    <row r="17519">
      <c r="A17519" s="3"/>
      <c r="B17519" s="4"/>
    </row>
    <row r="17520">
      <c r="A17520" s="3"/>
      <c r="B17520" s="4"/>
    </row>
    <row r="17521">
      <c r="A17521" s="3"/>
      <c r="B17521" s="4"/>
    </row>
    <row r="17522">
      <c r="A17522" s="3"/>
      <c r="B17522" s="4"/>
    </row>
    <row r="17523">
      <c r="A17523" s="3"/>
      <c r="B17523" s="4"/>
    </row>
    <row r="17524">
      <c r="A17524" s="3"/>
      <c r="B17524" s="4"/>
    </row>
    <row r="17525">
      <c r="A17525" s="3"/>
      <c r="B17525" s="4"/>
    </row>
    <row r="17526">
      <c r="A17526" s="3"/>
      <c r="B17526" s="4"/>
    </row>
    <row r="17527">
      <c r="A17527" s="3"/>
      <c r="B17527" s="4"/>
    </row>
    <row r="17528">
      <c r="A17528" s="3"/>
      <c r="B17528" s="4"/>
    </row>
    <row r="17529">
      <c r="A17529" s="3"/>
      <c r="B17529" s="4"/>
    </row>
    <row r="17530">
      <c r="A17530" s="3"/>
      <c r="B17530" s="4"/>
    </row>
    <row r="17531">
      <c r="A17531" s="3"/>
      <c r="B17531" s="4"/>
    </row>
    <row r="17532">
      <c r="A17532" s="3"/>
      <c r="B17532" s="4"/>
    </row>
    <row r="17533">
      <c r="A17533" s="3"/>
      <c r="B17533" s="4"/>
    </row>
    <row r="17534">
      <c r="A17534" s="3"/>
      <c r="B17534" s="4"/>
    </row>
    <row r="17535">
      <c r="A17535" s="3"/>
      <c r="B17535" s="4"/>
    </row>
    <row r="17536">
      <c r="A17536" s="3"/>
      <c r="B17536" s="4"/>
    </row>
    <row r="17537">
      <c r="A17537" s="3"/>
      <c r="B17537" s="4"/>
    </row>
    <row r="17538">
      <c r="A17538" s="3"/>
      <c r="B17538" s="4"/>
    </row>
    <row r="17539">
      <c r="A17539" s="3"/>
      <c r="B17539" s="4"/>
    </row>
    <row r="17540">
      <c r="A17540" s="3"/>
      <c r="B17540" s="4"/>
    </row>
    <row r="17541">
      <c r="A17541" s="3"/>
      <c r="B17541" s="4"/>
    </row>
    <row r="17542">
      <c r="A17542" s="3"/>
      <c r="B17542" s="4"/>
    </row>
    <row r="17543">
      <c r="A17543" s="3"/>
      <c r="B17543" s="4"/>
    </row>
    <row r="17544">
      <c r="A17544" s="3"/>
      <c r="B17544" s="4"/>
    </row>
    <row r="17545">
      <c r="A17545" s="3"/>
      <c r="B17545" s="4"/>
    </row>
    <row r="17546">
      <c r="A17546" s="3"/>
      <c r="B17546" s="4"/>
    </row>
    <row r="17547">
      <c r="A17547" s="3"/>
      <c r="B17547" s="4"/>
    </row>
    <row r="17548">
      <c r="A17548" s="3"/>
      <c r="B17548" s="4"/>
    </row>
    <row r="17549">
      <c r="A17549" s="3"/>
      <c r="B17549" s="4"/>
    </row>
    <row r="17550">
      <c r="A17550" s="3"/>
      <c r="B17550" s="4"/>
    </row>
    <row r="17551">
      <c r="A17551" s="3"/>
      <c r="B17551" s="4"/>
    </row>
    <row r="17552">
      <c r="A17552" s="3"/>
      <c r="B17552" s="4"/>
    </row>
    <row r="17553">
      <c r="A17553" s="3"/>
      <c r="B17553" s="4"/>
    </row>
    <row r="17554">
      <c r="A17554" s="3"/>
      <c r="B17554" s="4"/>
    </row>
    <row r="17555">
      <c r="A17555" s="3"/>
      <c r="B17555" s="4"/>
    </row>
    <row r="17556">
      <c r="A17556" s="3"/>
      <c r="B17556" s="4"/>
    </row>
    <row r="17557">
      <c r="A17557" s="3"/>
      <c r="B17557" s="4"/>
    </row>
    <row r="17558">
      <c r="A17558" s="3"/>
      <c r="B17558" s="4"/>
    </row>
    <row r="17559">
      <c r="A17559" s="3"/>
      <c r="B17559" s="4"/>
    </row>
    <row r="17560">
      <c r="A17560" s="3"/>
      <c r="B17560" s="4"/>
    </row>
    <row r="17561">
      <c r="A17561" s="3"/>
      <c r="B17561" s="4"/>
    </row>
    <row r="17562">
      <c r="A17562" s="3"/>
      <c r="B17562" s="4"/>
    </row>
    <row r="17563">
      <c r="A17563" s="3"/>
      <c r="B17563" s="4"/>
    </row>
    <row r="17564">
      <c r="A17564" s="3"/>
      <c r="B17564" s="4"/>
    </row>
    <row r="17565">
      <c r="A17565" s="3"/>
      <c r="B17565" s="4"/>
    </row>
    <row r="17566">
      <c r="A17566" s="3"/>
      <c r="B17566" s="4"/>
    </row>
    <row r="17567">
      <c r="A17567" s="3"/>
      <c r="B17567" s="4"/>
    </row>
    <row r="17568">
      <c r="A17568" s="3"/>
      <c r="B17568" s="4"/>
    </row>
    <row r="17569">
      <c r="A17569" s="3"/>
      <c r="B17569" s="4"/>
    </row>
    <row r="17570">
      <c r="A17570" s="3"/>
      <c r="B17570" s="4"/>
    </row>
    <row r="17571">
      <c r="A17571" s="3"/>
      <c r="B17571" s="4"/>
    </row>
    <row r="17572">
      <c r="A17572" s="3"/>
      <c r="B17572" s="4"/>
    </row>
    <row r="17573">
      <c r="A17573" s="3"/>
      <c r="B17573" s="4"/>
    </row>
    <row r="17574">
      <c r="A17574" s="3"/>
      <c r="B17574" s="4"/>
    </row>
    <row r="17575">
      <c r="A17575" s="3"/>
      <c r="B17575" s="4"/>
    </row>
    <row r="17576">
      <c r="A17576" s="3"/>
      <c r="B17576" s="4"/>
    </row>
    <row r="17577">
      <c r="A17577" s="3"/>
      <c r="B17577" s="4"/>
    </row>
    <row r="17578">
      <c r="A17578" s="3"/>
      <c r="B17578" s="4"/>
    </row>
    <row r="17579">
      <c r="A17579" s="3"/>
      <c r="B17579" s="4"/>
    </row>
    <row r="17580">
      <c r="A17580" s="3"/>
      <c r="B17580" s="4"/>
    </row>
    <row r="17581">
      <c r="A17581" s="3"/>
      <c r="B17581" s="4"/>
    </row>
    <row r="17582">
      <c r="A17582" s="3"/>
      <c r="B17582" s="4"/>
    </row>
    <row r="17583">
      <c r="A17583" s="3"/>
      <c r="B17583" s="4"/>
    </row>
    <row r="17584">
      <c r="A17584" s="3"/>
      <c r="B17584" s="4"/>
    </row>
    <row r="17585">
      <c r="A17585" s="3"/>
      <c r="B17585" s="4"/>
    </row>
    <row r="17586">
      <c r="A17586" s="3"/>
      <c r="B17586" s="4"/>
    </row>
    <row r="17587">
      <c r="A17587" s="3"/>
      <c r="B17587" s="4"/>
    </row>
    <row r="17588">
      <c r="A17588" s="3"/>
      <c r="B17588" s="4"/>
    </row>
    <row r="17589">
      <c r="A17589" s="3"/>
      <c r="B17589" s="4"/>
    </row>
    <row r="17590">
      <c r="A17590" s="3"/>
      <c r="B17590" s="4"/>
    </row>
    <row r="17591">
      <c r="A17591" s="3"/>
      <c r="B17591" s="4"/>
    </row>
    <row r="17592">
      <c r="A17592" s="3"/>
      <c r="B17592" s="4"/>
    </row>
    <row r="17593">
      <c r="A17593" s="3"/>
      <c r="B17593" s="4"/>
    </row>
    <row r="17594">
      <c r="A17594" s="3"/>
      <c r="B17594" s="4"/>
    </row>
    <row r="17595">
      <c r="A17595" s="3"/>
      <c r="B17595" s="4"/>
    </row>
    <row r="17596">
      <c r="A17596" s="3"/>
      <c r="B17596" s="4"/>
    </row>
    <row r="17597">
      <c r="A17597" s="3"/>
      <c r="B17597" s="4"/>
    </row>
    <row r="17598">
      <c r="A17598" s="3"/>
      <c r="B17598" s="4"/>
    </row>
    <row r="17599">
      <c r="A17599" s="3"/>
      <c r="B17599" s="4"/>
    </row>
    <row r="17600">
      <c r="A17600" s="3"/>
      <c r="B17600" s="4"/>
    </row>
    <row r="17601">
      <c r="A17601" s="3"/>
      <c r="B17601" s="4"/>
    </row>
    <row r="17602">
      <c r="A17602" s="3"/>
      <c r="B17602" s="4"/>
    </row>
    <row r="17603">
      <c r="A17603" s="3"/>
      <c r="B17603" s="4"/>
    </row>
    <row r="17604">
      <c r="A17604" s="3"/>
      <c r="B17604" s="4"/>
    </row>
    <row r="17605">
      <c r="A17605" s="3"/>
      <c r="B17605" s="4"/>
    </row>
    <row r="17606">
      <c r="A17606" s="3"/>
      <c r="B17606" s="4"/>
    </row>
    <row r="17607">
      <c r="A17607" s="3"/>
      <c r="B17607" s="4"/>
    </row>
    <row r="17608">
      <c r="A17608" s="3"/>
      <c r="B17608" s="4"/>
    </row>
    <row r="17609">
      <c r="A17609" s="3"/>
      <c r="B17609" s="4"/>
    </row>
    <row r="17610">
      <c r="A17610" s="3"/>
      <c r="B17610" s="4"/>
    </row>
    <row r="17611">
      <c r="A17611" s="3"/>
      <c r="B17611" s="4"/>
    </row>
    <row r="17612">
      <c r="A17612" s="3"/>
      <c r="B17612" s="4"/>
    </row>
    <row r="17613">
      <c r="A17613" s="3"/>
      <c r="B17613" s="4"/>
    </row>
    <row r="17614">
      <c r="A17614" s="3"/>
      <c r="B17614" s="4"/>
    </row>
    <row r="17615">
      <c r="A17615" s="3"/>
      <c r="B17615" s="4"/>
    </row>
    <row r="17616">
      <c r="A17616" s="3"/>
      <c r="B17616" s="4"/>
    </row>
    <row r="17617">
      <c r="A17617" s="3"/>
      <c r="B17617" s="4"/>
    </row>
    <row r="17618">
      <c r="A17618" s="3"/>
      <c r="B17618" s="4"/>
    </row>
    <row r="17619">
      <c r="A17619" s="3"/>
      <c r="B17619" s="4"/>
    </row>
    <row r="17620">
      <c r="A17620" s="3"/>
      <c r="B17620" s="4"/>
    </row>
    <row r="17621">
      <c r="A17621" s="3"/>
      <c r="B17621" s="4"/>
    </row>
    <row r="17622">
      <c r="A17622" s="3"/>
      <c r="B17622" s="4"/>
    </row>
    <row r="17623">
      <c r="A17623" s="3"/>
      <c r="B17623" s="4"/>
    </row>
    <row r="17624">
      <c r="A17624" s="3"/>
      <c r="B17624" s="4"/>
    </row>
    <row r="17625">
      <c r="A17625" s="3"/>
      <c r="B17625" s="4"/>
    </row>
    <row r="17626">
      <c r="A17626" s="3"/>
      <c r="B17626" s="4"/>
    </row>
    <row r="17627">
      <c r="A17627" s="3"/>
      <c r="B17627" s="4"/>
    </row>
    <row r="17628">
      <c r="A17628" s="3"/>
      <c r="B17628" s="4"/>
    </row>
    <row r="17629">
      <c r="A17629" s="3"/>
      <c r="B17629" s="4"/>
    </row>
    <row r="17630">
      <c r="A17630" s="3"/>
      <c r="B17630" s="4"/>
    </row>
    <row r="17631">
      <c r="A17631" s="3"/>
      <c r="B17631" s="4"/>
    </row>
    <row r="17632">
      <c r="A17632" s="3"/>
      <c r="B17632" s="4"/>
    </row>
    <row r="17633">
      <c r="A17633" s="3"/>
      <c r="B17633" s="4"/>
    </row>
    <row r="17634">
      <c r="A17634" s="3"/>
      <c r="B17634" s="4"/>
    </row>
    <row r="17635">
      <c r="A17635" s="3"/>
      <c r="B17635" s="4"/>
    </row>
    <row r="17636">
      <c r="A17636" s="3"/>
      <c r="B17636" s="4"/>
    </row>
    <row r="17637">
      <c r="A17637" s="3"/>
      <c r="B17637" s="4"/>
    </row>
    <row r="17638">
      <c r="A17638" s="3"/>
      <c r="B17638" s="4"/>
    </row>
    <row r="17639">
      <c r="A17639" s="3"/>
      <c r="B17639" s="4"/>
    </row>
    <row r="17640">
      <c r="A17640" s="3"/>
      <c r="B17640" s="4"/>
    </row>
    <row r="17641">
      <c r="A17641" s="3"/>
      <c r="B17641" s="4"/>
    </row>
    <row r="17642">
      <c r="A17642" s="3"/>
      <c r="B17642" s="4"/>
    </row>
    <row r="17643">
      <c r="A17643" s="3"/>
      <c r="B17643" s="4"/>
    </row>
    <row r="17644">
      <c r="A17644" s="3"/>
      <c r="B17644" s="4"/>
    </row>
    <row r="17645">
      <c r="A17645" s="3"/>
      <c r="B17645" s="4"/>
    </row>
    <row r="17646">
      <c r="A17646" s="3"/>
      <c r="B17646" s="4"/>
    </row>
    <row r="17647">
      <c r="A17647" s="3"/>
      <c r="B17647" s="4"/>
    </row>
    <row r="17648">
      <c r="A17648" s="3"/>
      <c r="B17648" s="4"/>
    </row>
    <row r="17649">
      <c r="A17649" s="3"/>
      <c r="B17649" s="4"/>
    </row>
    <row r="17650">
      <c r="A17650" s="3"/>
      <c r="B17650" s="4"/>
    </row>
  </sheetData>
  <drawing r:id="rId1"/>
</worksheet>
</file>