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<sst xmlns="http://schemas.openxmlformats.org/spreadsheetml/2006/main" count="542" uniqueCount="542">
  <si>
    <t>turkish_word</t>
  </si>
  <si>
    <t>english_word</t>
  </si>
  <si>
    <t>ne</t>
  </si>
  <si>
    <t>ve</t>
  </si>
  <si>
    <t>her</t>
  </si>
  <si>
    <t>nasıl</t>
  </si>
  <si>
    <t>bay</t>
  </si>
  <si>
    <t>zor</t>
  </si>
  <si>
    <t>yarın</t>
  </si>
  <si>
    <t>hem</t>
  </si>
  <si>
    <t>kontrol</t>
  </si>
  <si>
    <t>doktor</t>
  </si>
  <si>
    <t>polis</t>
  </si>
  <si>
    <t>çabuk</t>
  </si>
  <si>
    <t>beri</t>
  </si>
  <si>
    <t>tanrı</t>
  </si>
  <si>
    <t>ateş</t>
  </si>
  <si>
    <t>dolar</t>
  </si>
  <si>
    <t>sahip</t>
  </si>
  <si>
    <t>vay</t>
  </si>
  <si>
    <t>alo</t>
  </si>
  <si>
    <t>terk</t>
  </si>
  <si>
    <t>telefon</t>
  </si>
  <si>
    <t>bebek</t>
  </si>
  <si>
    <t>milyon</t>
  </si>
  <si>
    <t>çek</t>
  </si>
  <si>
    <t>şans</t>
  </si>
  <si>
    <t>sıcak</t>
  </si>
  <si>
    <t>koca</t>
  </si>
  <si>
    <t>seks</t>
  </si>
  <si>
    <t>kırmızı</t>
  </si>
  <si>
    <t>film</t>
  </si>
  <si>
    <t>patron</t>
  </si>
  <si>
    <t>hanımefendi</t>
  </si>
  <si>
    <t>müzik</t>
  </si>
  <si>
    <t>okul</t>
  </si>
  <si>
    <t>sigara</t>
  </si>
  <si>
    <t>şef</t>
  </si>
  <si>
    <t>asker</t>
  </si>
  <si>
    <t>sol</t>
  </si>
  <si>
    <t>grup</t>
  </si>
  <si>
    <t>metre</t>
  </si>
  <si>
    <t>profesör</t>
  </si>
  <si>
    <t>can</t>
  </si>
  <si>
    <t>test</t>
  </si>
  <si>
    <t>seksi</t>
  </si>
  <si>
    <t>alman</t>
  </si>
  <si>
    <t>avukat</t>
  </si>
  <si>
    <t>derhal</t>
  </si>
  <si>
    <t>not</t>
  </si>
  <si>
    <t>şeker</t>
  </si>
  <si>
    <t>şarap</t>
  </si>
  <si>
    <t>şerif</t>
  </si>
  <si>
    <t>rapor</t>
  </si>
  <si>
    <t>fotoğraf</t>
  </si>
  <si>
    <t>şükür</t>
  </si>
  <si>
    <t>kedi</t>
  </si>
  <si>
    <t>enerji</t>
  </si>
  <si>
    <t>spor</t>
  </si>
  <si>
    <t>problem</t>
  </si>
  <si>
    <t>pazar</t>
  </si>
  <si>
    <t>banka</t>
  </si>
  <si>
    <t>lord</t>
  </si>
  <si>
    <t>yat</t>
  </si>
  <si>
    <t>fransız</t>
  </si>
  <si>
    <t>elektrik</t>
  </si>
  <si>
    <t>usta</t>
  </si>
  <si>
    <t>taksi</t>
  </si>
  <si>
    <t>çin</t>
  </si>
  <si>
    <t>efendi</t>
  </si>
  <si>
    <t>televizyon</t>
  </si>
  <si>
    <t>teknik</t>
  </si>
  <si>
    <t>kamera</t>
  </si>
  <si>
    <t>otel</t>
  </si>
  <si>
    <t>kahvaltı</t>
  </si>
  <si>
    <t>sosyal</t>
  </si>
  <si>
    <t>futbol</t>
  </si>
  <si>
    <t>beyefendi</t>
  </si>
  <si>
    <t>madam</t>
  </si>
  <si>
    <t>sinyal</t>
  </si>
  <si>
    <t>koç</t>
  </si>
  <si>
    <t>romantik</t>
  </si>
  <si>
    <t>maç</t>
  </si>
  <si>
    <t>banyo</t>
  </si>
  <si>
    <t>sahne</t>
  </si>
  <si>
    <t>bravo</t>
  </si>
  <si>
    <t>video</t>
  </si>
  <si>
    <t>pazartesi</t>
  </si>
  <si>
    <t>cehennem</t>
  </si>
  <si>
    <t>kart</t>
  </si>
  <si>
    <t>sipariş</t>
  </si>
  <si>
    <t>garanti</t>
  </si>
  <si>
    <t>vampir</t>
  </si>
  <si>
    <t>trafik</t>
  </si>
  <si>
    <t>bilet</t>
  </si>
  <si>
    <t>duş</t>
  </si>
  <si>
    <t>randevu</t>
  </si>
  <si>
    <t>masa</t>
  </si>
  <si>
    <t>fare</t>
  </si>
  <si>
    <t>makine</t>
  </si>
  <si>
    <t>mısır</t>
  </si>
  <si>
    <t>kanun</t>
  </si>
  <si>
    <t>net</t>
  </si>
  <si>
    <t>japon</t>
  </si>
  <si>
    <t>öğretmen</t>
  </si>
  <si>
    <t>patates</t>
  </si>
  <si>
    <t>viski</t>
  </si>
  <si>
    <t>seri</t>
  </si>
  <si>
    <t>sigorta</t>
  </si>
  <si>
    <t>sistem</t>
  </si>
  <si>
    <t>program</t>
  </si>
  <si>
    <t>komiser</t>
  </si>
  <si>
    <t>sıfır</t>
  </si>
  <si>
    <t>pasta</t>
  </si>
  <si>
    <t>tuvalet</t>
  </si>
  <si>
    <t>metal</t>
  </si>
  <si>
    <t>radyo</t>
  </si>
  <si>
    <t>arabayla</t>
  </si>
  <si>
    <t>model</t>
  </si>
  <si>
    <t>şapka</t>
  </si>
  <si>
    <t>hal</t>
  </si>
  <si>
    <t>alkol</t>
  </si>
  <si>
    <t>pembe</t>
  </si>
  <si>
    <t>şampanya</t>
  </si>
  <si>
    <t>sandviç</t>
  </si>
  <si>
    <t>gazete</t>
  </si>
  <si>
    <t>ambulans</t>
  </si>
  <si>
    <t>jüri</t>
  </si>
  <si>
    <t>terörist</t>
  </si>
  <si>
    <t>lider</t>
  </si>
  <si>
    <t>moda</t>
  </si>
  <si>
    <t>dosya</t>
  </si>
  <si>
    <t>kanser</t>
  </si>
  <si>
    <t>kek</t>
  </si>
  <si>
    <t>peynir</t>
  </si>
  <si>
    <t>roman</t>
  </si>
  <si>
    <t>kokain</t>
  </si>
  <si>
    <t>aktif</t>
  </si>
  <si>
    <t>sör</t>
  </si>
  <si>
    <t>mösyö</t>
  </si>
  <si>
    <t>kol</t>
  </si>
  <si>
    <t>pazarlık</t>
  </si>
  <si>
    <t>zorlu</t>
  </si>
  <si>
    <t>oysa</t>
  </si>
  <si>
    <t>lise</t>
  </si>
  <si>
    <t>popüler</t>
  </si>
  <si>
    <t>politik</t>
  </si>
  <si>
    <t>şampiyon</t>
  </si>
  <si>
    <t>amiral</t>
  </si>
  <si>
    <t>kalem</t>
  </si>
  <si>
    <t>oksijen</t>
  </si>
  <si>
    <t>helikopter</t>
  </si>
  <si>
    <t>şov</t>
  </si>
  <si>
    <t>gül</t>
  </si>
  <si>
    <t>düzine</t>
  </si>
  <si>
    <t>blok</t>
  </si>
  <si>
    <t>kovboy</t>
  </si>
  <si>
    <t>kahverengi</t>
  </si>
  <si>
    <t>harita</t>
  </si>
  <si>
    <t>gri</t>
  </si>
  <si>
    <t>şifre</t>
  </si>
  <si>
    <t>eleman</t>
  </si>
  <si>
    <t>personel</t>
  </si>
  <si>
    <t>sandalye</t>
  </si>
  <si>
    <t>kriz</t>
  </si>
  <si>
    <t>kanal</t>
  </si>
  <si>
    <t>papaz</t>
  </si>
  <si>
    <t>beyzbol</t>
  </si>
  <si>
    <t>standart</t>
  </si>
  <si>
    <t>papa</t>
  </si>
  <si>
    <t>sürücü</t>
  </si>
  <si>
    <t>ofis</t>
  </si>
  <si>
    <t>pratik</t>
  </si>
  <si>
    <t>şık</t>
  </si>
  <si>
    <t>kulübe</t>
  </si>
  <si>
    <t>kale</t>
  </si>
  <si>
    <t>peri</t>
  </si>
  <si>
    <t>biftek</t>
  </si>
  <si>
    <t>stres</t>
  </si>
  <si>
    <t>internet</t>
  </si>
  <si>
    <t>hatun</t>
  </si>
  <si>
    <t>çinli</t>
  </si>
  <si>
    <t>analiz</t>
  </si>
  <si>
    <t>pantolon</t>
  </si>
  <si>
    <t>lastik</t>
  </si>
  <si>
    <t>füze</t>
  </si>
  <si>
    <t>sinema</t>
  </si>
  <si>
    <t>tiyatro</t>
  </si>
  <si>
    <t>ağabey</t>
  </si>
  <si>
    <t>basketbol</t>
  </si>
  <si>
    <t>eroin</t>
  </si>
  <si>
    <t>birader</t>
  </si>
  <si>
    <t>katolik</t>
  </si>
  <si>
    <t>papel</t>
  </si>
  <si>
    <t>karakter</t>
  </si>
  <si>
    <t>lüks</t>
  </si>
  <si>
    <t>masaj</t>
  </si>
  <si>
    <t>gazeteci</t>
  </si>
  <si>
    <t>boks</t>
  </si>
  <si>
    <t>kuruş</t>
  </si>
  <si>
    <t>meme</t>
  </si>
  <si>
    <t>tenis</t>
  </si>
  <si>
    <t>senaryo</t>
  </si>
  <si>
    <t>trajik</t>
  </si>
  <si>
    <t>tünel</t>
  </si>
  <si>
    <t>gol</t>
  </si>
  <si>
    <t>pozitif</t>
  </si>
  <si>
    <t>ceket</t>
  </si>
  <si>
    <t>almanya</t>
  </si>
  <si>
    <t>palyaço</t>
  </si>
  <si>
    <t>metro</t>
  </si>
  <si>
    <t>yarınki</t>
  </si>
  <si>
    <t>roket</t>
  </si>
  <si>
    <t>kazan</t>
  </si>
  <si>
    <t>mafya</t>
  </si>
  <si>
    <t>depo</t>
  </si>
  <si>
    <t>kariyer</t>
  </si>
  <si>
    <t>tipik</t>
  </si>
  <si>
    <t>fizik</t>
  </si>
  <si>
    <t>fil</t>
  </si>
  <si>
    <t>hamburger</t>
  </si>
  <si>
    <t>liderlik</t>
  </si>
  <si>
    <t>konser</t>
  </si>
  <si>
    <t>kap</t>
  </si>
  <si>
    <t>atom</t>
  </si>
  <si>
    <t>ağustos</t>
  </si>
  <si>
    <t>üye</t>
  </si>
  <si>
    <t>enfeksiyon</t>
  </si>
  <si>
    <t>teori</t>
  </si>
  <si>
    <t>kel</t>
  </si>
  <si>
    <t>madalya</t>
  </si>
  <si>
    <t>final</t>
  </si>
  <si>
    <t>gitar</t>
  </si>
  <si>
    <t>gardiyan</t>
  </si>
  <si>
    <t>alternatif</t>
  </si>
  <si>
    <t>salata</t>
  </si>
  <si>
    <t>balina</t>
  </si>
  <si>
    <t>palavra</t>
  </si>
  <si>
    <t>asit</t>
  </si>
  <si>
    <t>gey</t>
  </si>
  <si>
    <t>konferans</t>
  </si>
  <si>
    <t>dijital</t>
  </si>
  <si>
    <t>lazer</t>
  </si>
  <si>
    <t>sirk</t>
  </si>
  <si>
    <t>yen</t>
  </si>
  <si>
    <t>kule</t>
  </si>
  <si>
    <t>çene</t>
  </si>
  <si>
    <t>hint</t>
  </si>
  <si>
    <t>peynirli</t>
  </si>
  <si>
    <t>kokteyl</t>
  </si>
  <si>
    <t>müslüman</t>
  </si>
  <si>
    <t>amatör</t>
  </si>
  <si>
    <t>makarna</t>
  </si>
  <si>
    <t>balon</t>
  </si>
  <si>
    <t>türk</t>
  </si>
  <si>
    <t>komedi</t>
  </si>
  <si>
    <t>mastürbasyon</t>
  </si>
  <si>
    <t>web</t>
  </si>
  <si>
    <t>kültür</t>
  </si>
  <si>
    <t>plak</t>
  </si>
  <si>
    <t>pasaport</t>
  </si>
  <si>
    <t>anormal</t>
  </si>
  <si>
    <t>tümör</t>
  </si>
  <si>
    <t>hüzünlü</t>
  </si>
  <si>
    <t>litre</t>
  </si>
  <si>
    <t>striptiz</t>
  </si>
  <si>
    <t>performans</t>
  </si>
  <si>
    <t>tost</t>
  </si>
  <si>
    <t>dindar</t>
  </si>
  <si>
    <t>tişört</t>
  </si>
  <si>
    <t>klinik</t>
  </si>
  <si>
    <t>ekonomi</t>
  </si>
  <si>
    <t>ideal</t>
  </si>
  <si>
    <t>bank</t>
  </si>
  <si>
    <t>heykel</t>
  </si>
  <si>
    <t>fatura</t>
  </si>
  <si>
    <t>diplomatik</t>
  </si>
  <si>
    <t>damat</t>
  </si>
  <si>
    <t>bit</t>
  </si>
  <si>
    <t>almanca</t>
  </si>
  <si>
    <t>puro</t>
  </si>
  <si>
    <t>krallık</t>
  </si>
  <si>
    <t>piliç</t>
  </si>
  <si>
    <t>karma</t>
  </si>
  <si>
    <t>radar</t>
  </si>
  <si>
    <t>süvari</t>
  </si>
  <si>
    <t>nakavt</t>
  </si>
  <si>
    <t>turist</t>
  </si>
  <si>
    <t>piknik</t>
  </si>
  <si>
    <t>salon</t>
  </si>
  <si>
    <t>milyarlarca</t>
  </si>
  <si>
    <t>cd</t>
  </si>
  <si>
    <t>caz</t>
  </si>
  <si>
    <t>stüdyo</t>
  </si>
  <si>
    <t>pisi</t>
  </si>
  <si>
    <t>apartman</t>
  </si>
  <si>
    <t>bütçe</t>
  </si>
  <si>
    <t>mayın</t>
  </si>
  <si>
    <t>etik</t>
  </si>
  <si>
    <t>kupa</t>
  </si>
  <si>
    <t>nam</t>
  </si>
  <si>
    <t>dümen</t>
  </si>
  <si>
    <t>aktris</t>
  </si>
  <si>
    <t>çingene</t>
  </si>
  <si>
    <t>müze</t>
  </si>
  <si>
    <t>fener</t>
  </si>
  <si>
    <t>protein</t>
  </si>
  <si>
    <t>psişik</t>
  </si>
  <si>
    <t>mendil</t>
  </si>
  <si>
    <t>market</t>
  </si>
  <si>
    <t>hoca</t>
  </si>
  <si>
    <t>psikoloji</t>
  </si>
  <si>
    <t>orkestra</t>
  </si>
  <si>
    <t>çakal</t>
  </si>
  <si>
    <t>milyoner</t>
  </si>
  <si>
    <t>asyalı</t>
  </si>
  <si>
    <t>karavan</t>
  </si>
  <si>
    <t>mağaza</t>
  </si>
  <si>
    <t>demokrasi</t>
  </si>
  <si>
    <t>centilmen</t>
  </si>
  <si>
    <t>davul</t>
  </si>
  <si>
    <t>lamba</t>
  </si>
  <si>
    <t>peruk</t>
  </si>
  <si>
    <t>ekran</t>
  </si>
  <si>
    <t>dizayn</t>
  </si>
  <si>
    <t>liseli</t>
  </si>
  <si>
    <t>hemfikir</t>
  </si>
  <si>
    <t>skor</t>
  </si>
  <si>
    <t>testere</t>
  </si>
  <si>
    <t>komite</t>
  </si>
  <si>
    <t>flaş</t>
  </si>
  <si>
    <t>mikrop</t>
  </si>
  <si>
    <t>basket</t>
  </si>
  <si>
    <t>yelek</t>
  </si>
  <si>
    <t>fındık</t>
  </si>
  <si>
    <t>hobi</t>
  </si>
  <si>
    <t>çip</t>
  </si>
  <si>
    <t>biyoloji</t>
  </si>
  <si>
    <t>dvd</t>
  </si>
  <si>
    <t>kanepe</t>
  </si>
  <si>
    <t>sıfırdan</t>
  </si>
  <si>
    <t>referans</t>
  </si>
  <si>
    <t>kraker</t>
  </si>
  <si>
    <t>klişe</t>
  </si>
  <si>
    <t>çadır</t>
  </si>
  <si>
    <t>tabur</t>
  </si>
  <si>
    <t>konyak</t>
  </si>
  <si>
    <t>barbar</t>
  </si>
  <si>
    <t>demokratik</t>
  </si>
  <si>
    <t>spagetti</t>
  </si>
  <si>
    <t>goril</t>
  </si>
  <si>
    <t>festival</t>
  </si>
  <si>
    <t>pilav</t>
  </si>
  <si>
    <t>kafe</t>
  </si>
  <si>
    <t>raunt</t>
  </si>
  <si>
    <t>askerlik</t>
  </si>
  <si>
    <t>mayo</t>
  </si>
  <si>
    <t>çince</t>
  </si>
  <si>
    <t>manevra</t>
  </si>
  <si>
    <t>ritim</t>
  </si>
  <si>
    <t>zarfında</t>
  </si>
  <si>
    <t>jöle</t>
  </si>
  <si>
    <t>kabin</t>
  </si>
  <si>
    <t>pijama</t>
  </si>
  <si>
    <t>disko</t>
  </si>
  <si>
    <t>pul</t>
  </si>
  <si>
    <t>imparatorluk</t>
  </si>
  <si>
    <t>somon</t>
  </si>
  <si>
    <t>firma</t>
  </si>
  <si>
    <t>taco</t>
  </si>
  <si>
    <t>galaksi</t>
  </si>
  <si>
    <t>seans</t>
  </si>
  <si>
    <t>mühür</t>
  </si>
  <si>
    <t>japonca</t>
  </si>
  <si>
    <t>prensip</t>
  </si>
  <si>
    <t>baz</t>
  </si>
  <si>
    <t>puding</t>
  </si>
  <si>
    <t>panzehir</t>
  </si>
  <si>
    <t>nota</t>
  </si>
  <si>
    <t>ketçap</t>
  </si>
  <si>
    <t>adapte</t>
  </si>
  <si>
    <t>paraşüt</t>
  </si>
  <si>
    <t>villa</t>
  </si>
  <si>
    <t>şut</t>
  </si>
  <si>
    <t>yunus</t>
  </si>
  <si>
    <t>site</t>
  </si>
  <si>
    <t>endüstri</t>
  </si>
  <si>
    <t>pusula</t>
  </si>
  <si>
    <t>poşet</t>
  </si>
  <si>
    <t>lig</t>
  </si>
  <si>
    <t>sprey</t>
  </si>
  <si>
    <t>etiket</t>
  </si>
  <si>
    <t>direktör</t>
  </si>
  <si>
    <t>vize</t>
  </si>
  <si>
    <t>üçgen</t>
  </si>
  <si>
    <t>beygir</t>
  </si>
  <si>
    <t>ampul</t>
  </si>
  <si>
    <t>prototip</t>
  </si>
  <si>
    <t>murat</t>
  </si>
  <si>
    <t>liberal</t>
  </si>
  <si>
    <t>piramit</t>
  </si>
  <si>
    <t>iskelet</t>
  </si>
  <si>
    <t>entelektüel</t>
  </si>
  <si>
    <t>havyar</t>
  </si>
  <si>
    <t>mareşal</t>
  </si>
  <si>
    <t>ipotek</t>
  </si>
  <si>
    <t>lira</t>
  </si>
  <si>
    <t>bikini</t>
  </si>
  <si>
    <t>volkan</t>
  </si>
  <si>
    <t>körfez</t>
  </si>
  <si>
    <t>iskele</t>
  </si>
  <si>
    <t>komando</t>
  </si>
  <si>
    <t>şırınga</t>
  </si>
  <si>
    <t>klima</t>
  </si>
  <si>
    <t>etnik</t>
  </si>
  <si>
    <t>stil</t>
  </si>
  <si>
    <t>papağan</t>
  </si>
  <si>
    <t>kambur</t>
  </si>
  <si>
    <t>terörizm</t>
  </si>
  <si>
    <t>karpuz</t>
  </si>
  <si>
    <t>şort</t>
  </si>
  <si>
    <t>dizüstü</t>
  </si>
  <si>
    <t>şoke</t>
  </si>
  <si>
    <t>port</t>
  </si>
  <si>
    <t>maço</t>
  </si>
  <si>
    <t>hostes</t>
  </si>
  <si>
    <t>ananas</t>
  </si>
  <si>
    <t>futbolcu</t>
  </si>
  <si>
    <t>şınav</t>
  </si>
  <si>
    <t>alüminyum</t>
  </si>
  <si>
    <t>inç</t>
  </si>
  <si>
    <t>diskalifiye</t>
  </si>
  <si>
    <t>şömine</t>
  </si>
  <si>
    <t>element</t>
  </si>
  <si>
    <t>fiyasko</t>
  </si>
  <si>
    <t>begüm</t>
  </si>
  <si>
    <t>plaza</t>
  </si>
  <si>
    <t>arapça</t>
  </si>
  <si>
    <t>şampuan</t>
  </si>
  <si>
    <t>pervane</t>
  </si>
  <si>
    <t>sandal</t>
  </si>
  <si>
    <t>fok</t>
  </si>
  <si>
    <t>mayonez</t>
  </si>
  <si>
    <t>vinç</t>
  </si>
  <si>
    <t>arşiv</t>
  </si>
  <si>
    <t>kaşar</t>
  </si>
  <si>
    <t>brifing</t>
  </si>
  <si>
    <t>galon</t>
  </si>
  <si>
    <t>seksüel</t>
  </si>
  <si>
    <t>put</t>
  </si>
  <si>
    <t>bankacı</t>
  </si>
  <si>
    <t>doktorluk</t>
  </si>
  <si>
    <t>dinamik</t>
  </si>
  <si>
    <t>kano</t>
  </si>
  <si>
    <t>voleybol</t>
  </si>
  <si>
    <t>şişlik</t>
  </si>
  <si>
    <t>som</t>
  </si>
  <si>
    <t>staj</t>
  </si>
  <si>
    <t>sahipsiz</t>
  </si>
  <si>
    <t>şekerler</t>
  </si>
  <si>
    <t>kalori</t>
  </si>
  <si>
    <t>far</t>
  </si>
  <si>
    <t>kil</t>
  </si>
  <si>
    <t>planet</t>
  </si>
  <si>
    <t>mersi</t>
  </si>
  <si>
    <t>afgan</t>
  </si>
  <si>
    <t>kısmet</t>
  </si>
  <si>
    <t>silindir</t>
  </si>
  <si>
    <t>feribot</t>
  </si>
  <si>
    <t>ekspres</t>
  </si>
  <si>
    <t>montaj</t>
  </si>
  <si>
    <t>kauçuk</t>
  </si>
  <si>
    <t>susam</t>
  </si>
  <si>
    <t>gişe</t>
  </si>
  <si>
    <t>bülbül</t>
  </si>
  <si>
    <t>tema</t>
  </si>
  <si>
    <t>cip</t>
  </si>
  <si>
    <t>bere</t>
  </si>
  <si>
    <t>napoli</t>
  </si>
  <si>
    <t>seramik</t>
  </si>
  <si>
    <t>bakkal</t>
  </si>
  <si>
    <t>diyalog</t>
  </si>
  <si>
    <t>blog</t>
  </si>
  <si>
    <t>sensör</t>
  </si>
  <si>
    <t>biberli</t>
  </si>
  <si>
    <t>holding</t>
  </si>
  <si>
    <t>enstrüman</t>
  </si>
  <si>
    <t>önder</t>
  </si>
  <si>
    <t>bluz</t>
  </si>
  <si>
    <t>fildişi</t>
  </si>
  <si>
    <t>sicil</t>
  </si>
  <si>
    <t>maraton</t>
  </si>
  <si>
    <t>zurna</t>
  </si>
  <si>
    <t>faktör</t>
  </si>
  <si>
    <t>peru</t>
  </si>
  <si>
    <t>krom</t>
  </si>
  <si>
    <t>köri</t>
  </si>
  <si>
    <t>geyşa</t>
  </si>
  <si>
    <t>revir</t>
  </si>
  <si>
    <t>kategori</t>
  </si>
  <si>
    <t>start</t>
  </si>
  <si>
    <t>bazlı</t>
  </si>
  <si>
    <t>ironi</t>
  </si>
  <si>
    <t>dok</t>
  </si>
  <si>
    <t>tsunami</t>
  </si>
  <si>
    <t>otantik</t>
  </si>
  <si>
    <t>maceracı</t>
  </si>
  <si>
    <t>bermuda</t>
  </si>
  <si>
    <t>çar</t>
  </si>
  <si>
    <t>materyal</t>
  </si>
  <si>
    <t>astronomi</t>
  </si>
  <si>
    <t>çita</t>
  </si>
  <si>
    <t>filistin</t>
  </si>
  <si>
    <t>cıva</t>
  </si>
  <si>
    <t>telepati</t>
  </si>
  <si>
    <t>hamster</t>
  </si>
  <si>
    <t>tayt</t>
  </si>
  <si>
    <t>greyfurt</t>
  </si>
  <si>
    <t>penisilin</t>
  </si>
  <si>
    <t>kaleci</t>
  </si>
  <si>
    <t>misket</t>
  </si>
  <si>
    <t>karamel</t>
  </si>
  <si>
    <t>spekülasyon</t>
  </si>
  <si>
    <t>soba</t>
  </si>
  <si>
    <t>arabalı</t>
  </si>
  <si>
    <t>stadyum</t>
  </si>
  <si>
    <t>egzoz</t>
  </si>
  <si>
    <t>klip</t>
  </si>
  <si>
    <t>süveter</t>
  </si>
  <si>
    <t>ser</t>
  </si>
  <si>
    <t>divan</t>
  </si>
  <si>
    <t>korse</t>
  </si>
  <si>
    <t>patlıcan</t>
  </si>
  <si>
    <t>migren</t>
  </si>
  <si>
    <t>banliyö</t>
  </si>
  <si>
    <t>smiley</t>
  </si>
  <si>
    <t>cevher</t>
  </si>
  <si>
    <t>turizm</t>
  </si>
  <si>
    <t>kapasite</t>
  </si>
  <si>
    <t>versiyon</t>
  </si>
  <si>
    <t>klavye</t>
  </si>
  <si>
    <t>boykot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</si>
</sst>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IFERROR(__xludf.DUMMYFUNCTION("GOOGLETRANSLATE(A2,""tr"",""en"")"),"What")</f>
        <v>What</v>
      </c>
    </row>
    <row r="3">
      <c r="A3" s="3" t="s">
        <v>3</v>
      </c>
      <c r="B3" s="4" t="str">
        <f>IFERROR(__xludf.DUMMYFUNCTION("GOOGLETRANSLATE(A3,""tr"",""en"")"),"and")</f>
        <v>and</v>
      </c>
    </row>
    <row r="4">
      <c r="A4" s="3" t="s">
        <v>4</v>
      </c>
      <c r="B4" s="4" t="str">
        <f>IFERROR(__xludf.DUMMYFUNCTION("GOOGLETRANSLATE(A4,""tr"",""en"")"),"each")</f>
        <v>each</v>
      </c>
    </row>
    <row r="5">
      <c r="A5" s="3" t="s">
        <v>5</v>
      </c>
      <c r="B5" s="4" t="str">
        <f>IFERROR(__xludf.DUMMYFUNCTION("GOOGLETRANSLATE(A5,""tr"",""en"")"),"How")</f>
        <v>How</v>
      </c>
    </row>
    <row r="6">
      <c r="A6" s="3" t="s">
        <v>6</v>
      </c>
      <c r="B6" s="4" t="str">
        <f>IFERROR(__xludf.DUMMYFUNCTION("GOOGLETRANSLATE(A6,""tr"",""en"")"),"Mr")</f>
        <v>Mr</v>
      </c>
    </row>
    <row r="7">
      <c r="A7" s="3" t="s">
        <v>7</v>
      </c>
      <c r="B7" s="4" t="str">
        <f>IFERROR(__xludf.DUMMYFUNCTION("GOOGLETRANSLATE(A7,""tr"",""en"")"),"difficult")</f>
        <v>difficult</v>
      </c>
    </row>
    <row r="8">
      <c r="A8" s="3" t="s">
        <v>8</v>
      </c>
      <c r="B8" s="4" t="str">
        <f>IFERROR(__xludf.DUMMYFUNCTION("GOOGLETRANSLATE(A8,""tr"",""en"")"),"tomorrow")</f>
        <v>tomorrow</v>
      </c>
    </row>
    <row r="9">
      <c r="A9" s="3" t="s">
        <v>9</v>
      </c>
      <c r="B9" s="4" t="str">
        <f>IFERROR(__xludf.DUMMYFUNCTION("GOOGLETRANSLATE(A9,""tr"",""en"")"),"both")</f>
        <v>both</v>
      </c>
    </row>
    <row r="10">
      <c r="A10" s="3" t="s">
        <v>10</v>
      </c>
      <c r="B10" s="4" t="str">
        <f>IFERROR(__xludf.DUMMYFUNCTION("GOOGLETRANSLATE(A10,""tr"",""en"")"),"control")</f>
        <v>control</v>
      </c>
    </row>
    <row r="11">
      <c r="A11" s="3" t="s">
        <v>11</v>
      </c>
      <c r="B11" s="4" t="str">
        <f>IFERROR(__xludf.DUMMYFUNCTION("GOOGLETRANSLATE(A11,""tr"",""en"")"),"doctor")</f>
        <v>doctor</v>
      </c>
    </row>
    <row r="12">
      <c r="A12" s="3" t="s">
        <v>12</v>
      </c>
      <c r="B12" s="4" t="str">
        <f>IFERROR(__xludf.DUMMYFUNCTION("GOOGLETRANSLATE(A12,""tr"",""en"")"),"police")</f>
        <v>police</v>
      </c>
    </row>
    <row r="13">
      <c r="A13" s="3" t="s">
        <v>13</v>
      </c>
      <c r="B13" s="4" t="str">
        <f>IFERROR(__xludf.DUMMYFUNCTION("GOOGLETRANSLATE(A13,""tr"",""en"")"),"quick")</f>
        <v>quick</v>
      </c>
    </row>
    <row r="14">
      <c r="A14" s="3" t="s">
        <v>14</v>
      </c>
      <c r="B14" s="4" t="str">
        <f>IFERROR(__xludf.DUMMYFUNCTION("GOOGLETRANSLATE(A14,""tr"",""en"")"),"since")</f>
        <v>since</v>
      </c>
    </row>
    <row r="15">
      <c r="A15" s="3" t="s">
        <v>15</v>
      </c>
      <c r="B15" s="4" t="str">
        <f>IFERROR(__xludf.DUMMYFUNCTION("GOOGLETRANSLATE(A15,""tr"",""en"")"),"God")</f>
        <v>God</v>
      </c>
    </row>
    <row r="16">
      <c r="A16" s="3" t="s">
        <v>16</v>
      </c>
      <c r="B16" s="4" t="str">
        <f>IFERROR(__xludf.DUMMYFUNCTION("GOOGLETRANSLATE(A16,""tr"",""en"")"),"fire")</f>
        <v>fire</v>
      </c>
    </row>
    <row r="17">
      <c r="A17" s="3" t="s">
        <v>17</v>
      </c>
      <c r="B17" s="4" t="str">
        <f>IFERROR(__xludf.DUMMYFUNCTION("GOOGLETRANSLATE(A17,""tr"",""en"")"),"dollar")</f>
        <v>dollar</v>
      </c>
    </row>
    <row r="18">
      <c r="A18" s="3" t="s">
        <v>18</v>
      </c>
      <c r="B18" s="4" t="str">
        <f>IFERROR(__xludf.DUMMYFUNCTION("GOOGLETRANSLATE(A18,""tr"",""en"")"),"owner")</f>
        <v>owner</v>
      </c>
    </row>
    <row r="19">
      <c r="A19" s="3" t="s">
        <v>19</v>
      </c>
      <c r="B19" s="4" t="str">
        <f>IFERROR(__xludf.DUMMYFUNCTION("GOOGLETRANSLATE(A19,""tr"",""en"")"),"Wow")</f>
        <v>Wow</v>
      </c>
    </row>
    <row r="20">
      <c r="A20" s="3" t="s">
        <v>20</v>
      </c>
      <c r="B20" s="4" t="str">
        <f>IFERROR(__xludf.DUMMYFUNCTION("GOOGLETRANSLATE(A20,""tr"",""en"")"),"Hello")</f>
        <v>Hello</v>
      </c>
    </row>
    <row r="21">
      <c r="A21" s="3" t="s">
        <v>21</v>
      </c>
      <c r="B21" s="4" t="str">
        <f>IFERROR(__xludf.DUMMYFUNCTION("GOOGLETRANSLATE(A21,""tr"",""en"")"),"abandonment")</f>
        <v>abandonment</v>
      </c>
    </row>
    <row r="22">
      <c r="A22" s="3" t="s">
        <v>22</v>
      </c>
      <c r="B22" s="4" t="str">
        <f>IFERROR(__xludf.DUMMYFUNCTION("GOOGLETRANSLATE(A22,""tr"",""en"")"),"phone")</f>
        <v>phone</v>
      </c>
    </row>
    <row r="23">
      <c r="A23" s="3" t="s">
        <v>23</v>
      </c>
      <c r="B23" s="4" t="str">
        <f>IFERROR(__xludf.DUMMYFUNCTION("GOOGLETRANSLATE(A23,""tr"",""en"")"),"baby")</f>
        <v>baby</v>
      </c>
    </row>
    <row r="24">
      <c r="A24" s="3" t="s">
        <v>24</v>
      </c>
      <c r="B24" s="4" t="str">
        <f>IFERROR(__xludf.DUMMYFUNCTION("GOOGLETRANSLATE(A24,""tr"",""en"")"),"million")</f>
        <v>million</v>
      </c>
    </row>
    <row r="25">
      <c r="A25" s="3" t="s">
        <v>25</v>
      </c>
      <c r="B25" s="4" t="str">
        <f>IFERROR(__xludf.DUMMYFUNCTION("GOOGLETRANSLATE(A25,""tr"",""en"")"),"Check")</f>
        <v>Check</v>
      </c>
    </row>
    <row r="26">
      <c r="A26" s="3" t="s">
        <v>26</v>
      </c>
      <c r="B26" s="4" t="str">
        <f>IFERROR(__xludf.DUMMYFUNCTION("GOOGLETRANSLATE(A26,""tr"",""en"")"),"chance")</f>
        <v>chance</v>
      </c>
    </row>
    <row r="27">
      <c r="A27" s="3" t="s">
        <v>27</v>
      </c>
      <c r="B27" s="4" t="str">
        <f>IFERROR(__xludf.DUMMYFUNCTION("GOOGLETRANSLATE(A27,""tr"",""en"")"),"hot")</f>
        <v>hot</v>
      </c>
    </row>
    <row r="28">
      <c r="A28" s="3" t="s">
        <v>28</v>
      </c>
      <c r="B28" s="4" t="str">
        <f>IFERROR(__xludf.DUMMYFUNCTION("GOOGLETRANSLATE(A28,""tr"",""en"")"),"husband")</f>
        <v>husband</v>
      </c>
    </row>
    <row r="29">
      <c r="A29" s="3" t="s">
        <v>29</v>
      </c>
      <c r="B29" s="4" t="str">
        <f>IFERROR(__xludf.DUMMYFUNCTION("GOOGLETRANSLATE(A29,""tr"",""en"")"),"sex")</f>
        <v>sex</v>
      </c>
    </row>
    <row r="30">
      <c r="A30" s="3" t="s">
        <v>30</v>
      </c>
      <c r="B30" s="4" t="str">
        <f>IFERROR(__xludf.DUMMYFUNCTION("GOOGLETRANSLATE(A30,""tr"",""en"")"),"red")</f>
        <v>red</v>
      </c>
    </row>
    <row r="31">
      <c r="A31" s="3" t="s">
        <v>31</v>
      </c>
      <c r="B31" s="4" t="str">
        <f>IFERROR(__xludf.DUMMYFUNCTION("GOOGLETRANSLATE(A31,""tr"",""en"")"),"film")</f>
        <v>film</v>
      </c>
    </row>
    <row r="32">
      <c r="A32" s="3" t="s">
        <v>32</v>
      </c>
      <c r="B32" s="4" t="str">
        <f>IFERROR(__xludf.DUMMYFUNCTION("GOOGLETRANSLATE(A32,""tr"",""en"")"),"boss")</f>
        <v>boss</v>
      </c>
    </row>
    <row r="33">
      <c r="A33" s="3" t="s">
        <v>33</v>
      </c>
      <c r="B33" s="4" t="str">
        <f>IFERROR(__xludf.DUMMYFUNCTION("GOOGLETRANSLATE(A33,""tr"",""en"")"),"lady")</f>
        <v>lady</v>
      </c>
    </row>
    <row r="34">
      <c r="A34" s="3" t="s">
        <v>34</v>
      </c>
      <c r="B34" s="4" t="str">
        <f>IFERROR(__xludf.DUMMYFUNCTION("GOOGLETRANSLATE(A34,""tr"",""en"")"),"music")</f>
        <v>music</v>
      </c>
    </row>
    <row r="35">
      <c r="A35" s="3" t="s">
        <v>35</v>
      </c>
      <c r="B35" s="4" t="str">
        <f>IFERROR(__xludf.DUMMYFUNCTION("GOOGLETRANSLATE(A35,""tr"",""en"")"),"school")</f>
        <v>school</v>
      </c>
    </row>
    <row r="36">
      <c r="A36" s="3" t="s">
        <v>36</v>
      </c>
      <c r="B36" s="4" t="str">
        <f>IFERROR(__xludf.DUMMYFUNCTION("GOOGLETRANSLATE(A36,""tr"",""en"")"),"cigarette")</f>
        <v>cigarette</v>
      </c>
    </row>
    <row r="37">
      <c r="A37" s="3" t="s">
        <v>37</v>
      </c>
      <c r="B37" s="4" t="str">
        <f>IFERROR(__xludf.DUMMYFUNCTION("GOOGLETRANSLATE(A37,""tr"",""en"")"),"chef")</f>
        <v>chef</v>
      </c>
    </row>
    <row r="38">
      <c r="A38" s="3" t="s">
        <v>38</v>
      </c>
      <c r="B38" s="4" t="str">
        <f>IFERROR(__xludf.DUMMYFUNCTION("GOOGLETRANSLATE(A38,""tr"",""en"")"),"soldier")</f>
        <v>soldier</v>
      </c>
    </row>
    <row r="39">
      <c r="A39" s="3" t="s">
        <v>39</v>
      </c>
      <c r="B39" s="4" t="str">
        <f>IFERROR(__xludf.DUMMYFUNCTION("GOOGLETRANSLATE(A39,""tr"",""en"")"),"left")</f>
        <v>left</v>
      </c>
    </row>
    <row r="40">
      <c r="A40" s="3" t="s">
        <v>40</v>
      </c>
      <c r="B40" s="4" t="str">
        <f>IFERROR(__xludf.DUMMYFUNCTION("GOOGLETRANSLATE(A40,""tr"",""en"")"),"group")</f>
        <v>group</v>
      </c>
    </row>
    <row r="41">
      <c r="A41" s="3" t="s">
        <v>41</v>
      </c>
      <c r="B41" s="4" t="str">
        <f>IFERROR(__xludf.DUMMYFUNCTION("GOOGLETRANSLATE(A41,""tr"",""en"")"),"metre")</f>
        <v>metre</v>
      </c>
    </row>
    <row r="42">
      <c r="A42" s="3" t="s">
        <v>42</v>
      </c>
      <c r="B42" s="4" t="str">
        <f>IFERROR(__xludf.DUMMYFUNCTION("GOOGLETRANSLATE(A42,""tr"",""en"")"),"professor")</f>
        <v>professor</v>
      </c>
    </row>
    <row r="43">
      <c r="A43" s="3" t="s">
        <v>43</v>
      </c>
      <c r="B43" s="4" t="str">
        <f>IFERROR(__xludf.DUMMYFUNCTION("GOOGLETRANSLATE(A43,""tr"",""en"")"),"Bell")</f>
        <v>Bell</v>
      </c>
    </row>
    <row r="44">
      <c r="A44" s="3" t="s">
        <v>44</v>
      </c>
      <c r="B44" s="4" t="str">
        <f>IFERROR(__xludf.DUMMYFUNCTION("GOOGLETRANSLATE(A44,""tr"",""en"")"),"test")</f>
        <v>test</v>
      </c>
    </row>
    <row r="45">
      <c r="A45" s="3" t="s">
        <v>45</v>
      </c>
      <c r="B45" s="4" t="str">
        <f>IFERROR(__xludf.DUMMYFUNCTION("GOOGLETRANSLATE(A45,""tr"",""en"")"),"sexy")</f>
        <v>sexy</v>
      </c>
    </row>
    <row r="46">
      <c r="A46" s="3" t="s">
        <v>46</v>
      </c>
      <c r="B46" s="4" t="str">
        <f>IFERROR(__xludf.DUMMYFUNCTION("GOOGLETRANSLATE(A46,""tr"",""en"")"),"German")</f>
        <v>German</v>
      </c>
    </row>
    <row r="47">
      <c r="A47" s="3" t="s">
        <v>47</v>
      </c>
      <c r="B47" s="4" t="str">
        <f>IFERROR(__xludf.DUMMYFUNCTION("GOOGLETRANSLATE(A47,""tr"",""en"")"),"Lawyer")</f>
        <v>Lawyer</v>
      </c>
    </row>
    <row r="48">
      <c r="A48" s="3" t="s">
        <v>48</v>
      </c>
      <c r="B48" s="4" t="str">
        <f>IFERROR(__xludf.DUMMYFUNCTION("GOOGLETRANSLATE(A48,""tr"",""en"")"),"immediately")</f>
        <v>immediately</v>
      </c>
    </row>
    <row r="49">
      <c r="A49" s="3" t="s">
        <v>49</v>
      </c>
      <c r="B49" s="4" t="str">
        <f>IFERROR(__xludf.DUMMYFUNCTION("GOOGLETRANSLATE(A49,""tr"",""en"")"),"note")</f>
        <v>note</v>
      </c>
    </row>
    <row r="50">
      <c r="A50" s="3" t="s">
        <v>50</v>
      </c>
      <c r="B50" s="4" t="str">
        <f>IFERROR(__xludf.DUMMYFUNCTION("GOOGLETRANSLATE(A50,""tr"",""en"")"),"candy")</f>
        <v>candy</v>
      </c>
    </row>
    <row r="51">
      <c r="A51" s="3" t="s">
        <v>51</v>
      </c>
      <c r="B51" s="4" t="str">
        <f>IFERROR(__xludf.DUMMYFUNCTION("GOOGLETRANSLATE(A51,""tr"",""en"")"),"wine")</f>
        <v>wine</v>
      </c>
    </row>
    <row r="52">
      <c r="A52" s="3" t="s">
        <v>52</v>
      </c>
      <c r="B52" s="4" t="str">
        <f>IFERROR(__xludf.DUMMYFUNCTION("GOOGLETRANSLATE(A52,""tr"",""en"")"),"Sheriff")</f>
        <v>Sheriff</v>
      </c>
    </row>
    <row r="53">
      <c r="A53" s="3" t="s">
        <v>53</v>
      </c>
      <c r="B53" s="4" t="str">
        <f>IFERROR(__xludf.DUMMYFUNCTION("GOOGLETRANSLATE(A53,""tr"",""en"")"),"report")</f>
        <v>report</v>
      </c>
    </row>
    <row r="54">
      <c r="A54" s="3" t="s">
        <v>54</v>
      </c>
      <c r="B54" s="4" t="str">
        <f>IFERROR(__xludf.DUMMYFUNCTION("GOOGLETRANSLATE(A54,""tr"",""en"")"),"photograph")</f>
        <v>photograph</v>
      </c>
    </row>
    <row r="55">
      <c r="A55" s="3" t="s">
        <v>55</v>
      </c>
      <c r="B55" s="4" t="str">
        <f>IFERROR(__xludf.DUMMYFUNCTION("GOOGLETRANSLATE(A55,""tr"",""en"")"),"thanks")</f>
        <v>thanks</v>
      </c>
    </row>
    <row r="56">
      <c r="A56" s="3" t="s">
        <v>56</v>
      </c>
      <c r="B56" s="4" t="str">
        <f>IFERROR(__xludf.DUMMYFUNCTION("GOOGLETRANSLATE(A56,""tr"",""en"")"),"cat")</f>
        <v>cat</v>
      </c>
    </row>
    <row r="57">
      <c r="A57" s="3" t="s">
        <v>57</v>
      </c>
      <c r="B57" s="4" t="str">
        <f>IFERROR(__xludf.DUMMYFUNCTION("GOOGLETRANSLATE(A57,""tr"",""en"")"),"energy")</f>
        <v>energy</v>
      </c>
    </row>
    <row r="58">
      <c r="A58" s="3" t="s">
        <v>58</v>
      </c>
      <c r="B58" s="4" t="str">
        <f>IFERROR(__xludf.DUMMYFUNCTION("GOOGLETRANSLATE(A58,""tr"",""en"")"),"Sport")</f>
        <v>Sport</v>
      </c>
    </row>
    <row r="59">
      <c r="A59" s="3" t="s">
        <v>59</v>
      </c>
      <c r="B59" s="4" t="str">
        <f>IFERROR(__xludf.DUMMYFUNCTION("GOOGLETRANSLATE(A59,""tr"",""en"")"),"problem")</f>
        <v>problem</v>
      </c>
    </row>
    <row r="60">
      <c r="A60" s="3" t="s">
        <v>60</v>
      </c>
      <c r="B60" s="4" t="str">
        <f>IFERROR(__xludf.DUMMYFUNCTION("GOOGLETRANSLATE(A60,""tr"",""en"")"),"market")</f>
        <v>market</v>
      </c>
    </row>
    <row r="61">
      <c r="A61" s="3" t="s">
        <v>61</v>
      </c>
      <c r="B61" s="4" t="str">
        <f>IFERROR(__xludf.DUMMYFUNCTION("GOOGLETRANSLATE(A61,""tr"",""en"")"),"bank")</f>
        <v>bank</v>
      </c>
    </row>
    <row r="62">
      <c r="A62" s="3" t="s">
        <v>62</v>
      </c>
      <c r="B62" s="4" t="str">
        <f>IFERROR(__xludf.DUMMYFUNCTION("GOOGLETRANSLATE(A62,""tr"",""en"")"),"lord")</f>
        <v>lord</v>
      </c>
    </row>
    <row r="63">
      <c r="A63" s="3" t="s">
        <v>63</v>
      </c>
      <c r="B63" s="4" t="str">
        <f>IFERROR(__xludf.DUMMYFUNCTION("GOOGLETRANSLATE(A63,""tr"",""en"")"),"sleep")</f>
        <v>sleep</v>
      </c>
    </row>
    <row r="64">
      <c r="A64" s="3" t="s">
        <v>64</v>
      </c>
      <c r="B64" s="4" t="str">
        <f>IFERROR(__xludf.DUMMYFUNCTION("GOOGLETRANSLATE(A64,""tr"",""en"")"),"French")</f>
        <v>French</v>
      </c>
    </row>
    <row r="65">
      <c r="A65" s="3" t="s">
        <v>65</v>
      </c>
      <c r="B65" s="4" t="str">
        <f>IFERROR(__xludf.DUMMYFUNCTION("GOOGLETRANSLATE(A65,""tr"",""en"")"),"electricity")</f>
        <v>electricity</v>
      </c>
    </row>
    <row r="66">
      <c r="A66" s="3" t="s">
        <v>66</v>
      </c>
      <c r="B66" s="4" t="str">
        <f>IFERROR(__xludf.DUMMYFUNCTION("GOOGLETRANSLATE(A66,""tr"",""en"")"),"expert")</f>
        <v>expert</v>
      </c>
    </row>
    <row r="67">
      <c r="A67" s="3" t="s">
        <v>67</v>
      </c>
      <c r="B67" s="4" t="str">
        <f>IFERROR(__xludf.DUMMYFUNCTION("GOOGLETRANSLATE(A67,""tr"",""en"")"),"taxi")</f>
        <v>taxi</v>
      </c>
    </row>
    <row r="68">
      <c r="A68" s="3" t="s">
        <v>68</v>
      </c>
      <c r="B68" s="4" t="str">
        <f>IFERROR(__xludf.DUMMYFUNCTION("GOOGLETRANSLATE(A68,""tr"",""en"")"),"Chinese")</f>
        <v>Chinese</v>
      </c>
    </row>
    <row r="69">
      <c r="A69" s="3" t="s">
        <v>69</v>
      </c>
      <c r="B69" s="4" t="str">
        <f>IFERROR(__xludf.DUMMYFUNCTION("GOOGLETRANSLATE(A69,""tr"",""en"")"),"master")</f>
        <v>master</v>
      </c>
    </row>
    <row r="70">
      <c r="A70" s="3" t="s">
        <v>70</v>
      </c>
      <c r="B70" s="4" t="str">
        <f>IFERROR(__xludf.DUMMYFUNCTION("GOOGLETRANSLATE(A70,""tr"",""en"")"),"TV")</f>
        <v>TV</v>
      </c>
    </row>
    <row r="71">
      <c r="A71" s="3" t="s">
        <v>71</v>
      </c>
      <c r="B71" s="4" t="str">
        <f>IFERROR(__xludf.DUMMYFUNCTION("GOOGLETRANSLATE(A71,""tr"",""en"")"),"technical")</f>
        <v>technical</v>
      </c>
    </row>
    <row r="72">
      <c r="A72" s="3" t="s">
        <v>72</v>
      </c>
      <c r="B72" s="4" t="str">
        <f>IFERROR(__xludf.DUMMYFUNCTION("GOOGLETRANSLATE(A72,""tr"",""en"")"),"camera")</f>
        <v>camera</v>
      </c>
    </row>
    <row r="73">
      <c r="A73" s="3" t="s">
        <v>73</v>
      </c>
      <c r="B73" s="4" t="str">
        <f>IFERROR(__xludf.DUMMYFUNCTION("GOOGLETRANSLATE(A73,""tr"",""en"")"),"hotel")</f>
        <v>hotel</v>
      </c>
    </row>
    <row r="74">
      <c r="A74" s="3" t="s">
        <v>74</v>
      </c>
      <c r="B74" s="4" t="str">
        <f>IFERROR(__xludf.DUMMYFUNCTION("GOOGLETRANSLATE(A74,""tr"",""en"")"),"breakfast")</f>
        <v>breakfast</v>
      </c>
    </row>
    <row r="75">
      <c r="A75" s="3" t="s">
        <v>75</v>
      </c>
      <c r="B75" s="4" t="str">
        <f>IFERROR(__xludf.DUMMYFUNCTION("GOOGLETRANSLATE(A75,""tr"",""en"")"),"social")</f>
        <v>social</v>
      </c>
    </row>
    <row r="76">
      <c r="A76" s="3" t="s">
        <v>76</v>
      </c>
      <c r="B76" s="4" t="str">
        <f>IFERROR(__xludf.DUMMYFUNCTION("GOOGLETRANSLATE(A76,""tr"",""en"")"),"football")</f>
        <v>football</v>
      </c>
    </row>
    <row r="77">
      <c r="A77" s="3" t="s">
        <v>77</v>
      </c>
      <c r="B77" s="4" t="str">
        <f>IFERROR(__xludf.DUMMYFUNCTION("GOOGLETRANSLATE(A77,""tr"",""en"")"),"gentleman")</f>
        <v>gentleman</v>
      </c>
    </row>
    <row r="78">
      <c r="A78" s="3" t="s">
        <v>78</v>
      </c>
      <c r="B78" s="4" t="str">
        <f>IFERROR(__xludf.DUMMYFUNCTION("GOOGLETRANSLATE(A78,""tr"",""en"")"),"madam")</f>
        <v>madam</v>
      </c>
    </row>
    <row r="79">
      <c r="A79" s="3" t="s">
        <v>79</v>
      </c>
      <c r="B79" s="4" t="str">
        <f>IFERROR(__xludf.DUMMYFUNCTION("GOOGLETRANSLATE(A79,""tr"",""en"")"),"signal")</f>
        <v>signal</v>
      </c>
    </row>
    <row r="80">
      <c r="A80" s="3" t="s">
        <v>80</v>
      </c>
      <c r="B80" s="4" t="str">
        <f>IFERROR(__xludf.DUMMYFUNCTION("GOOGLETRANSLATE(A80,""tr"",""en"")"),"ram")</f>
        <v>ram</v>
      </c>
    </row>
    <row r="81">
      <c r="A81" s="3" t="s">
        <v>81</v>
      </c>
      <c r="B81" s="4" t="str">
        <f>IFERROR(__xludf.DUMMYFUNCTION("GOOGLETRANSLATE(A81,""tr"",""en"")"),"romantic")</f>
        <v>romantic</v>
      </c>
    </row>
    <row r="82">
      <c r="A82" s="3" t="s">
        <v>82</v>
      </c>
      <c r="B82" s="4" t="str">
        <f>IFERROR(__xludf.DUMMYFUNCTION("GOOGLETRANSLATE(A82,""tr"",""en"")"),"match")</f>
        <v>match</v>
      </c>
    </row>
    <row r="83">
      <c r="A83" s="3" t="s">
        <v>83</v>
      </c>
      <c r="B83" s="4" t="str">
        <f>IFERROR(__xludf.DUMMYFUNCTION("GOOGLETRANSLATE(A83,""tr"",""en"")"),"bath")</f>
        <v>bath</v>
      </c>
    </row>
    <row r="84">
      <c r="A84" s="3" t="s">
        <v>84</v>
      </c>
      <c r="B84" s="4" t="str">
        <f>IFERROR(__xludf.DUMMYFUNCTION("GOOGLETRANSLATE(A84,""tr"",""en"")"),"scene")</f>
        <v>scene</v>
      </c>
    </row>
    <row r="85">
      <c r="A85" s="3" t="s">
        <v>85</v>
      </c>
      <c r="B85" s="4" t="str">
        <f>IFERROR(__xludf.DUMMYFUNCTION("GOOGLETRANSLATE(A85,""tr"",""en"")"),"Bravo")</f>
        <v>Bravo</v>
      </c>
    </row>
    <row r="86">
      <c r="A86" s="3" t="s">
        <v>86</v>
      </c>
      <c r="B86" s="4" t="str">
        <f>IFERROR(__xludf.DUMMYFUNCTION("GOOGLETRANSLATE(A86,""tr"",""en"")"),"video")</f>
        <v>video</v>
      </c>
    </row>
    <row r="87">
      <c r="A87" s="3" t="s">
        <v>87</v>
      </c>
      <c r="B87" s="4" t="str">
        <f>IFERROR(__xludf.DUMMYFUNCTION("GOOGLETRANSLATE(A87,""tr"",""en"")"),"Monday")</f>
        <v>Monday</v>
      </c>
    </row>
    <row r="88">
      <c r="A88" s="3" t="s">
        <v>88</v>
      </c>
      <c r="B88" s="4" t="str">
        <f>IFERROR(__xludf.DUMMYFUNCTION("GOOGLETRANSLATE(A88,""tr"",""en"")"),"hell")</f>
        <v>hell</v>
      </c>
    </row>
    <row r="89">
      <c r="A89" s="3" t="s">
        <v>89</v>
      </c>
      <c r="B89" s="4" t="str">
        <f>IFERROR(__xludf.DUMMYFUNCTION("GOOGLETRANSLATE(A89,""tr"",""en"")"),"card")</f>
        <v>card</v>
      </c>
    </row>
    <row r="90">
      <c r="A90" s="3" t="s">
        <v>90</v>
      </c>
      <c r="B90" s="4" t="str">
        <f>IFERROR(__xludf.DUMMYFUNCTION("GOOGLETRANSLATE(A90,""tr"",""en"")"),"order")</f>
        <v>order</v>
      </c>
    </row>
    <row r="91">
      <c r="A91" s="3" t="s">
        <v>91</v>
      </c>
      <c r="B91" s="4" t="str">
        <f>IFERROR(__xludf.DUMMYFUNCTION("GOOGLETRANSLATE(A91,""tr"",""en"")"),"guarantee")</f>
        <v>guarantee</v>
      </c>
    </row>
    <row r="92">
      <c r="A92" s="3" t="s">
        <v>92</v>
      </c>
      <c r="B92" s="4" t="str">
        <f>IFERROR(__xludf.DUMMYFUNCTION("GOOGLETRANSLATE(A92,""tr"",""en"")"),"vampire")</f>
        <v>vampire</v>
      </c>
    </row>
    <row r="93">
      <c r="A93" s="3" t="s">
        <v>93</v>
      </c>
      <c r="B93" s="4" t="str">
        <f>IFERROR(__xludf.DUMMYFUNCTION("GOOGLETRANSLATE(A93,""tr"",""en"")"),"traffic")</f>
        <v>traffic</v>
      </c>
    </row>
    <row r="94">
      <c r="A94" s="3" t="s">
        <v>94</v>
      </c>
      <c r="B94" s="4" t="str">
        <f>IFERROR(__xludf.DUMMYFUNCTION("GOOGLETRANSLATE(A94,""tr"",""en"")"),"ticket")</f>
        <v>ticket</v>
      </c>
    </row>
    <row r="95">
      <c r="A95" s="3" t="s">
        <v>95</v>
      </c>
      <c r="B95" s="4" t="str">
        <f>IFERROR(__xludf.DUMMYFUNCTION("GOOGLETRANSLATE(A95,""tr"",""en"")"),"shower")</f>
        <v>shower</v>
      </c>
    </row>
    <row r="96">
      <c r="A96" s="3" t="s">
        <v>96</v>
      </c>
      <c r="B96" s="4" t="str">
        <f>IFERROR(__xludf.DUMMYFUNCTION("GOOGLETRANSLATE(A96,""tr"",""en"")"),"meeting")</f>
        <v>meeting</v>
      </c>
    </row>
    <row r="97">
      <c r="A97" s="3" t="s">
        <v>97</v>
      </c>
      <c r="B97" s="4" t="str">
        <f>IFERROR(__xludf.DUMMYFUNCTION("GOOGLETRANSLATE(A97,""tr"",""en"")"),"table")</f>
        <v>table</v>
      </c>
    </row>
    <row r="98">
      <c r="A98" s="3" t="s">
        <v>98</v>
      </c>
      <c r="B98" s="4" t="str">
        <f>IFERROR(__xludf.DUMMYFUNCTION("GOOGLETRANSLATE(A98,""tr"",""en"")"),"mouse")</f>
        <v>mouse</v>
      </c>
    </row>
    <row r="99">
      <c r="A99" s="3" t="s">
        <v>99</v>
      </c>
      <c r="B99" s="4" t="str">
        <f>IFERROR(__xludf.DUMMYFUNCTION("GOOGLETRANSLATE(A99,""tr"",""en"")"),"machine")</f>
        <v>machine</v>
      </c>
    </row>
    <row r="100">
      <c r="A100" s="3" t="s">
        <v>100</v>
      </c>
      <c r="B100" s="4" t="str">
        <f>IFERROR(__xludf.DUMMYFUNCTION("GOOGLETRANSLATE(A100,""tr"",""en"")"),"sweetcorn")</f>
        <v>sweetcorn</v>
      </c>
    </row>
    <row r="101">
      <c r="A101" s="3" t="s">
        <v>101</v>
      </c>
      <c r="B101" s="4" t="str">
        <f>IFERROR(__xludf.DUMMYFUNCTION("GOOGLETRANSLATE(A101,""tr"",""en"")"),"law")</f>
        <v>law</v>
      </c>
    </row>
    <row r="102">
      <c r="A102" s="3" t="s">
        <v>102</v>
      </c>
      <c r="B102" s="4" t="str">
        <f>IFERROR(__xludf.DUMMYFUNCTION("GOOGLETRANSLATE(A102,""tr"",""en"")"),"net")</f>
        <v>net</v>
      </c>
    </row>
    <row r="103">
      <c r="A103" s="3" t="s">
        <v>103</v>
      </c>
      <c r="B103" s="4" t="str">
        <f>IFERROR(__xludf.DUMMYFUNCTION("GOOGLETRANSLATE(A103,""tr"",""en"")"),"Japanese")</f>
        <v>Japanese</v>
      </c>
    </row>
    <row r="104">
      <c r="A104" s="3" t="s">
        <v>104</v>
      </c>
      <c r="B104" s="4" t="str">
        <f>IFERROR(__xludf.DUMMYFUNCTION("GOOGLETRANSLATE(A104,""tr"",""en"")"),"teacher")</f>
        <v>teacher</v>
      </c>
    </row>
    <row r="105">
      <c r="A105" s="3" t="s">
        <v>105</v>
      </c>
      <c r="B105" s="4" t="str">
        <f>IFERROR(__xludf.DUMMYFUNCTION("GOOGLETRANSLATE(A105,""tr"",""en"")"),"potatoes")</f>
        <v>potatoes</v>
      </c>
    </row>
    <row r="106">
      <c r="A106" s="3" t="s">
        <v>106</v>
      </c>
      <c r="B106" s="4" t="str">
        <f>IFERROR(__xludf.DUMMYFUNCTION("GOOGLETRANSLATE(A106,""tr"",""en"")"),"whiskey")</f>
        <v>whiskey</v>
      </c>
    </row>
    <row r="107">
      <c r="A107" s="3" t="s">
        <v>107</v>
      </c>
      <c r="B107" s="4" t="str">
        <f>IFERROR(__xludf.DUMMYFUNCTION("GOOGLETRANSLATE(A107,""tr"",""en"")"),"sherry")</f>
        <v>sherry</v>
      </c>
    </row>
    <row r="108">
      <c r="A108" s="3" t="s">
        <v>108</v>
      </c>
      <c r="B108" s="4" t="str">
        <f>IFERROR(__xludf.DUMMYFUNCTION("GOOGLETRANSLATE(A108,""tr"",""en"")"),"insurance")</f>
        <v>insurance</v>
      </c>
    </row>
    <row r="109">
      <c r="A109" s="3" t="s">
        <v>109</v>
      </c>
      <c r="B109" s="4" t="str">
        <f>IFERROR(__xludf.DUMMYFUNCTION("GOOGLETRANSLATE(A109,""tr"",""en"")"),"system")</f>
        <v>system</v>
      </c>
    </row>
    <row r="110">
      <c r="A110" s="3" t="s">
        <v>110</v>
      </c>
      <c r="B110" s="4" t="str">
        <f>IFERROR(__xludf.DUMMYFUNCTION("GOOGLETRANSLATE(A110,""tr"",""en"")"),"program")</f>
        <v>program</v>
      </c>
    </row>
    <row r="111">
      <c r="A111" s="3" t="s">
        <v>111</v>
      </c>
      <c r="B111" s="4" t="str">
        <f>IFERROR(__xludf.DUMMYFUNCTION("GOOGLETRANSLATE(A111,""tr"",""en"")"),"commissioner")</f>
        <v>commissioner</v>
      </c>
    </row>
    <row r="112">
      <c r="A112" s="3" t="s">
        <v>112</v>
      </c>
      <c r="B112" s="4" t="str">
        <f>IFERROR(__xludf.DUMMYFUNCTION("GOOGLETRANSLATE(A112,""tr"",""en"")"),"none ")</f>
        <v>none </v>
      </c>
    </row>
    <row r="113">
      <c r="A113" s="3" t="s">
        <v>113</v>
      </c>
      <c r="B113" s="4" t="str">
        <f>IFERROR(__xludf.DUMMYFUNCTION("GOOGLETRANSLATE(A113,""tr"",""en"")"),"cake")</f>
        <v>cake</v>
      </c>
    </row>
    <row r="114">
      <c r="A114" s="3" t="s">
        <v>114</v>
      </c>
      <c r="B114" s="4" t="str">
        <f>IFERROR(__xludf.DUMMYFUNCTION("GOOGLETRANSLATE(A114,""tr"",""en"")"),"toilet")</f>
        <v>toilet</v>
      </c>
    </row>
    <row r="115">
      <c r="A115" s="3" t="s">
        <v>115</v>
      </c>
      <c r="B115" s="4" t="str">
        <f>IFERROR(__xludf.DUMMYFUNCTION("GOOGLETRANSLATE(A115,""tr"",""en"")"),"Metal")</f>
        <v>Metal</v>
      </c>
    </row>
    <row r="116">
      <c r="A116" s="3" t="s">
        <v>116</v>
      </c>
      <c r="B116" s="4" t="str">
        <f>IFERROR(__xludf.DUMMYFUNCTION("GOOGLETRANSLATE(A116,""tr"",""en"")"),"radio")</f>
        <v>radio</v>
      </c>
    </row>
    <row r="117">
      <c r="A117" s="3" t="s">
        <v>117</v>
      </c>
      <c r="B117" s="4" t="str">
        <f>IFERROR(__xludf.DUMMYFUNCTION("GOOGLETRANSLATE(A117,""tr"",""en"")"),"with car")</f>
        <v>with car</v>
      </c>
    </row>
    <row r="118">
      <c r="A118" s="3" t="s">
        <v>118</v>
      </c>
      <c r="B118" s="4" t="str">
        <f>IFERROR(__xludf.DUMMYFUNCTION("GOOGLETRANSLATE(A118,""tr"",""en"")"),"model")</f>
        <v>model</v>
      </c>
    </row>
    <row r="119">
      <c r="A119" s="3" t="s">
        <v>119</v>
      </c>
      <c r="B119" s="4" t="str">
        <f>IFERROR(__xludf.DUMMYFUNCTION("GOOGLETRANSLATE(A119,""tr"",""en"")"),"cap")</f>
        <v>cap</v>
      </c>
    </row>
    <row r="120">
      <c r="A120" s="3" t="s">
        <v>120</v>
      </c>
      <c r="B120" s="4" t="str">
        <f>IFERROR(__xludf.DUMMYFUNCTION("GOOGLETRANSLATE(A120,""tr"",""en"")"),"status")</f>
        <v>status</v>
      </c>
    </row>
    <row r="121">
      <c r="A121" s="3" t="s">
        <v>121</v>
      </c>
      <c r="B121" s="4" t="str">
        <f>IFERROR(__xludf.DUMMYFUNCTION("GOOGLETRANSLATE(A121,""tr"",""en"")"),"alcohol")</f>
        <v>alcohol</v>
      </c>
    </row>
    <row r="122">
      <c r="A122" s="3" t="s">
        <v>122</v>
      </c>
      <c r="B122" s="4" t="str">
        <f>IFERROR(__xludf.DUMMYFUNCTION("GOOGLETRANSLATE(A122,""tr"",""en"")"),"pink")</f>
        <v>pink</v>
      </c>
    </row>
    <row r="123">
      <c r="A123" s="3" t="s">
        <v>123</v>
      </c>
      <c r="B123" s="4" t="str">
        <f>IFERROR(__xludf.DUMMYFUNCTION("GOOGLETRANSLATE(A123,""tr"",""en"")"),"champagne")</f>
        <v>champagne</v>
      </c>
    </row>
    <row r="124">
      <c r="A124" s="3" t="s">
        <v>124</v>
      </c>
      <c r="B124" s="4" t="str">
        <f>IFERROR(__xludf.DUMMYFUNCTION("GOOGLETRANSLATE(A124,""tr"",""en"")"),"sandwich")</f>
        <v>sandwich</v>
      </c>
    </row>
    <row r="125">
      <c r="A125" s="3" t="s">
        <v>125</v>
      </c>
      <c r="B125" s="4" t="str">
        <f>IFERROR(__xludf.DUMMYFUNCTION("GOOGLETRANSLATE(A125,""tr"",""en"")"),"newspaper")</f>
        <v>newspaper</v>
      </c>
    </row>
    <row r="126">
      <c r="A126" s="3" t="s">
        <v>126</v>
      </c>
      <c r="B126" s="4" t="str">
        <f>IFERROR(__xludf.DUMMYFUNCTION("GOOGLETRANSLATE(A126,""tr"",""en"")"),"ambulance")</f>
        <v>ambulance</v>
      </c>
    </row>
    <row r="127">
      <c r="A127" s="3" t="s">
        <v>127</v>
      </c>
      <c r="B127" s="4" t="str">
        <f>IFERROR(__xludf.DUMMYFUNCTION("GOOGLETRANSLATE(A127,""tr"",""en"")"),"jury")</f>
        <v>jury</v>
      </c>
    </row>
    <row r="128">
      <c r="A128" s="3" t="s">
        <v>128</v>
      </c>
      <c r="B128" s="4" t="str">
        <f>IFERROR(__xludf.DUMMYFUNCTION("GOOGLETRANSLATE(A128,""tr"",""en"")"),"terrorist")</f>
        <v>terrorist</v>
      </c>
    </row>
    <row r="129">
      <c r="A129" s="3" t="s">
        <v>129</v>
      </c>
      <c r="B129" s="4" t="str">
        <f>IFERROR(__xludf.DUMMYFUNCTION("GOOGLETRANSLATE(A129,""tr"",""en"")"),"leader")</f>
        <v>leader</v>
      </c>
    </row>
    <row r="130">
      <c r="A130" s="3" t="s">
        <v>130</v>
      </c>
      <c r="B130" s="4" t="str">
        <f>IFERROR(__xludf.DUMMYFUNCTION("GOOGLETRANSLATE(A130,""tr"",""en"")"),"fashion")</f>
        <v>fashion</v>
      </c>
    </row>
    <row r="131">
      <c r="A131" s="3" t="s">
        <v>131</v>
      </c>
      <c r="B131" s="4" t="str">
        <f>IFERROR(__xludf.DUMMYFUNCTION("GOOGLETRANSLATE(A131,""tr"",""en"")"),"file")</f>
        <v>file</v>
      </c>
    </row>
    <row r="132">
      <c r="A132" s="3" t="s">
        <v>132</v>
      </c>
      <c r="B132" s="4" t="str">
        <f>IFERROR(__xludf.DUMMYFUNCTION("GOOGLETRANSLATE(A132,""tr"",""en"")"),"cancer")</f>
        <v>cancer</v>
      </c>
    </row>
    <row r="133">
      <c r="A133" s="3" t="s">
        <v>133</v>
      </c>
      <c r="B133" s="4" t="str">
        <f>IFERROR(__xludf.DUMMYFUNCTION("GOOGLETRANSLATE(A133,""tr"",""en"")"),"cake")</f>
        <v>cake</v>
      </c>
    </row>
    <row r="134">
      <c r="A134" s="3" t="s">
        <v>134</v>
      </c>
      <c r="B134" s="4" t="str">
        <f>IFERROR(__xludf.DUMMYFUNCTION("GOOGLETRANSLATE(A134,""tr"",""en"")"),"cheese")</f>
        <v>cheese</v>
      </c>
    </row>
    <row r="135">
      <c r="A135" s="3" t="s">
        <v>135</v>
      </c>
      <c r="B135" s="4" t="str">
        <f>IFERROR(__xludf.DUMMYFUNCTION("GOOGLETRANSLATE(A135,""tr"",""en"")"),"novel")</f>
        <v>novel</v>
      </c>
    </row>
    <row r="136">
      <c r="A136" s="3" t="s">
        <v>136</v>
      </c>
      <c r="B136" s="4" t="str">
        <f>IFERROR(__xludf.DUMMYFUNCTION("GOOGLETRANSLATE(A136,""tr"",""en"")"),"cocaine")</f>
        <v>cocaine</v>
      </c>
    </row>
    <row r="137">
      <c r="A137" s="3" t="s">
        <v>137</v>
      </c>
      <c r="B137" s="4" t="str">
        <f>IFERROR(__xludf.DUMMYFUNCTION("GOOGLETRANSLATE(A137,""tr"",""en"")"),"active")</f>
        <v>active</v>
      </c>
    </row>
    <row r="138">
      <c r="A138" s="3" t="s">
        <v>138</v>
      </c>
      <c r="B138" s="4" t="str">
        <f>IFERROR(__xludf.DUMMYFUNCTION("GOOGLETRANSLATE(A138,""tr"",""en"")"),"sir")</f>
        <v>sir</v>
      </c>
    </row>
    <row r="139">
      <c r="A139" s="3" t="s">
        <v>139</v>
      </c>
      <c r="B139" s="4" t="str">
        <f>IFERROR(__xludf.DUMMYFUNCTION("GOOGLETRANSLATE(A139,""tr"",""en"")"),"monsieur")</f>
        <v>monsieur</v>
      </c>
    </row>
    <row r="140">
      <c r="A140" s="3" t="s">
        <v>140</v>
      </c>
      <c r="B140" s="4" t="str">
        <f>IFERROR(__xludf.DUMMYFUNCTION("GOOGLETRANSLATE(A140,""tr"",""en"")"),"arm")</f>
        <v>arm</v>
      </c>
    </row>
    <row r="141">
      <c r="A141" s="3" t="s">
        <v>141</v>
      </c>
      <c r="B141" s="4" t="str">
        <f>IFERROR(__xludf.DUMMYFUNCTION("GOOGLETRANSLATE(A141,""tr"",""en"")"),"bargain")</f>
        <v>bargain</v>
      </c>
    </row>
    <row r="142">
      <c r="A142" s="3" t="s">
        <v>142</v>
      </c>
      <c r="B142" s="4" t="str">
        <f>IFERROR(__xludf.DUMMYFUNCTION("GOOGLETRANSLATE(A142,""tr"",""en"")"),"tough")</f>
        <v>tough</v>
      </c>
    </row>
    <row r="143">
      <c r="A143" s="3" t="s">
        <v>143</v>
      </c>
      <c r="B143" s="4" t="str">
        <f>IFERROR(__xludf.DUMMYFUNCTION("GOOGLETRANSLATE(A143,""tr"",""en"")"),"whereas")</f>
        <v>whereas</v>
      </c>
    </row>
    <row r="144">
      <c r="A144" s="3" t="s">
        <v>144</v>
      </c>
      <c r="B144" s="4" t="str">
        <f>IFERROR(__xludf.DUMMYFUNCTION("GOOGLETRANSLATE(A144,""tr"",""en"")"),"high school")</f>
        <v>high school</v>
      </c>
    </row>
    <row r="145">
      <c r="A145" s="3" t="s">
        <v>145</v>
      </c>
      <c r="B145" s="4" t="str">
        <f>IFERROR(__xludf.DUMMYFUNCTION("GOOGLETRANSLATE(A145,""tr"",""en"")"),"popular")</f>
        <v>popular</v>
      </c>
    </row>
    <row r="146">
      <c r="A146" s="3" t="s">
        <v>146</v>
      </c>
      <c r="B146" s="4" t="str">
        <f>IFERROR(__xludf.DUMMYFUNCTION("GOOGLETRANSLATE(A146,""tr"",""en"")"),"political")</f>
        <v>political</v>
      </c>
    </row>
    <row r="147">
      <c r="A147" s="3" t="s">
        <v>147</v>
      </c>
      <c r="B147" s="4" t="str">
        <f>IFERROR(__xludf.DUMMYFUNCTION("GOOGLETRANSLATE(A147,""tr"",""en"")"),"champion")</f>
        <v>champion</v>
      </c>
    </row>
    <row r="148">
      <c r="A148" s="3" t="s">
        <v>148</v>
      </c>
      <c r="B148" s="4" t="str">
        <f>IFERROR(__xludf.DUMMYFUNCTION("GOOGLETRANSLATE(A148,""tr"",""en"")"),"admiral")</f>
        <v>admiral</v>
      </c>
    </row>
    <row r="149">
      <c r="A149" s="3" t="s">
        <v>149</v>
      </c>
      <c r="B149" s="4" t="str">
        <f>IFERROR(__xludf.DUMMYFUNCTION("GOOGLETRANSLATE(A149,""tr"",""en"")"),"pencil")</f>
        <v>pencil</v>
      </c>
    </row>
    <row r="150">
      <c r="A150" s="3" t="s">
        <v>150</v>
      </c>
      <c r="B150" s="4" t="str">
        <f>IFERROR(__xludf.DUMMYFUNCTION("GOOGLETRANSLATE(A150,""tr"",""en"")"),"oxygen")</f>
        <v>oxygen</v>
      </c>
    </row>
    <row r="151">
      <c r="A151" s="3" t="s">
        <v>151</v>
      </c>
      <c r="B151" s="4" t="str">
        <f>IFERROR(__xludf.DUMMYFUNCTION("GOOGLETRANSLATE(A151,""tr"",""en"")"),"helicopter")</f>
        <v>helicopter</v>
      </c>
    </row>
    <row r="152">
      <c r="A152" s="3" t="s">
        <v>152</v>
      </c>
      <c r="B152" s="4" t="str">
        <f>IFERROR(__xludf.DUMMYFUNCTION("GOOGLETRANSLATE(A152,""tr"",""en"")"),"show")</f>
        <v>show</v>
      </c>
    </row>
    <row r="153">
      <c r="A153" s="3" t="s">
        <v>153</v>
      </c>
      <c r="B153" s="4" t="str">
        <f>IFERROR(__xludf.DUMMYFUNCTION("GOOGLETRANSLATE(A153,""tr"",""en"")"),"rose")</f>
        <v>rose</v>
      </c>
    </row>
    <row r="154">
      <c r="A154" s="3" t="s">
        <v>154</v>
      </c>
      <c r="B154" s="4" t="str">
        <f>IFERROR(__xludf.DUMMYFUNCTION("GOOGLETRANSLATE(A154,""tr"",""en"")"),"dozen")</f>
        <v>dozen</v>
      </c>
    </row>
    <row r="155">
      <c r="A155" s="3" t="s">
        <v>155</v>
      </c>
      <c r="B155" s="4" t="str">
        <f>IFERROR(__xludf.DUMMYFUNCTION("GOOGLETRANSLATE(A155,""tr"",""en"")"),"block")</f>
        <v>block</v>
      </c>
    </row>
    <row r="156">
      <c r="A156" s="3" t="s">
        <v>156</v>
      </c>
      <c r="B156" s="4" t="str">
        <f>IFERROR(__xludf.DUMMYFUNCTION("GOOGLETRANSLATE(A156,""tr"",""en"")"),"cowboy")</f>
        <v>cowboy</v>
      </c>
    </row>
    <row r="157">
      <c r="A157" s="3" t="s">
        <v>157</v>
      </c>
      <c r="B157" s="4" t="str">
        <f>IFERROR(__xludf.DUMMYFUNCTION("GOOGLETRANSLATE(A157,""tr"",""en"")"),"Brown")</f>
        <v>Brown</v>
      </c>
    </row>
    <row r="158">
      <c r="A158" s="3" t="s">
        <v>158</v>
      </c>
      <c r="B158" s="4" t="str">
        <f>IFERROR(__xludf.DUMMYFUNCTION("GOOGLETRANSLATE(A158,""tr"",""en"")"),"map")</f>
        <v>map</v>
      </c>
    </row>
    <row r="159">
      <c r="A159" s="3" t="s">
        <v>159</v>
      </c>
      <c r="B159" s="4" t="str">
        <f>IFERROR(__xludf.DUMMYFUNCTION("GOOGLETRANSLATE(A159,""tr"",""en"")"),"Grey")</f>
        <v>Grey</v>
      </c>
    </row>
    <row r="160">
      <c r="A160" s="3" t="s">
        <v>160</v>
      </c>
      <c r="B160" s="4" t="str">
        <f>IFERROR(__xludf.DUMMYFUNCTION("GOOGLETRANSLATE(A160,""tr"",""en"")"),"password")</f>
        <v>password</v>
      </c>
    </row>
    <row r="161">
      <c r="A161" s="3" t="s">
        <v>161</v>
      </c>
      <c r="B161" s="4" t="str">
        <f>IFERROR(__xludf.DUMMYFUNCTION("GOOGLETRANSLATE(A161,""tr"",""en"")"),"Workman")</f>
        <v>Workman</v>
      </c>
    </row>
    <row r="162">
      <c r="A162" s="3" t="s">
        <v>162</v>
      </c>
      <c r="B162" s="4" t="str">
        <f>IFERROR(__xludf.DUMMYFUNCTION("GOOGLETRANSLATE(A162,""tr"",""en"")"),"employee")</f>
        <v>employee</v>
      </c>
    </row>
    <row r="163">
      <c r="A163" s="3" t="s">
        <v>163</v>
      </c>
      <c r="B163" s="4" t="str">
        <f>IFERROR(__xludf.DUMMYFUNCTION("GOOGLETRANSLATE(A163,""tr"",""en"")"),"chair")</f>
        <v>chair</v>
      </c>
    </row>
    <row r="164">
      <c r="A164" s="3" t="s">
        <v>164</v>
      </c>
      <c r="B164" s="4" t="str">
        <f>IFERROR(__xludf.DUMMYFUNCTION("GOOGLETRANSLATE(A164,""tr"",""en"")"),"crisis")</f>
        <v>crisis</v>
      </c>
    </row>
    <row r="165">
      <c r="A165" s="3" t="s">
        <v>165</v>
      </c>
      <c r="B165" s="4" t="str">
        <f>IFERROR(__xludf.DUMMYFUNCTION("GOOGLETRANSLATE(A165,""tr"",""en"")"),"channel")</f>
        <v>channel</v>
      </c>
    </row>
    <row r="166">
      <c r="A166" s="3" t="s">
        <v>166</v>
      </c>
      <c r="B166" s="4" t="str">
        <f>IFERROR(__xludf.DUMMYFUNCTION("GOOGLETRANSLATE(A166,""tr"",""en"")"),"priest")</f>
        <v>priest</v>
      </c>
    </row>
    <row r="167">
      <c r="A167" s="3" t="s">
        <v>167</v>
      </c>
      <c r="B167" s="4" t="str">
        <f>IFERROR(__xludf.DUMMYFUNCTION("GOOGLETRANSLATE(A167,""tr"",""en"")"),"baseball")</f>
        <v>baseball</v>
      </c>
    </row>
    <row r="168">
      <c r="A168" s="3" t="s">
        <v>168</v>
      </c>
      <c r="B168" s="4" t="str">
        <f>IFERROR(__xludf.DUMMYFUNCTION("GOOGLETRANSLATE(A168,""tr"",""en"")"),"standard")</f>
        <v>standard</v>
      </c>
    </row>
    <row r="169">
      <c r="A169" s="3" t="s">
        <v>169</v>
      </c>
      <c r="B169" s="4" t="str">
        <f>IFERROR(__xludf.DUMMYFUNCTION("GOOGLETRANSLATE(A169,""tr"",""en"")"),"pope")</f>
        <v>pope</v>
      </c>
    </row>
    <row r="170">
      <c r="A170" s="3" t="s">
        <v>170</v>
      </c>
      <c r="B170" s="4" t="str">
        <f>IFERROR(__xludf.DUMMYFUNCTION("GOOGLETRANSLATE(A170,""tr"",""en"")"),"driver")</f>
        <v>driver</v>
      </c>
    </row>
    <row r="171">
      <c r="A171" s="3" t="s">
        <v>171</v>
      </c>
      <c r="B171" s="4" t="str">
        <f>IFERROR(__xludf.DUMMYFUNCTION("GOOGLETRANSLATE(A171,""tr"",""en"")"),"office")</f>
        <v>office</v>
      </c>
    </row>
    <row r="172">
      <c r="A172" s="3" t="s">
        <v>172</v>
      </c>
      <c r="B172" s="4" t="str">
        <f>IFERROR(__xludf.DUMMYFUNCTION("GOOGLETRANSLATE(A172,""tr"",""en"")"),"practical")</f>
        <v>practical</v>
      </c>
    </row>
    <row r="173">
      <c r="A173" s="3" t="s">
        <v>173</v>
      </c>
      <c r="B173" s="4" t="str">
        <f>IFERROR(__xludf.DUMMYFUNCTION("GOOGLETRANSLATE(A173,""tr"",""en"")"),"stylish")</f>
        <v>stylish</v>
      </c>
    </row>
    <row r="174">
      <c r="A174" s="3" t="s">
        <v>174</v>
      </c>
      <c r="B174" s="4" t="str">
        <f>IFERROR(__xludf.DUMMYFUNCTION("GOOGLETRANSLATE(A174,""tr"",""en"")"),"Shack")</f>
        <v>Shack</v>
      </c>
    </row>
    <row r="175">
      <c r="A175" s="3" t="s">
        <v>175</v>
      </c>
      <c r="B175" s="4" t="str">
        <f>IFERROR(__xludf.DUMMYFUNCTION("GOOGLETRANSLATE(A175,""tr"",""en"")"),"Castle")</f>
        <v>Castle</v>
      </c>
    </row>
    <row r="176">
      <c r="A176" s="3" t="s">
        <v>176</v>
      </c>
      <c r="B176" s="4" t="str">
        <f>IFERROR(__xludf.DUMMYFUNCTION("GOOGLETRANSLATE(A176,""tr"",""en"")"),"fairy")</f>
        <v>fairy</v>
      </c>
    </row>
    <row r="177">
      <c r="A177" s="3" t="s">
        <v>177</v>
      </c>
      <c r="B177" s="4" t="str">
        <f>IFERROR(__xludf.DUMMYFUNCTION("GOOGLETRANSLATE(A177,""tr"",""en"")"),"steak")</f>
        <v>steak</v>
      </c>
    </row>
    <row r="178">
      <c r="A178" s="3" t="s">
        <v>178</v>
      </c>
      <c r="B178" s="4" t="str">
        <f>IFERROR(__xludf.DUMMYFUNCTION("GOOGLETRANSLATE(A178,""tr"",""en"")"),"stress")</f>
        <v>stress</v>
      </c>
    </row>
    <row r="179">
      <c r="A179" s="3" t="s">
        <v>179</v>
      </c>
      <c r="B179" s="4" t="str">
        <f>IFERROR(__xludf.DUMMYFUNCTION("GOOGLETRANSLATE(A179,""tr"",""en"")"),"Internet")</f>
        <v>Internet</v>
      </c>
    </row>
    <row r="180">
      <c r="A180" s="3" t="s">
        <v>180</v>
      </c>
      <c r="B180" s="4" t="str">
        <f>IFERROR(__xludf.DUMMYFUNCTION("GOOGLETRANSLATE(A180,""tr"",""en"")"),"chick")</f>
        <v>chick</v>
      </c>
    </row>
    <row r="181">
      <c r="A181" s="3" t="s">
        <v>181</v>
      </c>
      <c r="B181" s="4" t="str">
        <f>IFERROR(__xludf.DUMMYFUNCTION("GOOGLETRANSLATE(A181,""tr"",""en"")"),"Chinese")</f>
        <v>Chinese</v>
      </c>
    </row>
    <row r="182">
      <c r="A182" s="3" t="s">
        <v>182</v>
      </c>
      <c r="B182" s="4" t="str">
        <f>IFERROR(__xludf.DUMMYFUNCTION("GOOGLETRANSLATE(A182,""tr"",""en"")"),"analysis")</f>
        <v>analysis</v>
      </c>
    </row>
    <row r="183">
      <c r="A183" s="3" t="s">
        <v>183</v>
      </c>
      <c r="B183" s="4" t="str">
        <f>IFERROR(__xludf.DUMMYFUNCTION("GOOGLETRANSLATE(A183,""tr"",""en"")"),"trousers")</f>
        <v>trousers</v>
      </c>
    </row>
    <row r="184">
      <c r="A184" s="3" t="s">
        <v>184</v>
      </c>
      <c r="B184" s="4" t="str">
        <f>IFERROR(__xludf.DUMMYFUNCTION("GOOGLETRANSLATE(A184,""tr"",""en"")"),"tyre")</f>
        <v>tyre</v>
      </c>
    </row>
    <row r="185">
      <c r="A185" s="3" t="s">
        <v>185</v>
      </c>
      <c r="B185" s="4" t="str">
        <f>IFERROR(__xludf.DUMMYFUNCTION("GOOGLETRANSLATE(A185,""tr"",""en"")"),"missile")</f>
        <v>missile</v>
      </c>
    </row>
    <row r="186">
      <c r="A186" s="3" t="s">
        <v>186</v>
      </c>
      <c r="B186" s="4" t="str">
        <f>IFERROR(__xludf.DUMMYFUNCTION("GOOGLETRANSLATE(A186,""tr"",""en"")"),"cinema")</f>
        <v>cinema</v>
      </c>
    </row>
    <row r="187">
      <c r="A187" s="3" t="s">
        <v>187</v>
      </c>
      <c r="B187" s="4" t="str">
        <f>IFERROR(__xludf.DUMMYFUNCTION("GOOGLETRANSLATE(A187,""tr"",""en"")"),"theatre")</f>
        <v>theatre</v>
      </c>
    </row>
    <row r="188">
      <c r="A188" s="3" t="s">
        <v>188</v>
      </c>
      <c r="B188" s="4" t="str">
        <f>IFERROR(__xludf.DUMMYFUNCTION("GOOGLETRANSLATE(A188,""tr"",""en"")"),"brother")</f>
        <v>brother</v>
      </c>
    </row>
    <row r="189">
      <c r="A189" s="3" t="s">
        <v>189</v>
      </c>
      <c r="B189" s="4" t="str">
        <f>IFERROR(__xludf.DUMMYFUNCTION("GOOGLETRANSLATE(A189,""tr"",""en"")"),"basketball")</f>
        <v>basketball</v>
      </c>
    </row>
    <row r="190">
      <c r="A190" s="3" t="s">
        <v>190</v>
      </c>
      <c r="B190" s="4" t="str">
        <f>IFERROR(__xludf.DUMMYFUNCTION("GOOGLETRANSLATE(A190,""tr"",""en"")"),"heroin")</f>
        <v>heroin</v>
      </c>
    </row>
    <row r="191">
      <c r="A191" s="3" t="s">
        <v>191</v>
      </c>
      <c r="B191" s="4" t="str">
        <f>IFERROR(__xludf.DUMMYFUNCTION("GOOGLETRANSLATE(A191,""tr"",""en"")"),"brother")</f>
        <v>brother</v>
      </c>
    </row>
    <row r="192">
      <c r="A192" s="3" t="s">
        <v>192</v>
      </c>
      <c r="B192" s="4" t="str">
        <f>IFERROR(__xludf.DUMMYFUNCTION("GOOGLETRANSLATE(A192,""tr"",""en"")"),"Catholic")</f>
        <v>Catholic</v>
      </c>
    </row>
    <row r="193">
      <c r="A193" s="3" t="s">
        <v>193</v>
      </c>
      <c r="B193" s="4" t="str">
        <f>IFERROR(__xludf.DUMMYFUNCTION("GOOGLETRANSLATE(A193,""tr"",""en"")"),"Papel")</f>
        <v>Papel</v>
      </c>
    </row>
    <row r="194">
      <c r="A194" s="3" t="s">
        <v>194</v>
      </c>
      <c r="B194" s="4" t="str">
        <f>IFERROR(__xludf.DUMMYFUNCTION("GOOGLETRANSLATE(A194,""tr"",""en"")"),"character")</f>
        <v>character</v>
      </c>
    </row>
    <row r="195">
      <c r="A195" s="3" t="s">
        <v>195</v>
      </c>
      <c r="B195" s="4" t="str">
        <f>IFERROR(__xludf.DUMMYFUNCTION("GOOGLETRANSLATE(A195,""tr"",""en"")"),"luxury")</f>
        <v>luxury</v>
      </c>
    </row>
    <row r="196">
      <c r="A196" s="3" t="s">
        <v>196</v>
      </c>
      <c r="B196" s="4" t="str">
        <f>IFERROR(__xludf.DUMMYFUNCTION("GOOGLETRANSLATE(A196,""tr"",""en"")"),"massage")</f>
        <v>massage</v>
      </c>
    </row>
    <row r="197">
      <c r="A197" s="3" t="s">
        <v>197</v>
      </c>
      <c r="B197" s="4" t="str">
        <f>IFERROR(__xludf.DUMMYFUNCTION("GOOGLETRANSLATE(A197,""tr"",""en"")"),"journalist")</f>
        <v>journalist</v>
      </c>
    </row>
    <row r="198">
      <c r="A198" s="3" t="s">
        <v>198</v>
      </c>
      <c r="B198" s="4" t="str">
        <f>IFERROR(__xludf.DUMMYFUNCTION("GOOGLETRANSLATE(A198,""tr"",""en"")"),"boxing")</f>
        <v>boxing</v>
      </c>
    </row>
    <row r="199">
      <c r="A199" s="3" t="s">
        <v>199</v>
      </c>
      <c r="B199" s="4" t="str">
        <f>IFERROR(__xludf.DUMMYFUNCTION("GOOGLETRANSLATE(A199,""tr"",""en"")"),"penny")</f>
        <v>penny</v>
      </c>
    </row>
    <row r="200">
      <c r="A200" s="3" t="s">
        <v>200</v>
      </c>
      <c r="B200" s="4" t="str">
        <f>IFERROR(__xludf.DUMMYFUNCTION("GOOGLETRANSLATE(A200,""tr"",""en"")"),"breast")</f>
        <v>breast</v>
      </c>
    </row>
    <row r="201">
      <c r="A201" s="3" t="s">
        <v>201</v>
      </c>
      <c r="B201" s="4" t="str">
        <f>IFERROR(__xludf.DUMMYFUNCTION("GOOGLETRANSLATE(A201,""tr"",""en"")"),"tennis")</f>
        <v>tennis</v>
      </c>
    </row>
    <row r="202">
      <c r="A202" s="3" t="s">
        <v>202</v>
      </c>
      <c r="B202" s="4" t="str">
        <f>IFERROR(__xludf.DUMMYFUNCTION("GOOGLETRANSLATE(A202,""tr"",""en"")"),"scenario")</f>
        <v>scenario</v>
      </c>
    </row>
    <row r="203">
      <c r="A203" s="3" t="s">
        <v>203</v>
      </c>
      <c r="B203" s="4" t="str">
        <f>IFERROR(__xludf.DUMMYFUNCTION("GOOGLETRANSLATE(A203,""tr"",""en"")"),"tragic")</f>
        <v>tragic</v>
      </c>
    </row>
    <row r="204">
      <c r="A204" s="3" t="s">
        <v>204</v>
      </c>
      <c r="B204" s="4" t="str">
        <f>IFERROR(__xludf.DUMMYFUNCTION("GOOGLETRANSLATE(A204,""tr"",""en"")"),"tunnel")</f>
        <v>tunnel</v>
      </c>
    </row>
    <row r="205">
      <c r="A205" s="3" t="s">
        <v>205</v>
      </c>
      <c r="B205" s="4" t="str">
        <f>IFERROR(__xludf.DUMMYFUNCTION("GOOGLETRANSLATE(A205,""tr"",""en"")"),"goal")</f>
        <v>goal</v>
      </c>
    </row>
    <row r="206">
      <c r="A206" s="3" t="s">
        <v>206</v>
      </c>
      <c r="B206" s="4" t="str">
        <f>IFERROR(__xludf.DUMMYFUNCTION("GOOGLETRANSLATE(A206,""tr"",""en"")"),"positive")</f>
        <v>positive</v>
      </c>
    </row>
    <row r="207">
      <c r="A207" s="3" t="s">
        <v>207</v>
      </c>
      <c r="B207" s="4" t="str">
        <f>IFERROR(__xludf.DUMMYFUNCTION("GOOGLETRANSLATE(A207,""tr"",""en"")"),"jacket")</f>
        <v>jacket</v>
      </c>
    </row>
    <row r="208">
      <c r="A208" s="3" t="s">
        <v>208</v>
      </c>
      <c r="B208" s="4" t="str">
        <f>IFERROR(__xludf.DUMMYFUNCTION("GOOGLETRANSLATE(A208,""tr"",""en"")"),"Germany")</f>
        <v>Germany</v>
      </c>
    </row>
    <row r="209">
      <c r="A209" s="3" t="s">
        <v>209</v>
      </c>
      <c r="B209" s="4" t="str">
        <f>IFERROR(__xludf.DUMMYFUNCTION("GOOGLETRANSLATE(A209,""tr"",""en"")"),"clown")</f>
        <v>clown</v>
      </c>
    </row>
    <row r="210">
      <c r="A210" s="3" t="s">
        <v>210</v>
      </c>
      <c r="B210" s="4" t="str">
        <f>IFERROR(__xludf.DUMMYFUNCTION("GOOGLETRANSLATE(A210,""tr"",""en"")"),"metro")</f>
        <v>metro</v>
      </c>
    </row>
    <row r="211">
      <c r="A211" s="3" t="s">
        <v>211</v>
      </c>
      <c r="B211" s="4" t="str">
        <f>IFERROR(__xludf.DUMMYFUNCTION("GOOGLETRANSLATE(A211,""tr"",""en"")"),"tomorrow's")</f>
        <v>tomorrow's</v>
      </c>
    </row>
    <row r="212">
      <c r="A212" s="3" t="s">
        <v>212</v>
      </c>
      <c r="B212" s="4" t="str">
        <f>IFERROR(__xludf.DUMMYFUNCTION("GOOGLETRANSLATE(A212,""tr"",""en"")"),"rocket")</f>
        <v>rocket</v>
      </c>
    </row>
    <row r="213">
      <c r="A213" s="3" t="s">
        <v>213</v>
      </c>
      <c r="B213" s="4" t="str">
        <f>IFERROR(__xludf.DUMMYFUNCTION("GOOGLETRANSLATE(A213,""tr"",""en"")"),"boiler")</f>
        <v>boiler</v>
      </c>
    </row>
    <row r="214">
      <c r="A214" s="3" t="s">
        <v>214</v>
      </c>
      <c r="B214" s="4" t="str">
        <f>IFERROR(__xludf.DUMMYFUNCTION("GOOGLETRANSLATE(A214,""tr"",""en"")"),"mafia")</f>
        <v>mafia</v>
      </c>
    </row>
    <row r="215">
      <c r="A215" s="3" t="s">
        <v>215</v>
      </c>
      <c r="B215" s="4" t="str">
        <f>IFERROR(__xludf.DUMMYFUNCTION("GOOGLETRANSLATE(A215,""tr"",""en"")"),"warehouse")</f>
        <v>warehouse</v>
      </c>
    </row>
    <row r="216">
      <c r="A216" s="3" t="s">
        <v>216</v>
      </c>
      <c r="B216" s="4" t="str">
        <f>IFERROR(__xludf.DUMMYFUNCTION("GOOGLETRANSLATE(A216,""tr"",""en"")"),"career")</f>
        <v>career</v>
      </c>
    </row>
    <row r="217">
      <c r="A217" s="3" t="s">
        <v>217</v>
      </c>
      <c r="B217" s="4" t="str">
        <f>IFERROR(__xludf.DUMMYFUNCTION("GOOGLETRANSLATE(A217,""tr"",""en"")"),"typical")</f>
        <v>typical</v>
      </c>
    </row>
    <row r="218">
      <c r="A218" s="3" t="s">
        <v>218</v>
      </c>
      <c r="B218" s="4" t="str">
        <f>IFERROR(__xludf.DUMMYFUNCTION("GOOGLETRANSLATE(A218,""tr"",""en"")"),"physics")</f>
        <v>physics</v>
      </c>
    </row>
    <row r="219">
      <c r="A219" s="3" t="s">
        <v>219</v>
      </c>
      <c r="B219" s="4" t="str">
        <f>IFERROR(__xludf.DUMMYFUNCTION("GOOGLETRANSLATE(A219,""tr"",""en"")"),"elephant")</f>
        <v>elephant</v>
      </c>
    </row>
    <row r="220">
      <c r="A220" s="3" t="s">
        <v>220</v>
      </c>
      <c r="B220" s="4" t="str">
        <f>IFERROR(__xludf.DUMMYFUNCTION("GOOGLETRANSLATE(A220,""tr"",""en"")"),"hamburger")</f>
        <v>hamburger</v>
      </c>
    </row>
    <row r="221">
      <c r="A221" s="3" t="s">
        <v>221</v>
      </c>
      <c r="B221" s="4" t="str">
        <f>IFERROR(__xludf.DUMMYFUNCTION("GOOGLETRANSLATE(A221,""tr"",""en"")"),"leadership")</f>
        <v>leadership</v>
      </c>
    </row>
    <row r="222">
      <c r="A222" s="3" t="s">
        <v>222</v>
      </c>
      <c r="B222" s="4" t="str">
        <f>IFERROR(__xludf.DUMMYFUNCTION("GOOGLETRANSLATE(A222,""tr"",""en"")"),"concert")</f>
        <v>concert</v>
      </c>
    </row>
    <row r="223">
      <c r="A223" s="3" t="s">
        <v>223</v>
      </c>
      <c r="B223" s="4" t="str">
        <f>IFERROR(__xludf.DUMMYFUNCTION("GOOGLETRANSLATE(A223,""tr"",""en"")"),"container")</f>
        <v>container</v>
      </c>
    </row>
    <row r="224">
      <c r="A224" s="3" t="s">
        <v>224</v>
      </c>
      <c r="B224" s="4" t="str">
        <f>IFERROR(__xludf.DUMMYFUNCTION("GOOGLETRANSLATE(A224,""tr"",""en"")"),"atom")</f>
        <v>atom</v>
      </c>
    </row>
    <row r="225">
      <c r="A225" s="3" t="s">
        <v>225</v>
      </c>
      <c r="B225" s="4" t="str">
        <f>IFERROR(__xludf.DUMMYFUNCTION("GOOGLETRANSLATE(A225,""tr"",""en"")"),"August")</f>
        <v>August</v>
      </c>
    </row>
    <row r="226">
      <c r="A226" s="3" t="s">
        <v>226</v>
      </c>
      <c r="B226" s="4" t="str">
        <f>IFERROR(__xludf.DUMMYFUNCTION("GOOGLETRANSLATE(A226,""tr"",""en"")"),"member")</f>
        <v>member</v>
      </c>
    </row>
    <row r="227">
      <c r="A227" s="3" t="s">
        <v>227</v>
      </c>
      <c r="B227" s="4" t="str">
        <f>IFERROR(__xludf.DUMMYFUNCTION("GOOGLETRANSLATE(A227,""tr"",""en"")"),"infection")</f>
        <v>infection</v>
      </c>
    </row>
    <row r="228">
      <c r="A228" s="3" t="s">
        <v>228</v>
      </c>
      <c r="B228" s="4" t="str">
        <f>IFERROR(__xludf.DUMMYFUNCTION("GOOGLETRANSLATE(A228,""tr"",""en"")"),"theory")</f>
        <v>theory</v>
      </c>
    </row>
    <row r="229">
      <c r="A229" s="3" t="s">
        <v>229</v>
      </c>
      <c r="B229" s="4" t="str">
        <f>IFERROR(__xludf.DUMMYFUNCTION("GOOGLETRANSLATE(A229,""tr"",""en"")"),"bald")</f>
        <v>bald</v>
      </c>
    </row>
    <row r="230">
      <c r="A230" s="3" t="s">
        <v>230</v>
      </c>
      <c r="B230" s="4" t="str">
        <f>IFERROR(__xludf.DUMMYFUNCTION("GOOGLETRANSLATE(A230,""tr"",""en"")"),"medal")</f>
        <v>medal</v>
      </c>
    </row>
    <row r="231">
      <c r="A231" s="3" t="s">
        <v>231</v>
      </c>
      <c r="B231" s="4" t="str">
        <f>IFERROR(__xludf.DUMMYFUNCTION("GOOGLETRANSLATE(A231,""tr"",""en"")"),"final")</f>
        <v>final</v>
      </c>
    </row>
    <row r="232">
      <c r="A232" s="3" t="s">
        <v>232</v>
      </c>
      <c r="B232" s="4" t="str">
        <f>IFERROR(__xludf.DUMMYFUNCTION("GOOGLETRANSLATE(A232,""tr"",""en"")"),"guitar")</f>
        <v>guitar</v>
      </c>
    </row>
    <row r="233">
      <c r="A233" s="3" t="s">
        <v>233</v>
      </c>
      <c r="B233" s="4" t="str">
        <f>IFERROR(__xludf.DUMMYFUNCTION("GOOGLETRANSLATE(A233,""tr"",""en"")"),"guard")</f>
        <v>guard</v>
      </c>
    </row>
    <row r="234">
      <c r="A234" s="3" t="s">
        <v>234</v>
      </c>
      <c r="B234" s="4" t="str">
        <f>IFERROR(__xludf.DUMMYFUNCTION("GOOGLETRANSLATE(A234,""tr"",""en"")"),"alternative")</f>
        <v>alternative</v>
      </c>
    </row>
    <row r="235">
      <c r="A235" s="3" t="s">
        <v>235</v>
      </c>
      <c r="B235" s="4" t="str">
        <f>IFERROR(__xludf.DUMMYFUNCTION("GOOGLETRANSLATE(A235,""tr"",""en"")"),"salad")</f>
        <v>salad</v>
      </c>
    </row>
    <row r="236">
      <c r="A236" s="3" t="s">
        <v>236</v>
      </c>
      <c r="B236" s="4" t="str">
        <f>IFERROR(__xludf.DUMMYFUNCTION("GOOGLETRANSLATE(A236,""tr"",""en"")"),"whale")</f>
        <v>whale</v>
      </c>
    </row>
    <row r="237">
      <c r="A237" s="3" t="s">
        <v>237</v>
      </c>
      <c r="B237" s="4" t="str">
        <f>IFERROR(__xludf.DUMMYFUNCTION("GOOGLETRANSLATE(A237,""tr"",""en"")"),"bragging")</f>
        <v>bragging</v>
      </c>
    </row>
    <row r="238">
      <c r="A238" s="3" t="s">
        <v>238</v>
      </c>
      <c r="B238" s="4" t="str">
        <f>IFERROR(__xludf.DUMMYFUNCTION("GOOGLETRANSLATE(A238,""tr"",""en"")"),"acid")</f>
        <v>acid</v>
      </c>
    </row>
    <row r="239">
      <c r="A239" s="3" t="s">
        <v>239</v>
      </c>
      <c r="B239" s="4" t="str">
        <f>IFERROR(__xludf.DUMMYFUNCTION("GOOGLETRANSLATE(A239,""tr"",""en"")"),"gay")</f>
        <v>gay</v>
      </c>
    </row>
    <row r="240">
      <c r="A240" s="3" t="s">
        <v>240</v>
      </c>
      <c r="B240" s="4" t="str">
        <f>IFERROR(__xludf.DUMMYFUNCTION("GOOGLETRANSLATE(A240,""tr"",""en"")"),"conference")</f>
        <v>conference</v>
      </c>
    </row>
    <row r="241">
      <c r="A241" s="3" t="s">
        <v>241</v>
      </c>
      <c r="B241" s="4" t="str">
        <f>IFERROR(__xludf.DUMMYFUNCTION("GOOGLETRANSLATE(A241,""tr"",""en"")"),"digital")</f>
        <v>digital</v>
      </c>
    </row>
    <row r="242">
      <c r="A242" s="3" t="s">
        <v>242</v>
      </c>
      <c r="B242" s="4" t="str">
        <f>IFERROR(__xludf.DUMMYFUNCTION("GOOGLETRANSLATE(A242,""tr"",""en"")"),"laser")</f>
        <v>laser</v>
      </c>
    </row>
    <row r="243">
      <c r="A243" s="3" t="s">
        <v>243</v>
      </c>
      <c r="B243" s="4" t="str">
        <f>IFERROR(__xludf.DUMMYFUNCTION("GOOGLETRANSLATE(A243,""tr"",""en"")"),"circus")</f>
        <v>circus</v>
      </c>
    </row>
    <row r="244">
      <c r="A244" s="3" t="s">
        <v>244</v>
      </c>
      <c r="B244" s="4" t="str">
        <f>IFERROR(__xludf.DUMMYFUNCTION("GOOGLETRANSLATE(A244,""tr"",""en"")"),"yen")</f>
        <v>yen</v>
      </c>
    </row>
    <row r="245">
      <c r="A245" s="3" t="s">
        <v>245</v>
      </c>
      <c r="B245" s="4" t="str">
        <f>IFERROR(__xludf.DUMMYFUNCTION("GOOGLETRANSLATE(A245,""tr"",""en"")"),"tower")</f>
        <v>tower</v>
      </c>
    </row>
    <row r="246">
      <c r="A246" s="3" t="s">
        <v>246</v>
      </c>
      <c r="B246" s="4" t="str">
        <f>IFERROR(__xludf.DUMMYFUNCTION("GOOGLETRANSLATE(A246,""tr"",""en"")"),"chin")</f>
        <v>chin</v>
      </c>
    </row>
    <row r="247">
      <c r="A247" s="3" t="s">
        <v>247</v>
      </c>
      <c r="B247" s="4" t="str">
        <f>IFERROR(__xludf.DUMMYFUNCTION("GOOGLETRANSLATE(A247,""tr"",""en"")"),"Indian")</f>
        <v>Indian</v>
      </c>
    </row>
    <row r="248">
      <c r="A248" s="3" t="s">
        <v>248</v>
      </c>
      <c r="B248" s="4" t="str">
        <f>IFERROR(__xludf.DUMMYFUNCTION("GOOGLETRANSLATE(A248,""tr"",""en"")"),"with cheese")</f>
        <v>with cheese</v>
      </c>
    </row>
    <row r="249">
      <c r="A249" s="3" t="s">
        <v>249</v>
      </c>
      <c r="B249" s="4" t="str">
        <f>IFERROR(__xludf.DUMMYFUNCTION("GOOGLETRANSLATE(A249,""tr"",""en"")"),"cocktail")</f>
        <v>cocktail</v>
      </c>
    </row>
    <row r="250">
      <c r="A250" s="3" t="s">
        <v>250</v>
      </c>
      <c r="B250" s="4" t="str">
        <f>IFERROR(__xludf.DUMMYFUNCTION("GOOGLETRANSLATE(A250,""tr"",""en"")"),"muslim")</f>
        <v>muslim</v>
      </c>
    </row>
    <row r="251">
      <c r="A251" s="3" t="s">
        <v>251</v>
      </c>
      <c r="B251" s="4" t="str">
        <f>IFERROR(__xludf.DUMMYFUNCTION("GOOGLETRANSLATE(A251,""tr"",""en"")"),"amateur")</f>
        <v>amateur</v>
      </c>
    </row>
    <row r="252">
      <c r="A252" s="3" t="s">
        <v>252</v>
      </c>
      <c r="B252" s="4" t="str">
        <f>IFERROR(__xludf.DUMMYFUNCTION("GOOGLETRANSLATE(A252,""tr"",""en"")"),"macaroni")</f>
        <v>macaroni</v>
      </c>
    </row>
    <row r="253">
      <c r="A253" s="3" t="s">
        <v>253</v>
      </c>
      <c r="B253" s="4" t="str">
        <f>IFERROR(__xludf.DUMMYFUNCTION("GOOGLETRANSLATE(A253,""tr"",""en"")"),"balloon")</f>
        <v>balloon</v>
      </c>
    </row>
    <row r="254">
      <c r="A254" s="3" t="s">
        <v>254</v>
      </c>
      <c r="B254" s="4" t="str">
        <f>IFERROR(__xludf.DUMMYFUNCTION("GOOGLETRANSLATE(A254,""tr"",""en"")"),"Turkish")</f>
        <v>Turkish</v>
      </c>
    </row>
    <row r="255">
      <c r="A255" s="3" t="s">
        <v>255</v>
      </c>
      <c r="B255" s="4" t="str">
        <f>IFERROR(__xludf.DUMMYFUNCTION("GOOGLETRANSLATE(A255,""tr"",""en"")"),"comedy")</f>
        <v>comedy</v>
      </c>
    </row>
    <row r="256">
      <c r="A256" s="3" t="s">
        <v>256</v>
      </c>
      <c r="B256" s="4" t="str">
        <f>IFERROR(__xludf.DUMMYFUNCTION("GOOGLETRANSLATE(A256,""tr"",""en"")"),"masturbation")</f>
        <v>masturbation</v>
      </c>
    </row>
    <row r="257">
      <c r="A257" s="3" t="s">
        <v>257</v>
      </c>
      <c r="B257" s="4" t="str">
        <f>IFERROR(__xludf.DUMMYFUNCTION("GOOGLETRANSLATE(A257,""tr"",""en"")"),"Web")</f>
        <v>Web</v>
      </c>
    </row>
    <row r="258">
      <c r="A258" s="3" t="s">
        <v>258</v>
      </c>
      <c r="B258" s="4" t="str">
        <f>IFERROR(__xludf.DUMMYFUNCTION("GOOGLETRANSLATE(A258,""tr"",""en"")"),"culture")</f>
        <v>culture</v>
      </c>
    </row>
    <row r="259">
      <c r="A259" s="3" t="s">
        <v>259</v>
      </c>
      <c r="B259" s="4" t="str">
        <f>IFERROR(__xludf.DUMMYFUNCTION("GOOGLETRANSLATE(A259,""tr"",""en"")"),"record")</f>
        <v>record</v>
      </c>
    </row>
    <row r="260">
      <c r="A260" s="3" t="s">
        <v>260</v>
      </c>
      <c r="B260" s="4" t="str">
        <f>IFERROR(__xludf.DUMMYFUNCTION("GOOGLETRANSLATE(A260,""tr"",""en"")"),"passport")</f>
        <v>passport</v>
      </c>
    </row>
    <row r="261">
      <c r="A261" s="3" t="s">
        <v>261</v>
      </c>
      <c r="B261" s="4" t="str">
        <f>IFERROR(__xludf.DUMMYFUNCTION("GOOGLETRANSLATE(A261,""tr"",""en"")"),"abnormal")</f>
        <v>abnormal</v>
      </c>
    </row>
    <row r="262">
      <c r="A262" s="3" t="s">
        <v>262</v>
      </c>
      <c r="B262" s="4" t="str">
        <f>IFERROR(__xludf.DUMMYFUNCTION("GOOGLETRANSLATE(A262,""tr"",""en"")"),"tumor")</f>
        <v>tumor</v>
      </c>
    </row>
    <row r="263">
      <c r="A263" s="3" t="s">
        <v>263</v>
      </c>
      <c r="B263" s="4" t="str">
        <f>IFERROR(__xludf.DUMMYFUNCTION("GOOGLETRANSLATE(A263,""tr"",""en"")"),"sad")</f>
        <v>sad</v>
      </c>
    </row>
    <row r="264">
      <c r="A264" s="3" t="s">
        <v>264</v>
      </c>
      <c r="B264" s="4" t="str">
        <f>IFERROR(__xludf.DUMMYFUNCTION("GOOGLETRANSLATE(A264,""tr"",""en"")"),"liter")</f>
        <v>liter</v>
      </c>
    </row>
    <row r="265">
      <c r="A265" s="3" t="s">
        <v>265</v>
      </c>
      <c r="B265" s="4" t="str">
        <f>IFERROR(__xludf.DUMMYFUNCTION("GOOGLETRANSLATE(A265,""tr"",""en"")"),"strip")</f>
        <v>strip</v>
      </c>
    </row>
    <row r="266">
      <c r="A266" s="3" t="s">
        <v>266</v>
      </c>
      <c r="B266" s="4" t="str">
        <f>IFERROR(__xludf.DUMMYFUNCTION("GOOGLETRANSLATE(A266,""tr"",""en"")"),"performance")</f>
        <v>performance</v>
      </c>
    </row>
    <row r="267">
      <c r="A267" s="3" t="s">
        <v>267</v>
      </c>
      <c r="B267" s="4" t="str">
        <f>IFERROR(__xludf.DUMMYFUNCTION("GOOGLETRANSLATE(A267,""tr"",""en"")"),"toast")</f>
        <v>toast</v>
      </c>
    </row>
    <row r="268">
      <c r="A268" s="3" t="s">
        <v>268</v>
      </c>
      <c r="B268" s="4" t="str">
        <f>IFERROR(__xludf.DUMMYFUNCTION("GOOGLETRANSLATE(A268,""tr"",""en"")"),"religious")</f>
        <v>religious</v>
      </c>
    </row>
    <row r="269">
      <c r="A269" s="3" t="s">
        <v>269</v>
      </c>
      <c r="B269" s="4" t="str">
        <f>IFERROR(__xludf.DUMMYFUNCTION("GOOGLETRANSLATE(A269,""tr"",""en"")"),"t-shirt")</f>
        <v>t-shirt</v>
      </c>
    </row>
    <row r="270">
      <c r="A270" s="3" t="s">
        <v>270</v>
      </c>
      <c r="B270" s="4" t="str">
        <f>IFERROR(__xludf.DUMMYFUNCTION("GOOGLETRANSLATE(A270,""tr"",""en"")"),"clinic")</f>
        <v>clinic</v>
      </c>
    </row>
    <row r="271">
      <c r="A271" s="3" t="s">
        <v>271</v>
      </c>
      <c r="B271" s="4" t="str">
        <f>IFERROR(__xludf.DUMMYFUNCTION("GOOGLETRANSLATE(A271,""tr"",""en"")"),"economy")</f>
        <v>economy</v>
      </c>
    </row>
    <row r="272">
      <c r="A272" s="3" t="s">
        <v>272</v>
      </c>
      <c r="B272" s="4" t="str">
        <f>IFERROR(__xludf.DUMMYFUNCTION("GOOGLETRANSLATE(A272,""tr"",""en"")"),"ideal")</f>
        <v>ideal</v>
      </c>
    </row>
    <row r="273">
      <c r="A273" s="3" t="s">
        <v>273</v>
      </c>
      <c r="B273" s="4" t="str">
        <f>IFERROR(__xludf.DUMMYFUNCTION("GOOGLETRANSLATE(A273,""tr"",""en"")"),"bench")</f>
        <v>bench</v>
      </c>
    </row>
    <row r="274">
      <c r="A274" s="3" t="s">
        <v>274</v>
      </c>
      <c r="B274" s="4" t="str">
        <f>IFERROR(__xludf.DUMMYFUNCTION("GOOGLETRANSLATE(A274,""tr"",""en"")"),"statue")</f>
        <v>statue</v>
      </c>
    </row>
    <row r="275">
      <c r="A275" s="3" t="s">
        <v>275</v>
      </c>
      <c r="B275" s="4" t="str">
        <f>IFERROR(__xludf.DUMMYFUNCTION("GOOGLETRANSLATE(A275,""tr"",""en"")"),"invoice")</f>
        <v>invoice</v>
      </c>
    </row>
    <row r="276">
      <c r="A276" s="3" t="s">
        <v>276</v>
      </c>
      <c r="B276" s="4" t="str">
        <f>IFERROR(__xludf.DUMMYFUNCTION("GOOGLETRANSLATE(A276,""tr"",""en"")"),"diplomatic")</f>
        <v>diplomatic</v>
      </c>
    </row>
    <row r="277">
      <c r="A277" s="3" t="s">
        <v>277</v>
      </c>
      <c r="B277" s="4" t="str">
        <f>IFERROR(__xludf.DUMMYFUNCTION("GOOGLETRANSLATE(A277,""tr"",""en"")"),"groom")</f>
        <v>groom</v>
      </c>
    </row>
    <row r="278">
      <c r="A278" s="3" t="s">
        <v>278</v>
      </c>
      <c r="B278" s="4" t="str">
        <f>IFERROR(__xludf.DUMMYFUNCTION("GOOGLETRANSLATE(A278,""tr"",""en"")"),"bit")</f>
        <v>bit</v>
      </c>
    </row>
    <row r="279">
      <c r="A279" s="3" t="s">
        <v>279</v>
      </c>
      <c r="B279" s="4" t="str">
        <f>IFERROR(__xludf.DUMMYFUNCTION("GOOGLETRANSLATE(A279,""tr"",""en"")"),"German")</f>
        <v>German</v>
      </c>
    </row>
    <row r="280">
      <c r="A280" s="3" t="s">
        <v>280</v>
      </c>
      <c r="B280" s="4" t="str">
        <f>IFERROR(__xludf.DUMMYFUNCTION("GOOGLETRANSLATE(A280,""tr"",""en"")"),"cigar")</f>
        <v>cigar</v>
      </c>
    </row>
    <row r="281">
      <c r="A281" s="3" t="s">
        <v>281</v>
      </c>
      <c r="B281" s="4" t="str">
        <f>IFERROR(__xludf.DUMMYFUNCTION("GOOGLETRANSLATE(A281,""tr"",""en"")"),"kingdom")</f>
        <v>kingdom</v>
      </c>
    </row>
    <row r="282">
      <c r="A282" s="3" t="s">
        <v>282</v>
      </c>
      <c r="B282" s="4" t="str">
        <f>IFERROR(__xludf.DUMMYFUNCTION("GOOGLETRANSLATE(A282,""tr"",""en"")"),"chick")</f>
        <v>chick</v>
      </c>
    </row>
    <row r="283">
      <c r="A283" s="3" t="s">
        <v>283</v>
      </c>
      <c r="B283" s="4" t="str">
        <f>IFERROR(__xludf.DUMMYFUNCTION("GOOGLETRANSLATE(A283,""tr"",""en"")"),"mixed")</f>
        <v>mixed</v>
      </c>
    </row>
    <row r="284">
      <c r="A284" s="3" t="s">
        <v>284</v>
      </c>
      <c r="B284" s="4" t="str">
        <f>IFERROR(__xludf.DUMMYFUNCTION("GOOGLETRANSLATE(A284,""tr"",""en"")"),"radar")</f>
        <v>radar</v>
      </c>
    </row>
    <row r="285">
      <c r="A285" s="3" t="s">
        <v>285</v>
      </c>
      <c r="B285" s="4" t="str">
        <f>IFERROR(__xludf.DUMMYFUNCTION("GOOGLETRANSLATE(A285,""tr"",""en"")"),"cavalry")</f>
        <v>cavalry</v>
      </c>
    </row>
    <row r="286">
      <c r="A286" s="3" t="s">
        <v>286</v>
      </c>
      <c r="B286" s="4" t="str">
        <f>IFERROR(__xludf.DUMMYFUNCTION("GOOGLETRANSLATE(A286,""tr"",""en"")"),"knockout")</f>
        <v>knockout</v>
      </c>
    </row>
    <row r="287">
      <c r="A287" s="3" t="s">
        <v>287</v>
      </c>
      <c r="B287" s="4" t="str">
        <f>IFERROR(__xludf.DUMMYFUNCTION("GOOGLETRANSLATE(A287,""tr"",""en"")"),"tourist")</f>
        <v>tourist</v>
      </c>
    </row>
    <row r="288">
      <c r="A288" s="3" t="s">
        <v>288</v>
      </c>
      <c r="B288" s="4" t="str">
        <f>IFERROR(__xludf.DUMMYFUNCTION("GOOGLETRANSLATE(A288,""tr"",""en"")"),"picnic")</f>
        <v>picnic</v>
      </c>
    </row>
    <row r="289">
      <c r="A289" s="3" t="s">
        <v>289</v>
      </c>
      <c r="B289" s="4" t="str">
        <f>IFERROR(__xludf.DUMMYFUNCTION("GOOGLETRANSLATE(A289,""tr"",""en"")"),"living room")</f>
        <v>living room</v>
      </c>
    </row>
    <row r="290">
      <c r="A290" s="3" t="s">
        <v>290</v>
      </c>
      <c r="B290" s="4" t="str">
        <f>IFERROR(__xludf.DUMMYFUNCTION("GOOGLETRANSLATE(A290,""tr"",""en"")"),"billions")</f>
        <v>billions</v>
      </c>
    </row>
    <row r="291">
      <c r="A291" s="3" t="s">
        <v>291</v>
      </c>
      <c r="B291" s="4" t="str">
        <f>IFERROR(__xludf.DUMMYFUNCTION("GOOGLETRANSLATE(A291,""tr"",""en"")"),"CD")</f>
        <v>CD</v>
      </c>
    </row>
    <row r="292">
      <c r="A292" s="3" t="s">
        <v>292</v>
      </c>
      <c r="B292" s="4" t="str">
        <f>IFERROR(__xludf.DUMMYFUNCTION("GOOGLETRANSLATE(A292,""tr"",""en"")"),"jazz")</f>
        <v>jazz</v>
      </c>
    </row>
    <row r="293">
      <c r="A293" s="3" t="s">
        <v>293</v>
      </c>
      <c r="B293" s="4" t="str">
        <f>IFERROR(__xludf.DUMMYFUNCTION("GOOGLETRANSLATE(A293,""tr"",""en"")"),"studio")</f>
        <v>studio</v>
      </c>
    </row>
    <row r="294">
      <c r="A294" s="3" t="s">
        <v>294</v>
      </c>
      <c r="B294" s="4" t="str">
        <f>IFERROR(__xludf.DUMMYFUNCTION("GOOGLETRANSLATE(A294,""tr"",""en"")"),"kitty")</f>
        <v>kitty</v>
      </c>
    </row>
    <row r="295">
      <c r="A295" s="3" t="s">
        <v>295</v>
      </c>
      <c r="B295" s="4" t="str">
        <f>IFERROR(__xludf.DUMMYFUNCTION("GOOGLETRANSLATE(A295,""tr"",""en"")"),"apartment")</f>
        <v>apartment</v>
      </c>
    </row>
    <row r="296">
      <c r="A296" s="3" t="s">
        <v>296</v>
      </c>
      <c r="B296" s="4" t="str">
        <f>IFERROR(__xludf.DUMMYFUNCTION("GOOGLETRANSLATE(A296,""tr"",""en"")"),"budget")</f>
        <v>budget</v>
      </c>
    </row>
    <row r="297">
      <c r="A297" s="3" t="s">
        <v>297</v>
      </c>
      <c r="B297" s="4" t="str">
        <f>IFERROR(__xludf.DUMMYFUNCTION("GOOGLETRANSLATE(A297,""tr"",""en"")"),"mine")</f>
        <v>mine</v>
      </c>
    </row>
    <row r="298">
      <c r="A298" s="3" t="s">
        <v>298</v>
      </c>
      <c r="B298" s="4" t="str">
        <f>IFERROR(__xludf.DUMMYFUNCTION("GOOGLETRANSLATE(A298,""tr"",""en"")"),"ethic")</f>
        <v>ethic</v>
      </c>
    </row>
    <row r="299">
      <c r="A299" s="3" t="s">
        <v>299</v>
      </c>
      <c r="B299" s="4" t="str">
        <f>IFERROR(__xludf.DUMMYFUNCTION("GOOGLETRANSLATE(A299,""tr"",""en"")"),"Cup")</f>
        <v>Cup</v>
      </c>
    </row>
    <row r="300">
      <c r="A300" s="3" t="s">
        <v>300</v>
      </c>
      <c r="B300" s="4" t="str">
        <f>IFERROR(__xludf.DUMMYFUNCTION("GOOGLETRANSLATE(A300,""tr"",""en"")"),"name")</f>
        <v>name</v>
      </c>
    </row>
    <row r="301">
      <c r="A301" s="3" t="s">
        <v>301</v>
      </c>
      <c r="B301" s="4" t="str">
        <f>IFERROR(__xludf.DUMMYFUNCTION("GOOGLETRANSLATE(A301,""tr"",""en"")"),"rudder")</f>
        <v>rudder</v>
      </c>
    </row>
    <row r="302">
      <c r="A302" s="3" t="s">
        <v>302</v>
      </c>
      <c r="B302" s="4" t="str">
        <f>IFERROR(__xludf.DUMMYFUNCTION("GOOGLETRANSLATE(A302,""tr"",""en"")"),"actress")</f>
        <v>actress</v>
      </c>
    </row>
    <row r="303">
      <c r="A303" s="3" t="s">
        <v>303</v>
      </c>
      <c r="B303" s="4" t="str">
        <f>IFERROR(__xludf.DUMMYFUNCTION("GOOGLETRANSLATE(A303,""tr"",""en"")"),"gypsy")</f>
        <v>gypsy</v>
      </c>
    </row>
    <row r="304">
      <c r="A304" s="3" t="s">
        <v>304</v>
      </c>
      <c r="B304" s="4" t="str">
        <f>IFERROR(__xludf.DUMMYFUNCTION("GOOGLETRANSLATE(A304,""tr"",""en"")"),"museum")</f>
        <v>museum</v>
      </c>
    </row>
    <row r="305">
      <c r="A305" s="3" t="s">
        <v>305</v>
      </c>
      <c r="B305" s="4" t="str">
        <f>IFERROR(__xludf.DUMMYFUNCTION("GOOGLETRANSLATE(A305,""tr"",""en"")"),"torch")</f>
        <v>torch</v>
      </c>
    </row>
    <row r="306">
      <c r="A306" s="3" t="s">
        <v>306</v>
      </c>
      <c r="B306" s="4" t="str">
        <f>IFERROR(__xludf.DUMMYFUNCTION("GOOGLETRANSLATE(A306,""tr"",""en"")"),"protein")</f>
        <v>protein</v>
      </c>
    </row>
    <row r="307">
      <c r="A307" s="3" t="s">
        <v>307</v>
      </c>
      <c r="B307" s="4" t="str">
        <f>IFERROR(__xludf.DUMMYFUNCTION("GOOGLETRANSLATE(A307,""tr"",""en"")"),"psychic")</f>
        <v>psychic</v>
      </c>
    </row>
    <row r="308">
      <c r="A308" s="3" t="s">
        <v>308</v>
      </c>
      <c r="B308" s="4" t="str">
        <f>IFERROR(__xludf.DUMMYFUNCTION("GOOGLETRANSLATE(A308,""tr"",""en"")"),"handkerchief")</f>
        <v>handkerchief</v>
      </c>
    </row>
    <row r="309">
      <c r="A309" s="3" t="s">
        <v>309</v>
      </c>
      <c r="B309" s="4" t="str">
        <f>IFERROR(__xludf.DUMMYFUNCTION("GOOGLETRANSLATE(A309,""tr"",""en"")"),"market")</f>
        <v>market</v>
      </c>
    </row>
    <row r="310">
      <c r="A310" s="3" t="s">
        <v>310</v>
      </c>
      <c r="B310" s="4" t="str">
        <f>IFERROR(__xludf.DUMMYFUNCTION("GOOGLETRANSLATE(A310,""tr"",""en"")"),"teacher")</f>
        <v>teacher</v>
      </c>
    </row>
    <row r="311">
      <c r="A311" s="3" t="s">
        <v>311</v>
      </c>
      <c r="B311" s="4" t="str">
        <f>IFERROR(__xludf.DUMMYFUNCTION("GOOGLETRANSLATE(A311,""tr"",""en"")"),"psychology")</f>
        <v>psychology</v>
      </c>
    </row>
    <row r="312">
      <c r="A312" s="3" t="s">
        <v>312</v>
      </c>
      <c r="B312" s="4" t="str">
        <f>IFERROR(__xludf.DUMMYFUNCTION("GOOGLETRANSLATE(A312,""tr"",""en"")"),"orchestra")</f>
        <v>orchestra</v>
      </c>
    </row>
    <row r="313">
      <c r="A313" s="3" t="s">
        <v>313</v>
      </c>
      <c r="B313" s="4" t="str">
        <f>IFERROR(__xludf.DUMMYFUNCTION("GOOGLETRANSLATE(A313,""tr"",""en"")"),"jackal")</f>
        <v>jackal</v>
      </c>
    </row>
    <row r="314">
      <c r="A314" s="3" t="s">
        <v>314</v>
      </c>
      <c r="B314" s="4" t="str">
        <f>IFERROR(__xludf.DUMMYFUNCTION("GOOGLETRANSLATE(A314,""tr"",""en"")"),"millionaire")</f>
        <v>millionaire</v>
      </c>
    </row>
    <row r="315">
      <c r="A315" s="3" t="s">
        <v>315</v>
      </c>
      <c r="B315" s="4" t="str">
        <f>IFERROR(__xludf.DUMMYFUNCTION("GOOGLETRANSLATE(A315,""tr"",""en"")"),"Asian")</f>
        <v>Asian</v>
      </c>
    </row>
    <row r="316">
      <c r="A316" s="3" t="s">
        <v>316</v>
      </c>
      <c r="B316" s="4" t="str">
        <f>IFERROR(__xludf.DUMMYFUNCTION("GOOGLETRANSLATE(A316,""tr"",""en"")"),"caravan")</f>
        <v>caravan</v>
      </c>
    </row>
    <row r="317">
      <c r="A317" s="3" t="s">
        <v>317</v>
      </c>
      <c r="B317" s="4" t="str">
        <f>IFERROR(__xludf.DUMMYFUNCTION("GOOGLETRANSLATE(A317,""tr"",""en"")"),"shopping centre")</f>
        <v>shopping centre</v>
      </c>
    </row>
    <row r="318">
      <c r="A318" s="3" t="s">
        <v>318</v>
      </c>
      <c r="B318" s="4" t="str">
        <f>IFERROR(__xludf.DUMMYFUNCTION("GOOGLETRANSLATE(A318,""tr"",""en"")"),"democracy")</f>
        <v>democracy</v>
      </c>
    </row>
    <row r="319">
      <c r="A319" s="3" t="s">
        <v>319</v>
      </c>
      <c r="B319" s="4" t="str">
        <f>IFERROR(__xludf.DUMMYFUNCTION("GOOGLETRANSLATE(A319,""tr"",""en"")"),"gentleman")</f>
        <v>gentleman</v>
      </c>
    </row>
    <row r="320">
      <c r="A320" s="3" t="s">
        <v>320</v>
      </c>
      <c r="B320" s="4" t="str">
        <f>IFERROR(__xludf.DUMMYFUNCTION("GOOGLETRANSLATE(A320,""tr"",""en"")"),"drum")</f>
        <v>drum</v>
      </c>
    </row>
    <row r="321">
      <c r="A321" s="3" t="s">
        <v>321</v>
      </c>
      <c r="B321" s="4" t="str">
        <f>IFERROR(__xludf.DUMMYFUNCTION("GOOGLETRANSLATE(A321,""tr"",""en"")"),"lamp")</f>
        <v>lamp</v>
      </c>
    </row>
    <row r="322">
      <c r="A322" s="3" t="s">
        <v>322</v>
      </c>
      <c r="B322" s="4" t="str">
        <f>IFERROR(__xludf.DUMMYFUNCTION("GOOGLETRANSLATE(A322,""tr"",""en"")"),"toupee")</f>
        <v>toupee</v>
      </c>
    </row>
    <row r="323">
      <c r="A323" s="3" t="s">
        <v>323</v>
      </c>
      <c r="B323" s="4" t="str">
        <f>IFERROR(__xludf.DUMMYFUNCTION("GOOGLETRANSLATE(A323,""tr"",""en"")"),"screen")</f>
        <v>screen</v>
      </c>
    </row>
    <row r="324">
      <c r="A324" s="3" t="s">
        <v>324</v>
      </c>
      <c r="B324" s="4" t="str">
        <f>IFERROR(__xludf.DUMMYFUNCTION("GOOGLETRANSLATE(A324,""tr"",""en"")"),"design")</f>
        <v>design</v>
      </c>
    </row>
    <row r="325">
      <c r="A325" s="3" t="s">
        <v>325</v>
      </c>
      <c r="B325" s="4" t="str">
        <f>IFERROR(__xludf.DUMMYFUNCTION("GOOGLETRANSLATE(A325,""tr"",""en"")"),"high school")</f>
        <v>high school</v>
      </c>
    </row>
    <row r="326">
      <c r="A326" s="3" t="s">
        <v>326</v>
      </c>
      <c r="B326" s="4" t="str">
        <f>IFERROR(__xludf.DUMMYFUNCTION("GOOGLETRANSLATE(A326,""tr"",""en"")"),"agreed")</f>
        <v>agreed</v>
      </c>
    </row>
    <row r="327">
      <c r="A327" s="3" t="s">
        <v>327</v>
      </c>
      <c r="B327" s="4" t="str">
        <f>IFERROR(__xludf.DUMMYFUNCTION("GOOGLETRANSLATE(A327,""tr"",""en"")"),"score")</f>
        <v>score</v>
      </c>
    </row>
    <row r="328">
      <c r="A328" s="3" t="s">
        <v>328</v>
      </c>
      <c r="B328" s="4" t="str">
        <f>IFERROR(__xludf.DUMMYFUNCTION("GOOGLETRANSLATE(A328,""tr"",""en"")"),"saw")</f>
        <v>saw</v>
      </c>
    </row>
    <row r="329">
      <c r="A329" s="3" t="s">
        <v>329</v>
      </c>
      <c r="B329" s="4" t="str">
        <f>IFERROR(__xludf.DUMMYFUNCTION("GOOGLETRANSLATE(A329,""tr"",""en"")"),"committee")</f>
        <v>committee</v>
      </c>
    </row>
    <row r="330">
      <c r="A330" s="3" t="s">
        <v>330</v>
      </c>
      <c r="B330" s="4" t="str">
        <f>IFERROR(__xludf.DUMMYFUNCTION("GOOGLETRANSLATE(A330,""tr"",""en"")"),"flash")</f>
        <v>flash</v>
      </c>
    </row>
    <row r="331">
      <c r="A331" s="3" t="s">
        <v>331</v>
      </c>
      <c r="B331" s="4" t="str">
        <f>IFERROR(__xludf.DUMMYFUNCTION("GOOGLETRANSLATE(A331,""tr"",""en"")"),"germ")</f>
        <v>germ</v>
      </c>
    </row>
    <row r="332">
      <c r="A332" s="3" t="s">
        <v>332</v>
      </c>
      <c r="B332" s="4" t="str">
        <f>IFERROR(__xludf.DUMMYFUNCTION("GOOGLETRANSLATE(A332,""tr"",""en"")"),"basket")</f>
        <v>basket</v>
      </c>
    </row>
    <row r="333">
      <c r="A333" s="3" t="s">
        <v>333</v>
      </c>
      <c r="B333" s="4" t="str">
        <f>IFERROR(__xludf.DUMMYFUNCTION("GOOGLETRANSLATE(A333,""tr"",""en"")"),"waistcoat")</f>
        <v>waistcoat</v>
      </c>
    </row>
    <row r="334">
      <c r="A334" s="3" t="s">
        <v>334</v>
      </c>
      <c r="B334" s="4" t="str">
        <f>IFERROR(__xludf.DUMMYFUNCTION("GOOGLETRANSLATE(A334,""tr"",""en"")"),"hazelnut")</f>
        <v>hazelnut</v>
      </c>
    </row>
    <row r="335">
      <c r="A335" s="3" t="s">
        <v>335</v>
      </c>
      <c r="B335" s="4" t="str">
        <f>IFERROR(__xludf.DUMMYFUNCTION("GOOGLETRANSLATE(A335,""tr"",""en"")"),"hobby")</f>
        <v>hobby</v>
      </c>
    </row>
    <row r="336">
      <c r="A336" s="3" t="s">
        <v>336</v>
      </c>
      <c r="B336" s="4" t="str">
        <f>IFERROR(__xludf.DUMMYFUNCTION("GOOGLETRANSLATE(A336,""tr"",""en"")"),"chip")</f>
        <v>chip</v>
      </c>
    </row>
    <row r="337">
      <c r="A337" s="3" t="s">
        <v>337</v>
      </c>
      <c r="B337" s="4" t="str">
        <f>IFERROR(__xludf.DUMMYFUNCTION("GOOGLETRANSLATE(A337,""tr"",""en"")"),"biology")</f>
        <v>biology</v>
      </c>
    </row>
    <row r="338">
      <c r="A338" s="3" t="s">
        <v>338</v>
      </c>
      <c r="B338" s="4" t="str">
        <f>IFERROR(__xludf.DUMMYFUNCTION("GOOGLETRANSLATE(A338,""tr"",""en"")"),"DVD")</f>
        <v>DVD</v>
      </c>
    </row>
    <row r="339">
      <c r="A339" s="3" t="s">
        <v>339</v>
      </c>
      <c r="B339" s="4" t="str">
        <f>IFERROR(__xludf.DUMMYFUNCTION("GOOGLETRANSLATE(A339,""tr"",""en"")"),"couch")</f>
        <v>couch</v>
      </c>
    </row>
    <row r="340">
      <c r="A340" s="3" t="s">
        <v>340</v>
      </c>
      <c r="B340" s="4" t="str">
        <f>IFERROR(__xludf.DUMMYFUNCTION("GOOGLETRANSLATE(A340,""tr"",""en"")"),"from scratch")</f>
        <v>from scratch</v>
      </c>
    </row>
    <row r="341">
      <c r="A341" s="3" t="s">
        <v>341</v>
      </c>
      <c r="B341" s="4" t="str">
        <f>IFERROR(__xludf.DUMMYFUNCTION("GOOGLETRANSLATE(A341,""tr"",""en"")"),"reference")</f>
        <v>reference</v>
      </c>
    </row>
    <row r="342">
      <c r="A342" s="3" t="s">
        <v>342</v>
      </c>
      <c r="B342" s="4" t="str">
        <f>IFERROR(__xludf.DUMMYFUNCTION("GOOGLETRANSLATE(A342,""tr"",""en"")"),"cracker")</f>
        <v>cracker</v>
      </c>
    </row>
    <row r="343">
      <c r="A343" s="3" t="s">
        <v>343</v>
      </c>
      <c r="B343" s="4" t="str">
        <f>IFERROR(__xludf.DUMMYFUNCTION("GOOGLETRANSLATE(A343,""tr"",""en"")"),"cliche")</f>
        <v>cliche</v>
      </c>
    </row>
    <row r="344">
      <c r="A344" s="3" t="s">
        <v>344</v>
      </c>
      <c r="B344" s="4" t="str">
        <f>IFERROR(__xludf.DUMMYFUNCTION("GOOGLETRANSLATE(A344,""tr"",""en"")"),"tent")</f>
        <v>tent</v>
      </c>
    </row>
    <row r="345">
      <c r="A345" s="3" t="s">
        <v>345</v>
      </c>
      <c r="B345" s="4" t="str">
        <f>IFERROR(__xludf.DUMMYFUNCTION("GOOGLETRANSLATE(A345,""tr"",""en"")"),"battalion")</f>
        <v>battalion</v>
      </c>
    </row>
    <row r="346">
      <c r="A346" s="3" t="s">
        <v>346</v>
      </c>
      <c r="B346" s="4" t="str">
        <f>IFERROR(__xludf.DUMMYFUNCTION("GOOGLETRANSLATE(A346,""tr"",""en"")"),"cognac")</f>
        <v>cognac</v>
      </c>
    </row>
    <row r="347">
      <c r="A347" s="3" t="s">
        <v>347</v>
      </c>
      <c r="B347" s="4" t="str">
        <f>IFERROR(__xludf.DUMMYFUNCTION("GOOGLETRANSLATE(A347,""tr"",""en"")"),"barbarian")</f>
        <v>barbarian</v>
      </c>
    </row>
    <row r="348">
      <c r="A348" s="3" t="s">
        <v>348</v>
      </c>
      <c r="B348" s="4" t="str">
        <f>IFERROR(__xludf.DUMMYFUNCTION("GOOGLETRANSLATE(A348,""tr"",""en"")"),"democratic")</f>
        <v>democratic</v>
      </c>
    </row>
    <row r="349">
      <c r="A349" s="3" t="s">
        <v>349</v>
      </c>
      <c r="B349" s="4" t="str">
        <f>IFERROR(__xludf.DUMMYFUNCTION("GOOGLETRANSLATE(A349,""tr"",""en"")"),"spaghetti")</f>
        <v>spaghetti</v>
      </c>
    </row>
    <row r="350">
      <c r="A350" s="3" t="s">
        <v>350</v>
      </c>
      <c r="B350" s="4" t="str">
        <f>IFERROR(__xludf.DUMMYFUNCTION("GOOGLETRANSLATE(A350,""tr"",""en"")"),"gorilla")</f>
        <v>gorilla</v>
      </c>
    </row>
    <row r="351">
      <c r="A351" s="3" t="s">
        <v>351</v>
      </c>
      <c r="B351" s="4" t="str">
        <f>IFERROR(__xludf.DUMMYFUNCTION("GOOGLETRANSLATE(A351,""tr"",""en"")"),"festival")</f>
        <v>festival</v>
      </c>
    </row>
    <row r="352">
      <c r="A352" s="3" t="s">
        <v>352</v>
      </c>
      <c r="B352" s="4" t="str">
        <f>IFERROR(__xludf.DUMMYFUNCTION("GOOGLETRANSLATE(A352,""tr"",""en"")"),"rice")</f>
        <v>rice</v>
      </c>
    </row>
    <row r="353">
      <c r="A353" s="3" t="s">
        <v>353</v>
      </c>
      <c r="B353" s="4" t="str">
        <f>IFERROR(__xludf.DUMMYFUNCTION("GOOGLETRANSLATE(A353,""tr"",""en"")"),"cafe")</f>
        <v>cafe</v>
      </c>
    </row>
    <row r="354">
      <c r="A354" s="3" t="s">
        <v>354</v>
      </c>
      <c r="B354" s="4" t="str">
        <f>IFERROR(__xludf.DUMMYFUNCTION("GOOGLETRANSLATE(A354,""tr"",""en"")"),"RAUNT")</f>
        <v>RAUNT</v>
      </c>
    </row>
    <row r="355">
      <c r="A355" s="3" t="s">
        <v>355</v>
      </c>
      <c r="B355" s="4" t="str">
        <f>IFERROR(__xludf.DUMMYFUNCTION("GOOGLETRANSLATE(A355,""tr"",""en"")"),"military service")</f>
        <v>military service</v>
      </c>
    </row>
    <row r="356">
      <c r="A356" s="3" t="s">
        <v>356</v>
      </c>
      <c r="B356" s="4" t="str">
        <f>IFERROR(__xludf.DUMMYFUNCTION("GOOGLETRANSLATE(A356,""tr"",""en"")"),"swimsuit")</f>
        <v>swimsuit</v>
      </c>
    </row>
    <row r="357">
      <c r="A357" s="3" t="s">
        <v>357</v>
      </c>
      <c r="B357" s="4" t="str">
        <f>IFERROR(__xludf.DUMMYFUNCTION("GOOGLETRANSLATE(A357,""tr"",""en"")"),"Chinese")</f>
        <v>Chinese</v>
      </c>
    </row>
    <row r="358">
      <c r="A358" s="3" t="s">
        <v>358</v>
      </c>
      <c r="B358" s="4" t="str">
        <f>IFERROR(__xludf.DUMMYFUNCTION("GOOGLETRANSLATE(A358,""tr"",""en"")"),"maneuver")</f>
        <v>maneuver</v>
      </c>
    </row>
    <row r="359">
      <c r="A359" s="3" t="s">
        <v>359</v>
      </c>
      <c r="B359" s="4" t="str">
        <f>IFERROR(__xludf.DUMMYFUNCTION("GOOGLETRANSLATE(A359,""tr"",""en"")"),"rhythm")</f>
        <v>rhythm</v>
      </c>
    </row>
    <row r="360">
      <c r="A360" s="3" t="s">
        <v>360</v>
      </c>
      <c r="B360" s="4" t="str">
        <f>IFERROR(__xludf.DUMMYFUNCTION("GOOGLETRANSLATE(A360,""tr"",""en"")"),"within")</f>
        <v>within</v>
      </c>
    </row>
    <row r="361">
      <c r="A361" s="3" t="s">
        <v>361</v>
      </c>
      <c r="B361" s="4" t="str">
        <f>IFERROR(__xludf.DUMMYFUNCTION("GOOGLETRANSLATE(A361,""tr"",""en"")"),"jelly")</f>
        <v>jelly</v>
      </c>
    </row>
    <row r="362">
      <c r="A362" s="3" t="s">
        <v>362</v>
      </c>
      <c r="B362" s="4" t="str">
        <f>IFERROR(__xludf.DUMMYFUNCTION("GOOGLETRANSLATE(A362,""tr"",""en"")"),"cabin")</f>
        <v>cabin</v>
      </c>
    </row>
    <row r="363">
      <c r="A363" s="3" t="s">
        <v>363</v>
      </c>
      <c r="B363" s="4" t="str">
        <f>IFERROR(__xludf.DUMMYFUNCTION("GOOGLETRANSLATE(A363,""tr"",""en"")"),"pyjamas")</f>
        <v>pyjamas</v>
      </c>
    </row>
    <row r="364">
      <c r="A364" s="3" t="s">
        <v>364</v>
      </c>
      <c r="B364" s="4" t="str">
        <f>IFERROR(__xludf.DUMMYFUNCTION("GOOGLETRANSLATE(A364,""tr"",""en"")"),"disco")</f>
        <v>disco</v>
      </c>
    </row>
    <row r="365">
      <c r="A365" s="3" t="s">
        <v>365</v>
      </c>
      <c r="B365" s="4" t="str">
        <f>IFERROR(__xludf.DUMMYFUNCTION("GOOGLETRANSLATE(A365,""tr"",""en"")"),"stamp")</f>
        <v>stamp</v>
      </c>
    </row>
    <row r="366">
      <c r="A366" s="3" t="s">
        <v>366</v>
      </c>
      <c r="B366" s="4" t="str">
        <f>IFERROR(__xludf.DUMMYFUNCTION("GOOGLETRANSLATE(A366,""tr"",""en"")"),"empire")</f>
        <v>empire</v>
      </c>
    </row>
    <row r="367">
      <c r="A367" s="3" t="s">
        <v>367</v>
      </c>
      <c r="B367" s="4" t="str">
        <f>IFERROR(__xludf.DUMMYFUNCTION("GOOGLETRANSLATE(A367,""tr"",""en"")"),"salmon")</f>
        <v>salmon</v>
      </c>
    </row>
    <row r="368">
      <c r="A368" s="3" t="s">
        <v>368</v>
      </c>
      <c r="B368" s="4" t="str">
        <f>IFERROR(__xludf.DUMMYFUNCTION("GOOGLETRANSLATE(A368,""tr"",""en"")"),"company")</f>
        <v>company</v>
      </c>
    </row>
    <row r="369">
      <c r="A369" s="3" t="s">
        <v>369</v>
      </c>
      <c r="B369" s="4" t="str">
        <f>IFERROR(__xludf.DUMMYFUNCTION("GOOGLETRANSLATE(A369,""tr"",""en"")"),"taco")</f>
        <v>taco</v>
      </c>
    </row>
    <row r="370">
      <c r="A370" s="3" t="s">
        <v>370</v>
      </c>
      <c r="B370" s="4" t="str">
        <f>IFERROR(__xludf.DUMMYFUNCTION("GOOGLETRANSLATE(A370,""tr"",""en"")"),"galaxy")</f>
        <v>galaxy</v>
      </c>
    </row>
    <row r="371">
      <c r="A371" s="3" t="s">
        <v>371</v>
      </c>
      <c r="B371" s="4" t="str">
        <f>IFERROR(__xludf.DUMMYFUNCTION("GOOGLETRANSLATE(A371,""tr"",""en"")"),"session")</f>
        <v>session</v>
      </c>
    </row>
    <row r="372">
      <c r="A372" s="3" t="s">
        <v>372</v>
      </c>
      <c r="B372" s="4" t="str">
        <f>IFERROR(__xludf.DUMMYFUNCTION("GOOGLETRANSLATE(A372,""tr"",""en"")"),"seal")</f>
        <v>seal</v>
      </c>
    </row>
    <row r="373">
      <c r="A373" s="3" t="s">
        <v>373</v>
      </c>
      <c r="B373" s="4" t="str">
        <f>IFERROR(__xludf.DUMMYFUNCTION("GOOGLETRANSLATE(A373,""tr"",""en"")"),"Japanese")</f>
        <v>Japanese</v>
      </c>
    </row>
    <row r="374">
      <c r="A374" s="3" t="s">
        <v>374</v>
      </c>
      <c r="B374" s="4" t="str">
        <f>IFERROR(__xludf.DUMMYFUNCTION("GOOGLETRANSLATE(A374,""tr"",""en"")"),"principle")</f>
        <v>principle</v>
      </c>
    </row>
    <row r="375">
      <c r="A375" s="3" t="s">
        <v>375</v>
      </c>
      <c r="B375" s="4" t="str">
        <f>IFERROR(__xludf.DUMMYFUNCTION("GOOGLETRANSLATE(A375,""tr"",""en"")"),"base")</f>
        <v>base</v>
      </c>
    </row>
    <row r="376">
      <c r="A376" s="3" t="s">
        <v>376</v>
      </c>
      <c r="B376" s="4" t="str">
        <f>IFERROR(__xludf.DUMMYFUNCTION("GOOGLETRANSLATE(A376,""tr"",""en"")"),"pudding")</f>
        <v>pudding</v>
      </c>
    </row>
    <row r="377">
      <c r="A377" s="3" t="s">
        <v>377</v>
      </c>
      <c r="B377" s="4" t="str">
        <f>IFERROR(__xludf.DUMMYFUNCTION("GOOGLETRANSLATE(A377,""tr"",""en"")"),"antidote")</f>
        <v>antidote</v>
      </c>
    </row>
    <row r="378">
      <c r="A378" s="3" t="s">
        <v>378</v>
      </c>
      <c r="B378" s="4" t="str">
        <f>IFERROR(__xludf.DUMMYFUNCTION("GOOGLETRANSLATE(A378,""tr"",""en"")"),"note")</f>
        <v>note</v>
      </c>
    </row>
    <row r="379">
      <c r="A379" s="3" t="s">
        <v>379</v>
      </c>
      <c r="B379" s="4" t="str">
        <f>IFERROR(__xludf.DUMMYFUNCTION("GOOGLETRANSLATE(A379,""tr"",""en"")"),"ketchup")</f>
        <v>ketchup</v>
      </c>
    </row>
    <row r="380">
      <c r="A380" s="3" t="s">
        <v>380</v>
      </c>
      <c r="B380" s="4" t="str">
        <f>IFERROR(__xludf.DUMMYFUNCTION("GOOGLETRANSLATE(A380,""tr"",""en"")"),"adapted")</f>
        <v>adapted</v>
      </c>
    </row>
    <row r="381">
      <c r="A381" s="3" t="s">
        <v>381</v>
      </c>
      <c r="B381" s="4" t="str">
        <f>IFERROR(__xludf.DUMMYFUNCTION("GOOGLETRANSLATE(A381,""tr"",""en"")"),"parachute")</f>
        <v>parachute</v>
      </c>
    </row>
    <row r="382">
      <c r="A382" s="3" t="s">
        <v>382</v>
      </c>
      <c r="B382" s="4" t="str">
        <f>IFERROR(__xludf.DUMMYFUNCTION("GOOGLETRANSLATE(A382,""tr"",""en"")"),"villa")</f>
        <v>villa</v>
      </c>
    </row>
    <row r="383">
      <c r="A383" s="3" t="s">
        <v>383</v>
      </c>
      <c r="B383" s="4" t="str">
        <f>IFERROR(__xludf.DUMMYFUNCTION("GOOGLETRANSLATE(A383,""tr"",""en"")"),"milk")</f>
        <v>milk</v>
      </c>
    </row>
    <row r="384">
      <c r="A384" s="3" t="s">
        <v>384</v>
      </c>
      <c r="B384" s="4" t="str">
        <f>IFERROR(__xludf.DUMMYFUNCTION("GOOGLETRANSLATE(A384,""tr"",""en"")"),"dolphin")</f>
        <v>dolphin</v>
      </c>
    </row>
    <row r="385">
      <c r="A385" s="3" t="s">
        <v>385</v>
      </c>
      <c r="B385" s="4" t="str">
        <f>IFERROR(__xludf.DUMMYFUNCTION("GOOGLETRANSLATE(A385,""tr"",""en"")"),"site")</f>
        <v>site</v>
      </c>
    </row>
    <row r="386">
      <c r="A386" s="3" t="s">
        <v>386</v>
      </c>
      <c r="B386" s="4" t="str">
        <f>IFERROR(__xludf.DUMMYFUNCTION("GOOGLETRANSLATE(A386,""tr"",""en"")"),"industry")</f>
        <v>industry</v>
      </c>
    </row>
    <row r="387">
      <c r="A387" s="3" t="s">
        <v>387</v>
      </c>
      <c r="B387" s="4" t="str">
        <f>IFERROR(__xludf.DUMMYFUNCTION("GOOGLETRANSLATE(A387,""tr"",""en"")"),"compass")</f>
        <v>compass</v>
      </c>
    </row>
    <row r="388">
      <c r="A388" s="3" t="s">
        <v>388</v>
      </c>
      <c r="B388" s="4" t="str">
        <f>IFERROR(__xludf.DUMMYFUNCTION("GOOGLETRANSLATE(A388,""tr"",""en"")"),"carrier bag")</f>
        <v>carrier bag</v>
      </c>
    </row>
    <row r="389">
      <c r="A389" s="3" t="s">
        <v>389</v>
      </c>
      <c r="B389" s="4" t="str">
        <f>IFERROR(__xludf.DUMMYFUNCTION("GOOGLETRANSLATE(A389,""tr"",""en"")"),"league")</f>
        <v>league</v>
      </c>
    </row>
    <row r="390">
      <c r="A390" s="3" t="s">
        <v>390</v>
      </c>
      <c r="B390" s="4" t="str">
        <f>IFERROR(__xludf.DUMMYFUNCTION("GOOGLETRANSLATE(A390,""tr"",""en"")"),"spray")</f>
        <v>spray</v>
      </c>
    </row>
    <row r="391">
      <c r="A391" s="3" t="s">
        <v>391</v>
      </c>
      <c r="B391" s="4" t="str">
        <f>IFERROR(__xludf.DUMMYFUNCTION("GOOGLETRANSLATE(A391,""tr"",""en"")"),"ticket")</f>
        <v>ticket</v>
      </c>
    </row>
    <row r="392">
      <c r="A392" s="3" t="s">
        <v>392</v>
      </c>
      <c r="B392" s="4" t="str">
        <f>IFERROR(__xludf.DUMMYFUNCTION("GOOGLETRANSLATE(A392,""tr"",""en"")"),"director")</f>
        <v>director</v>
      </c>
    </row>
    <row r="393">
      <c r="A393" s="3" t="s">
        <v>393</v>
      </c>
      <c r="B393" s="4" t="str">
        <f>IFERROR(__xludf.DUMMYFUNCTION("GOOGLETRANSLATE(A393,""tr"",""en"")"),"Midterm exam")</f>
        <v>Midterm exam</v>
      </c>
    </row>
    <row r="394">
      <c r="A394" s="3" t="s">
        <v>394</v>
      </c>
      <c r="B394" s="4" t="str">
        <f>IFERROR(__xludf.DUMMYFUNCTION("GOOGLETRANSLATE(A394,""tr"",""en"")"),"triangle")</f>
        <v>triangle</v>
      </c>
    </row>
    <row r="395">
      <c r="A395" s="3" t="s">
        <v>395</v>
      </c>
      <c r="B395" s="4" t="str">
        <f>IFERROR(__xludf.DUMMYFUNCTION("GOOGLETRANSLATE(A395,""tr"",""en"")"),"horse")</f>
        <v>horse</v>
      </c>
    </row>
    <row r="396">
      <c r="A396" s="3" t="s">
        <v>396</v>
      </c>
      <c r="B396" s="4" t="str">
        <f>IFERROR(__xludf.DUMMYFUNCTION("GOOGLETRANSLATE(A396,""tr"",""en"")"),"bulb")</f>
        <v>bulb</v>
      </c>
    </row>
    <row r="397">
      <c r="A397" s="3" t="s">
        <v>397</v>
      </c>
      <c r="B397" s="4" t="str">
        <f>IFERROR(__xludf.DUMMYFUNCTION("GOOGLETRANSLATE(A397,""tr"",""en"")"),"prototype")</f>
        <v>prototype</v>
      </c>
    </row>
    <row r="398">
      <c r="A398" s="3" t="s">
        <v>398</v>
      </c>
      <c r="B398" s="4" t="str">
        <f>IFERROR(__xludf.DUMMYFUNCTION("GOOGLETRANSLATE(A398,""tr"",""en"")"),"murat")</f>
        <v>murat</v>
      </c>
    </row>
    <row r="399">
      <c r="A399" s="3" t="s">
        <v>399</v>
      </c>
      <c r="B399" s="4" t="str">
        <f>IFERROR(__xludf.DUMMYFUNCTION("GOOGLETRANSLATE(A399,""tr"",""en"")"),"liberal")</f>
        <v>liberal</v>
      </c>
    </row>
    <row r="400">
      <c r="A400" s="3" t="s">
        <v>400</v>
      </c>
      <c r="B400" s="4" t="str">
        <f>IFERROR(__xludf.DUMMYFUNCTION("GOOGLETRANSLATE(A400,""tr"",""en"")"),"pyramid")</f>
        <v>pyramid</v>
      </c>
    </row>
    <row r="401">
      <c r="A401" s="3" t="s">
        <v>401</v>
      </c>
      <c r="B401" s="4" t="str">
        <f>IFERROR(__xludf.DUMMYFUNCTION("GOOGLETRANSLATE(A401,""tr"",""en"")"),"skeleton")</f>
        <v>skeleton</v>
      </c>
    </row>
    <row r="402">
      <c r="A402" s="3" t="s">
        <v>402</v>
      </c>
      <c r="B402" s="4" t="str">
        <f>IFERROR(__xludf.DUMMYFUNCTION("GOOGLETRANSLATE(A402,""tr"",""en"")"),"intellectual")</f>
        <v>intellectual</v>
      </c>
    </row>
    <row r="403">
      <c r="A403" s="3" t="s">
        <v>403</v>
      </c>
      <c r="B403" s="4" t="str">
        <f>IFERROR(__xludf.DUMMYFUNCTION("GOOGLETRANSLATE(A403,""tr"",""en"")"),"caviar")</f>
        <v>caviar</v>
      </c>
    </row>
    <row r="404">
      <c r="A404" s="3" t="s">
        <v>404</v>
      </c>
      <c r="B404" s="4" t="str">
        <f>IFERROR(__xludf.DUMMYFUNCTION("GOOGLETRANSLATE(A404,""tr"",""en"")"),"marshal")</f>
        <v>marshal</v>
      </c>
    </row>
    <row r="405">
      <c r="A405" s="3" t="s">
        <v>405</v>
      </c>
      <c r="B405" s="4" t="str">
        <f>IFERROR(__xludf.DUMMYFUNCTION("GOOGLETRANSLATE(A405,""tr"",""en"")"),"mortgage")</f>
        <v>mortgage</v>
      </c>
    </row>
    <row r="406">
      <c r="A406" s="3" t="s">
        <v>406</v>
      </c>
      <c r="B406" s="4" t="str">
        <f>IFERROR(__xludf.DUMMYFUNCTION("GOOGLETRANSLATE(A406,""tr"",""en"")"),"lira")</f>
        <v>lira</v>
      </c>
    </row>
    <row r="407">
      <c r="A407" s="3" t="s">
        <v>407</v>
      </c>
      <c r="B407" s="4" t="str">
        <f>IFERROR(__xludf.DUMMYFUNCTION("GOOGLETRANSLATE(A407,""tr"",""en"")"),"bikini")</f>
        <v>bikini</v>
      </c>
    </row>
    <row r="408">
      <c r="A408" s="3" t="s">
        <v>408</v>
      </c>
      <c r="B408" s="4" t="str">
        <f>IFERROR(__xludf.DUMMYFUNCTION("GOOGLETRANSLATE(A408,""tr"",""en"")"),"volcano")</f>
        <v>volcano</v>
      </c>
    </row>
    <row r="409">
      <c r="A409" s="3" t="s">
        <v>409</v>
      </c>
      <c r="B409" s="4" t="str">
        <f>IFERROR(__xludf.DUMMYFUNCTION("GOOGLETRANSLATE(A409,""tr"",""en"")"),"Gulf")</f>
        <v>Gulf</v>
      </c>
    </row>
    <row r="410">
      <c r="A410" s="3" t="s">
        <v>410</v>
      </c>
      <c r="B410" s="4" t="str">
        <f>IFERROR(__xludf.DUMMYFUNCTION("GOOGLETRANSLATE(A410,""tr"",""en"")"),"dock")</f>
        <v>dock</v>
      </c>
    </row>
    <row r="411">
      <c r="A411" s="3" t="s">
        <v>411</v>
      </c>
      <c r="B411" s="4" t="str">
        <f>IFERROR(__xludf.DUMMYFUNCTION("GOOGLETRANSLATE(A411,""tr"",""en"")"),"commando")</f>
        <v>commando</v>
      </c>
    </row>
    <row r="412">
      <c r="A412" s="3" t="s">
        <v>412</v>
      </c>
      <c r="B412" s="4" t="str">
        <f>IFERROR(__xludf.DUMMYFUNCTION("GOOGLETRANSLATE(A412,""tr"",""en"")"),"syringe")</f>
        <v>syringe</v>
      </c>
    </row>
    <row r="413">
      <c r="A413" s="3" t="s">
        <v>413</v>
      </c>
      <c r="B413" s="4" t="str">
        <f>IFERROR(__xludf.DUMMYFUNCTION("GOOGLETRANSLATE(A413,""tr"",""en"")"),"air conditioning")</f>
        <v>air conditioning</v>
      </c>
    </row>
    <row r="414">
      <c r="A414" s="3" t="s">
        <v>414</v>
      </c>
      <c r="B414" s="4" t="str">
        <f>IFERROR(__xludf.DUMMYFUNCTION("GOOGLETRANSLATE(A414,""tr"",""en"")"),"ethnic")</f>
        <v>ethnic</v>
      </c>
    </row>
    <row r="415">
      <c r="A415" s="3" t="s">
        <v>415</v>
      </c>
      <c r="B415" s="4" t="str">
        <f>IFERROR(__xludf.DUMMYFUNCTION("GOOGLETRANSLATE(A415,""tr"",""en"")"),"style")</f>
        <v>style</v>
      </c>
    </row>
    <row r="416">
      <c r="A416" s="3" t="s">
        <v>416</v>
      </c>
      <c r="B416" s="4" t="str">
        <f>IFERROR(__xludf.DUMMYFUNCTION("GOOGLETRANSLATE(A416,""tr"",""en"")"),"parrot")</f>
        <v>parrot</v>
      </c>
    </row>
    <row r="417">
      <c r="A417" s="3" t="s">
        <v>417</v>
      </c>
      <c r="B417" s="4" t="str">
        <f>IFERROR(__xludf.DUMMYFUNCTION("GOOGLETRANSLATE(A417,""tr"",""en"")"),"humpback")</f>
        <v>humpback</v>
      </c>
    </row>
    <row r="418">
      <c r="A418" s="3" t="s">
        <v>418</v>
      </c>
      <c r="B418" s="4" t="str">
        <f>IFERROR(__xludf.DUMMYFUNCTION("GOOGLETRANSLATE(A418,""tr"",""en"")"),"terrorism")</f>
        <v>terrorism</v>
      </c>
    </row>
    <row r="419">
      <c r="A419" s="3" t="s">
        <v>419</v>
      </c>
      <c r="B419" s="4" t="str">
        <f>IFERROR(__xludf.DUMMYFUNCTION("GOOGLETRANSLATE(A419,""tr"",""en"")"),"watermelon")</f>
        <v>watermelon</v>
      </c>
    </row>
    <row r="420">
      <c r="A420" s="3" t="s">
        <v>420</v>
      </c>
      <c r="B420" s="4" t="str">
        <f>IFERROR(__xludf.DUMMYFUNCTION("GOOGLETRANSLATE(A420,""tr"",""en"")"),"shorts")</f>
        <v>shorts</v>
      </c>
    </row>
    <row r="421">
      <c r="A421" s="3" t="s">
        <v>421</v>
      </c>
      <c r="B421" s="4" t="str">
        <f>IFERROR(__xludf.DUMMYFUNCTION("GOOGLETRANSLATE(A421,""tr"",""en"")"),"laptop")</f>
        <v>laptop</v>
      </c>
    </row>
    <row r="422">
      <c r="A422" s="3" t="s">
        <v>422</v>
      </c>
      <c r="B422" s="4" t="str">
        <f>IFERROR(__xludf.DUMMYFUNCTION("GOOGLETRANSLATE(A422,""tr"",""en"")"),"shocked")</f>
        <v>shocked</v>
      </c>
    </row>
    <row r="423">
      <c r="A423" s="3" t="s">
        <v>423</v>
      </c>
      <c r="B423" s="4" t="str">
        <f>IFERROR(__xludf.DUMMYFUNCTION("GOOGLETRANSLATE(A423,""tr"",""en"")"),"port")</f>
        <v>port</v>
      </c>
    </row>
    <row r="424">
      <c r="A424" s="3" t="s">
        <v>424</v>
      </c>
      <c r="B424" s="4" t="str">
        <f>IFERROR(__xludf.DUMMYFUNCTION("GOOGLETRANSLATE(A424,""tr"",""en"")"),"Macho")</f>
        <v>Macho</v>
      </c>
    </row>
    <row r="425">
      <c r="A425" s="3" t="s">
        <v>425</v>
      </c>
      <c r="B425" s="4" t="str">
        <f>IFERROR(__xludf.DUMMYFUNCTION("GOOGLETRANSLATE(A425,""tr"",""en"")"),"hostess")</f>
        <v>hostess</v>
      </c>
    </row>
    <row r="426">
      <c r="A426" s="3" t="s">
        <v>426</v>
      </c>
      <c r="B426" s="4" t="str">
        <f>IFERROR(__xludf.DUMMYFUNCTION("GOOGLETRANSLATE(A426,""tr"",""en"")"),"pineapple")</f>
        <v>pineapple</v>
      </c>
    </row>
    <row r="427">
      <c r="A427" s="3" t="s">
        <v>427</v>
      </c>
      <c r="B427" s="4" t="str">
        <f>IFERROR(__xludf.DUMMYFUNCTION("GOOGLETRANSLATE(A427,""tr"",""en"")"),"footballer")</f>
        <v>footballer</v>
      </c>
    </row>
    <row r="428">
      <c r="A428" s="3" t="s">
        <v>428</v>
      </c>
      <c r="B428" s="4" t="str">
        <f>IFERROR(__xludf.DUMMYFUNCTION("GOOGLETRANSLATE(A428,""tr"",""en"")"),"exam")</f>
        <v>exam</v>
      </c>
    </row>
    <row r="429">
      <c r="A429" s="3" t="s">
        <v>429</v>
      </c>
      <c r="B429" s="4" t="str">
        <f>IFERROR(__xludf.DUMMYFUNCTION("GOOGLETRANSLATE(A429,""tr"",""en"")"),"aluminum")</f>
        <v>aluminum</v>
      </c>
    </row>
    <row r="430">
      <c r="A430" s="3" t="s">
        <v>430</v>
      </c>
      <c r="B430" s="4" t="str">
        <f>IFERROR(__xludf.DUMMYFUNCTION("GOOGLETRANSLATE(A430,""tr"",""en"")"),"inch")</f>
        <v>inch</v>
      </c>
    </row>
    <row r="431">
      <c r="A431" s="3" t="s">
        <v>431</v>
      </c>
      <c r="B431" s="4" t="str">
        <f>IFERROR(__xludf.DUMMYFUNCTION("GOOGLETRANSLATE(A431,""tr"",""en"")"),"disqualification")</f>
        <v>disqualification</v>
      </c>
    </row>
    <row r="432">
      <c r="A432" s="3" t="s">
        <v>432</v>
      </c>
      <c r="B432" s="4" t="str">
        <f>IFERROR(__xludf.DUMMYFUNCTION("GOOGLETRANSLATE(A432,""tr"",""en"")"),"fireplace")</f>
        <v>fireplace</v>
      </c>
    </row>
    <row r="433">
      <c r="A433" s="3" t="s">
        <v>433</v>
      </c>
      <c r="B433" s="4" t="str">
        <f>IFERROR(__xludf.DUMMYFUNCTION("GOOGLETRANSLATE(A433,""tr"",""en"")"),"element")</f>
        <v>element</v>
      </c>
    </row>
    <row r="434">
      <c r="A434" s="3" t="s">
        <v>434</v>
      </c>
      <c r="B434" s="4" t="str">
        <f>IFERROR(__xludf.DUMMYFUNCTION("GOOGLETRANSLATE(A434,""tr"",""en"")"),"fiasco")</f>
        <v>fiasco</v>
      </c>
    </row>
    <row r="435">
      <c r="A435" s="3" t="s">
        <v>435</v>
      </c>
      <c r="B435" s="4" t="str">
        <f>IFERROR(__xludf.DUMMYFUNCTION("GOOGLETRANSLATE(A435,""tr"",""en"")"),"Begüm")</f>
        <v>Begüm</v>
      </c>
    </row>
    <row r="436">
      <c r="A436" s="3" t="s">
        <v>436</v>
      </c>
      <c r="B436" s="4" t="str">
        <f>IFERROR(__xludf.DUMMYFUNCTION("GOOGLETRANSLATE(A436,""tr"",""en"")"),"plaza")</f>
        <v>plaza</v>
      </c>
    </row>
    <row r="437">
      <c r="A437" s="3" t="s">
        <v>437</v>
      </c>
      <c r="B437" s="4" t="str">
        <f>IFERROR(__xludf.DUMMYFUNCTION("GOOGLETRANSLATE(A437,""tr"",""en"")"),"Arabic")</f>
        <v>Arabic</v>
      </c>
    </row>
    <row r="438">
      <c r="A438" s="3" t="s">
        <v>438</v>
      </c>
      <c r="B438" s="4" t="str">
        <f>IFERROR(__xludf.DUMMYFUNCTION("GOOGLETRANSLATE(A438,""tr"",""en"")"),"shampoo")</f>
        <v>shampoo</v>
      </c>
    </row>
    <row r="439">
      <c r="A439" s="3" t="s">
        <v>439</v>
      </c>
      <c r="B439" s="4" t="str">
        <f>IFERROR(__xludf.DUMMYFUNCTION("GOOGLETRANSLATE(A439,""tr"",""en"")"),"propeller")</f>
        <v>propeller</v>
      </c>
    </row>
    <row r="440">
      <c r="A440" s="3" t="s">
        <v>440</v>
      </c>
      <c r="B440" s="4" t="str">
        <f>IFERROR(__xludf.DUMMYFUNCTION("GOOGLETRANSLATE(A440,""tr"",""en"")"),"sandal")</f>
        <v>sandal</v>
      </c>
    </row>
    <row r="441">
      <c r="A441" s="3" t="s">
        <v>441</v>
      </c>
      <c r="B441" s="4" t="str">
        <f>IFERROR(__xludf.DUMMYFUNCTION("GOOGLETRANSLATE(A441,""tr"",""en"")"),"monk seal")</f>
        <v>monk seal</v>
      </c>
    </row>
    <row r="442">
      <c r="A442" s="3" t="s">
        <v>442</v>
      </c>
      <c r="B442" s="4" t="str">
        <f>IFERROR(__xludf.DUMMYFUNCTION("GOOGLETRANSLATE(A442,""tr"",""en"")"),"mayonnaise")</f>
        <v>mayonnaise</v>
      </c>
    </row>
    <row r="443">
      <c r="A443" s="3" t="s">
        <v>443</v>
      </c>
      <c r="B443" s="4" t="str">
        <f>IFERROR(__xludf.DUMMYFUNCTION("GOOGLETRANSLATE(A443,""tr"",""en"")"),"crane")</f>
        <v>crane</v>
      </c>
    </row>
    <row r="444">
      <c r="A444" s="3" t="s">
        <v>444</v>
      </c>
      <c r="B444" s="4" t="str">
        <f>IFERROR(__xludf.DUMMYFUNCTION("GOOGLETRANSLATE(A444,""tr"",""en"")"),"archive")</f>
        <v>archive</v>
      </c>
    </row>
    <row r="445">
      <c r="A445" s="3" t="s">
        <v>445</v>
      </c>
      <c r="B445" s="4" t="str">
        <f>IFERROR(__xludf.DUMMYFUNCTION("GOOGLETRANSLATE(A445,""tr"",""en"")"),"cheese")</f>
        <v>cheese</v>
      </c>
    </row>
    <row r="446">
      <c r="A446" s="3" t="s">
        <v>446</v>
      </c>
      <c r="B446" s="4" t="str">
        <f>IFERROR(__xludf.DUMMYFUNCTION("GOOGLETRANSLATE(A446,""tr"",""en"")"),"briefing")</f>
        <v>briefing</v>
      </c>
    </row>
    <row r="447">
      <c r="A447" s="3" t="s">
        <v>447</v>
      </c>
      <c r="B447" s="4" t="str">
        <f>IFERROR(__xludf.DUMMYFUNCTION("GOOGLETRANSLATE(A447,""tr"",""en"")"),"gallon")</f>
        <v>gallon</v>
      </c>
    </row>
    <row r="448">
      <c r="A448" s="3" t="s">
        <v>448</v>
      </c>
      <c r="B448" s="4" t="str">
        <f>IFERROR(__xludf.DUMMYFUNCTION("GOOGLETRANSLATE(A448,""tr"",""en"")"),"sexual")</f>
        <v>sexual</v>
      </c>
    </row>
    <row r="449">
      <c r="A449" s="3" t="s">
        <v>449</v>
      </c>
      <c r="B449" s="4" t="str">
        <f>IFERROR(__xludf.DUMMYFUNCTION("GOOGLETRANSLATE(A449,""tr"",""en"")"),"idol")</f>
        <v>idol</v>
      </c>
    </row>
    <row r="450">
      <c r="A450" s="3" t="s">
        <v>450</v>
      </c>
      <c r="B450" s="4" t="str">
        <f>IFERROR(__xludf.DUMMYFUNCTION("GOOGLETRANSLATE(A450,""tr"",""en"")"),"banker")</f>
        <v>banker</v>
      </c>
    </row>
    <row r="451">
      <c r="A451" s="3" t="s">
        <v>451</v>
      </c>
      <c r="B451" s="4" t="str">
        <f>IFERROR(__xludf.DUMMYFUNCTION("GOOGLETRANSLATE(A451,""tr"",""en"")"),"medicine")</f>
        <v>medicine</v>
      </c>
    </row>
    <row r="452">
      <c r="A452" s="3" t="s">
        <v>452</v>
      </c>
      <c r="B452" s="4" t="str">
        <f>IFERROR(__xludf.DUMMYFUNCTION("GOOGLETRANSLATE(A452,""tr"",""en"")"),"dynamic")</f>
        <v>dynamic</v>
      </c>
    </row>
    <row r="453">
      <c r="A453" s="3" t="s">
        <v>453</v>
      </c>
      <c r="B453" s="4" t="str">
        <f>IFERROR(__xludf.DUMMYFUNCTION("GOOGLETRANSLATE(A453,""tr"",""en"")"),"canoe")</f>
        <v>canoe</v>
      </c>
    </row>
    <row r="454">
      <c r="A454" s="3" t="s">
        <v>454</v>
      </c>
      <c r="B454" s="4" t="str">
        <f>IFERROR(__xludf.DUMMYFUNCTION("GOOGLETRANSLATE(A454,""tr"",""en"")"),"volleyball")</f>
        <v>volleyball</v>
      </c>
    </row>
    <row r="455">
      <c r="A455" s="3" t="s">
        <v>455</v>
      </c>
      <c r="B455" s="4" t="str">
        <f>IFERROR(__xludf.DUMMYFUNCTION("GOOGLETRANSLATE(A455,""tr"",""en"")"),"swelling")</f>
        <v>swelling</v>
      </c>
    </row>
    <row r="456">
      <c r="A456" s="3" t="s">
        <v>456</v>
      </c>
      <c r="B456" s="4" t="str">
        <f>IFERROR(__xludf.DUMMYFUNCTION("GOOGLETRANSLATE(A456,""tr"",""en"")"),"solid")</f>
        <v>solid</v>
      </c>
    </row>
    <row r="457">
      <c r="A457" s="3" t="s">
        <v>457</v>
      </c>
      <c r="B457" s="4" t="str">
        <f>IFERROR(__xludf.DUMMYFUNCTION("GOOGLETRANSLATE(A457,""tr"",""en"")"),"internship")</f>
        <v>internship</v>
      </c>
    </row>
    <row r="458">
      <c r="A458" s="3" t="s">
        <v>458</v>
      </c>
      <c r="B458" s="4" t="str">
        <f>IFERROR(__xludf.DUMMYFUNCTION("GOOGLETRANSLATE(A458,""tr"",""en"")"),"derelict")</f>
        <v>derelict</v>
      </c>
    </row>
    <row r="459">
      <c r="A459" s="3" t="s">
        <v>459</v>
      </c>
      <c r="B459" s="4" t="str">
        <f>IFERROR(__xludf.DUMMYFUNCTION("GOOGLETRANSLATE(A459,""tr"",""en"")"),"sugars")</f>
        <v>sugars</v>
      </c>
    </row>
    <row r="460">
      <c r="A460" s="3" t="s">
        <v>460</v>
      </c>
      <c r="B460" s="4" t="str">
        <f>IFERROR(__xludf.DUMMYFUNCTION("GOOGLETRANSLATE(A460,""tr"",""en"")"),"calorie")</f>
        <v>calorie</v>
      </c>
    </row>
    <row r="461">
      <c r="A461" s="3" t="s">
        <v>461</v>
      </c>
      <c r="B461" s="4" t="str">
        <f>IFERROR(__xludf.DUMMYFUNCTION("GOOGLETRANSLATE(A461,""tr"",""en"")"),"headlight")</f>
        <v>headlight</v>
      </c>
    </row>
    <row r="462">
      <c r="A462" s="3" t="s">
        <v>462</v>
      </c>
      <c r="B462" s="4" t="str">
        <f>IFERROR(__xludf.DUMMYFUNCTION("GOOGLETRANSLATE(A462,""tr"",""en"")"),"hair")</f>
        <v>hair</v>
      </c>
    </row>
    <row r="463">
      <c r="A463" s="3" t="s">
        <v>463</v>
      </c>
      <c r="B463" s="4" t="str">
        <f>IFERROR(__xludf.DUMMYFUNCTION("GOOGLETRANSLATE(A463,""tr"",""en"")"),"planet")</f>
        <v>planet</v>
      </c>
    </row>
    <row r="464">
      <c r="A464" s="3" t="s">
        <v>464</v>
      </c>
      <c r="B464" s="4" t="str">
        <f>IFERROR(__xludf.DUMMYFUNCTION("GOOGLETRANSLATE(A464,""tr"",""en"")"),"Merci")</f>
        <v>Merci</v>
      </c>
    </row>
    <row r="465">
      <c r="A465" s="3" t="s">
        <v>465</v>
      </c>
      <c r="B465" s="4" t="str">
        <f>IFERROR(__xludf.DUMMYFUNCTION("GOOGLETRANSLATE(A465,""tr"",""en"")"),"Afghan")</f>
        <v>Afghan</v>
      </c>
    </row>
    <row r="466">
      <c r="A466" s="3" t="s">
        <v>466</v>
      </c>
      <c r="B466" s="4" t="str">
        <f>IFERROR(__xludf.DUMMYFUNCTION("GOOGLETRANSLATE(A466,""tr"",""en"")"),"kismet")</f>
        <v>kismet</v>
      </c>
    </row>
    <row r="467">
      <c r="A467" s="3" t="s">
        <v>467</v>
      </c>
      <c r="B467" s="4" t="str">
        <f>IFERROR(__xludf.DUMMYFUNCTION("GOOGLETRANSLATE(A467,""tr"",""en"")"),"cylinder")</f>
        <v>cylinder</v>
      </c>
    </row>
    <row r="468">
      <c r="A468" s="3" t="s">
        <v>468</v>
      </c>
      <c r="B468" s="4" t="str">
        <f>IFERROR(__xludf.DUMMYFUNCTION("GOOGLETRANSLATE(A468,""tr"",""en"")"),"ferry")</f>
        <v>ferry</v>
      </c>
    </row>
    <row r="469">
      <c r="A469" s="3" t="s">
        <v>469</v>
      </c>
      <c r="B469" s="4" t="str">
        <f>IFERROR(__xludf.DUMMYFUNCTION("GOOGLETRANSLATE(A469,""tr"",""en"")"),"express")</f>
        <v>express</v>
      </c>
    </row>
    <row r="470">
      <c r="A470" s="3" t="s">
        <v>470</v>
      </c>
      <c r="B470" s="4" t="str">
        <f>IFERROR(__xludf.DUMMYFUNCTION("GOOGLETRANSLATE(A470,""tr"",""en"")"),"assembly")</f>
        <v>assembly</v>
      </c>
    </row>
    <row r="471">
      <c r="A471" s="3" t="s">
        <v>471</v>
      </c>
      <c r="B471" s="4" t="str">
        <f>IFERROR(__xludf.DUMMYFUNCTION("GOOGLETRANSLATE(A471,""tr"",""en"")"),"rubber")</f>
        <v>rubber</v>
      </c>
    </row>
    <row r="472">
      <c r="A472" s="3" t="s">
        <v>472</v>
      </c>
      <c r="B472" s="4" t="str">
        <f>IFERROR(__xludf.DUMMYFUNCTION("GOOGLETRANSLATE(A472,""tr"",""en"")"),"Sesame")</f>
        <v>Sesame</v>
      </c>
    </row>
    <row r="473">
      <c r="A473" s="3" t="s">
        <v>473</v>
      </c>
      <c r="B473" s="4" t="str">
        <f>IFERROR(__xludf.DUMMYFUNCTION("GOOGLETRANSLATE(A473,""tr"",""en"")"),"counter")</f>
        <v>counter</v>
      </c>
    </row>
    <row r="474">
      <c r="A474" s="3" t="s">
        <v>474</v>
      </c>
      <c r="B474" s="4" t="str">
        <f>IFERROR(__xludf.DUMMYFUNCTION("GOOGLETRANSLATE(A474,""tr"",""en"")"),"Nightingale")</f>
        <v>Nightingale</v>
      </c>
    </row>
    <row r="475">
      <c r="A475" s="3" t="s">
        <v>475</v>
      </c>
      <c r="B475" s="4" t="str">
        <f>IFERROR(__xludf.DUMMYFUNCTION("GOOGLETRANSLATE(A475,""tr"",""en"")"),"theme")</f>
        <v>theme</v>
      </c>
    </row>
    <row r="476">
      <c r="A476" s="3" t="s">
        <v>476</v>
      </c>
      <c r="B476" s="4" t="str">
        <f>IFERROR(__xludf.DUMMYFUNCTION("GOOGLETRANSLATE(A476,""tr"",""en"")"),"chip")</f>
        <v>chip</v>
      </c>
    </row>
    <row r="477">
      <c r="A477" s="3" t="s">
        <v>477</v>
      </c>
      <c r="B477" s="4" t="str">
        <f>IFERROR(__xludf.DUMMYFUNCTION("GOOGLETRANSLATE(A477,""tr"",""en"")"),"beret")</f>
        <v>beret</v>
      </c>
    </row>
    <row r="478">
      <c r="A478" s="3" t="s">
        <v>478</v>
      </c>
      <c r="B478" s="4" t="str">
        <f>IFERROR(__xludf.DUMMYFUNCTION("GOOGLETRANSLATE(A478,""tr"",""en"")"),"Naples")</f>
        <v>Naples</v>
      </c>
    </row>
    <row r="479">
      <c r="A479" s="3" t="s">
        <v>479</v>
      </c>
      <c r="B479" s="4" t="str">
        <f>IFERROR(__xludf.DUMMYFUNCTION("GOOGLETRANSLATE(A479,""tr"",""en"")"),"ceramic")</f>
        <v>ceramic</v>
      </c>
    </row>
    <row r="480">
      <c r="A480" s="3" t="s">
        <v>480</v>
      </c>
      <c r="B480" s="4" t="str">
        <f>IFERROR(__xludf.DUMMYFUNCTION("GOOGLETRANSLATE(A480,""tr"",""en"")"),"general store ")</f>
        <v>general store </v>
      </c>
    </row>
    <row r="481">
      <c r="A481" s="3" t="s">
        <v>481</v>
      </c>
      <c r="B481" s="4" t="str">
        <f>IFERROR(__xludf.DUMMYFUNCTION("GOOGLETRANSLATE(A481,""tr"",""en"")"),"dialogue")</f>
        <v>dialogue</v>
      </c>
    </row>
    <row r="482">
      <c r="A482" s="3" t="s">
        <v>482</v>
      </c>
      <c r="B482" s="4" t="str">
        <f>IFERROR(__xludf.DUMMYFUNCTION("GOOGLETRANSLATE(A482,""tr"",""en"")"),"blog")</f>
        <v>blog</v>
      </c>
    </row>
    <row r="483">
      <c r="A483" s="3" t="s">
        <v>483</v>
      </c>
      <c r="B483" s="4" t="str">
        <f>IFERROR(__xludf.DUMMYFUNCTION("GOOGLETRANSLATE(A483,""tr"",""en"")"),"you ask")</f>
        <v>you ask</v>
      </c>
    </row>
    <row r="484">
      <c r="A484" s="3" t="s">
        <v>484</v>
      </c>
      <c r="B484" s="4" t="str">
        <f>IFERROR(__xludf.DUMMYFUNCTION("GOOGLETRANSLATE(A484,""tr"",""en"")"),"peppery")</f>
        <v>peppery</v>
      </c>
    </row>
    <row r="485">
      <c r="A485" s="3" t="s">
        <v>485</v>
      </c>
      <c r="B485" s="4" t="str">
        <f>IFERROR(__xludf.DUMMYFUNCTION("GOOGLETRANSLATE(A485,""tr"",""en"")"),"holding company")</f>
        <v>holding company</v>
      </c>
    </row>
    <row r="486">
      <c r="A486" s="3" t="s">
        <v>486</v>
      </c>
      <c r="B486" s="4" t="str">
        <f>IFERROR(__xludf.DUMMYFUNCTION("GOOGLETRANSLATE(A486,""tr"",""en"")"),"instrument")</f>
        <v>instrument</v>
      </c>
    </row>
    <row r="487">
      <c r="A487" s="3" t="s">
        <v>487</v>
      </c>
      <c r="B487" s="4" t="str">
        <f>IFERROR(__xludf.DUMMYFUNCTION("GOOGLETRANSLATE(A487,""tr"",""en"")"),"leader")</f>
        <v>leader</v>
      </c>
    </row>
    <row r="488">
      <c r="A488" s="3" t="s">
        <v>488</v>
      </c>
      <c r="B488" s="4" t="str">
        <f>IFERROR(__xludf.DUMMYFUNCTION("GOOGLETRANSLATE(A488,""tr"",""en"")"),"blouse")</f>
        <v>blouse</v>
      </c>
    </row>
    <row r="489">
      <c r="A489" s="3" t="s">
        <v>489</v>
      </c>
      <c r="B489" s="4" t="str">
        <f>IFERROR(__xludf.DUMMYFUNCTION("GOOGLETRANSLATE(A489,""tr"",""en"")"),"ivory")</f>
        <v>ivory</v>
      </c>
    </row>
    <row r="490">
      <c r="A490" s="3" t="s">
        <v>490</v>
      </c>
      <c r="B490" s="4" t="str">
        <f>IFERROR(__xludf.DUMMYFUNCTION("GOOGLETRANSLATE(A490,""tr"",""en"")"),"record")</f>
        <v>record</v>
      </c>
    </row>
    <row r="491">
      <c r="A491" s="3" t="s">
        <v>491</v>
      </c>
      <c r="B491" s="4" t="str">
        <f>IFERROR(__xludf.DUMMYFUNCTION("GOOGLETRANSLATE(A491,""tr"",""en"")"),"marathon")</f>
        <v>marathon</v>
      </c>
    </row>
    <row r="492">
      <c r="A492" s="3" t="s">
        <v>492</v>
      </c>
      <c r="B492" s="4" t="str">
        <f>IFERROR(__xludf.DUMMYFUNCTION("GOOGLETRANSLATE(A492,""tr"",""en"")"),"clarion")</f>
        <v>clarion</v>
      </c>
    </row>
    <row r="493">
      <c r="A493" s="3" t="s">
        <v>493</v>
      </c>
      <c r="B493" s="4" t="str">
        <f>IFERROR(__xludf.DUMMYFUNCTION("GOOGLETRANSLATE(A493,""tr"",""en"")"),"factor")</f>
        <v>factor</v>
      </c>
    </row>
    <row r="494">
      <c r="A494" s="3" t="s">
        <v>494</v>
      </c>
      <c r="B494" s="4" t="str">
        <f>IFERROR(__xludf.DUMMYFUNCTION("GOOGLETRANSLATE(A494,""tr"",""en"")"),"Peru")</f>
        <v>Peru</v>
      </c>
    </row>
    <row r="495">
      <c r="A495" s="3" t="s">
        <v>495</v>
      </c>
      <c r="B495" s="4" t="str">
        <f>IFERROR(__xludf.DUMMYFUNCTION("GOOGLETRANSLATE(A495,""tr"",""en"")"),"chromium")</f>
        <v>chromium</v>
      </c>
    </row>
    <row r="496">
      <c r="A496" s="3" t="s">
        <v>496</v>
      </c>
      <c r="B496" s="4" t="str">
        <f>IFERROR(__xludf.DUMMYFUNCTION("GOOGLETRANSLATE(A496,""tr"",""en"")"),"curry")</f>
        <v>curry</v>
      </c>
    </row>
    <row r="497">
      <c r="A497" s="3" t="s">
        <v>497</v>
      </c>
      <c r="B497" s="4" t="str">
        <f>IFERROR(__xludf.DUMMYFUNCTION("GOOGLETRANSLATE(A497,""tr"",""en"")"),"geisha")</f>
        <v>geisha</v>
      </c>
    </row>
    <row r="498">
      <c r="A498" s="3" t="s">
        <v>498</v>
      </c>
      <c r="B498" s="4" t="str">
        <f>IFERROR(__xludf.DUMMYFUNCTION("GOOGLETRANSLATE(A498,""tr"",""en"")"),"infirmary")</f>
        <v>infirmary</v>
      </c>
    </row>
    <row r="499">
      <c r="A499" s="3" t="s">
        <v>499</v>
      </c>
      <c r="B499" s="4" t="str">
        <f>IFERROR(__xludf.DUMMYFUNCTION("GOOGLETRANSLATE(A499,""tr"",""en"")"),"category")</f>
        <v>category</v>
      </c>
    </row>
    <row r="500">
      <c r="A500" s="3" t="s">
        <v>500</v>
      </c>
      <c r="B500" s="4" t="str">
        <f>IFERROR(__xludf.DUMMYFUNCTION("GOOGLETRANSLATE(A500,""tr"",""en"")"),"start")</f>
        <v>start</v>
      </c>
    </row>
    <row r="501">
      <c r="A501" s="3" t="s">
        <v>501</v>
      </c>
      <c r="B501" s="4" t="str">
        <f>IFERROR(__xludf.DUMMYFUNCTION("GOOGLETRANSLATE(A501,""tr"",""en"")"),"based")</f>
        <v>based</v>
      </c>
    </row>
    <row r="502">
      <c r="A502" s="3" t="s">
        <v>502</v>
      </c>
      <c r="B502" s="4" t="str">
        <f>IFERROR(__xludf.DUMMYFUNCTION("GOOGLETRANSLATE(A502,""tr"",""en"")"),"irony")</f>
        <v>irony</v>
      </c>
    </row>
    <row r="503">
      <c r="A503" s="3" t="s">
        <v>503</v>
      </c>
      <c r="B503" s="4" t="str">
        <f>IFERROR(__xludf.DUMMYFUNCTION("GOOGLETRANSLATE(A503,""tr"",""en"")"),"dock")</f>
        <v>dock</v>
      </c>
    </row>
    <row r="504">
      <c r="A504" s="3" t="s">
        <v>504</v>
      </c>
      <c r="B504" s="4" t="str">
        <f>IFERROR(__xludf.DUMMYFUNCTION("GOOGLETRANSLATE(A504,""tr"",""en"")"),"tsunami")</f>
        <v>tsunami</v>
      </c>
    </row>
    <row r="505">
      <c r="A505" s="3" t="s">
        <v>505</v>
      </c>
      <c r="B505" s="4" t="str">
        <f>IFERROR(__xludf.DUMMYFUNCTION("GOOGLETRANSLATE(A505,""tr"",""en"")"),"authentic")</f>
        <v>authentic</v>
      </c>
    </row>
    <row r="506">
      <c r="A506" s="3" t="s">
        <v>506</v>
      </c>
      <c r="B506" s="4" t="str">
        <f>IFERROR(__xludf.DUMMYFUNCTION("GOOGLETRANSLATE(A506,""tr"",""en"")"),"adventurous")</f>
        <v>adventurous</v>
      </c>
    </row>
    <row r="507">
      <c r="A507" s="3" t="s">
        <v>507</v>
      </c>
      <c r="B507" s="4" t="str">
        <f>IFERROR(__xludf.DUMMYFUNCTION("GOOGLETRANSLATE(A507,""tr"",""en"")"),"Bermuda")</f>
        <v>Bermuda</v>
      </c>
    </row>
    <row r="508">
      <c r="A508" s="3" t="s">
        <v>508</v>
      </c>
      <c r="B508" s="4" t="str">
        <f>IFERROR(__xludf.DUMMYFUNCTION("GOOGLETRANSLATE(A508,""tr"",""en"")"),"tsar")</f>
        <v>tsar</v>
      </c>
    </row>
    <row r="509">
      <c r="A509" s="3" t="s">
        <v>509</v>
      </c>
      <c r="B509" s="4" t="str">
        <f>IFERROR(__xludf.DUMMYFUNCTION("GOOGLETRANSLATE(A509,""tr"",""en"")"),"materiel")</f>
        <v>materiel</v>
      </c>
    </row>
    <row r="510">
      <c r="A510" s="3" t="s">
        <v>510</v>
      </c>
      <c r="B510" s="4" t="str">
        <f>IFERROR(__xludf.DUMMYFUNCTION("GOOGLETRANSLATE(A510,""tr"",""en"")"),"astronomy")</f>
        <v>astronomy</v>
      </c>
    </row>
    <row r="511">
      <c r="A511" s="3" t="s">
        <v>511</v>
      </c>
      <c r="B511" s="4" t="str">
        <f>IFERROR(__xludf.DUMMYFUNCTION("GOOGLETRANSLATE(A511,""tr"",""en"")"),"slat")</f>
        <v>slat</v>
      </c>
    </row>
    <row r="512">
      <c r="A512" s="3" t="s">
        <v>512</v>
      </c>
      <c r="B512" s="4" t="str">
        <f>IFERROR(__xludf.DUMMYFUNCTION("GOOGLETRANSLATE(A512,""tr"",""en"")"),"Palestine")</f>
        <v>Palestine</v>
      </c>
    </row>
    <row r="513">
      <c r="A513" s="3" t="s">
        <v>513</v>
      </c>
      <c r="B513" s="4" t="str">
        <f>IFERROR(__xludf.DUMMYFUNCTION("GOOGLETRANSLATE(A513,""tr"",""en"")"),"mercury")</f>
        <v>mercury</v>
      </c>
    </row>
    <row r="514">
      <c r="A514" s="3" t="s">
        <v>514</v>
      </c>
      <c r="B514" s="4" t="str">
        <f>IFERROR(__xludf.DUMMYFUNCTION("GOOGLETRANSLATE(A514,""tr"",""en"")"),"telepathy")</f>
        <v>telepathy</v>
      </c>
    </row>
    <row r="515">
      <c r="A515" s="3" t="s">
        <v>515</v>
      </c>
      <c r="B515" s="4" t="str">
        <f>IFERROR(__xludf.DUMMYFUNCTION("GOOGLETRANSLATE(A515,""tr"",""en"")"),"hamster")</f>
        <v>hamster</v>
      </c>
    </row>
    <row r="516">
      <c r="A516" s="3" t="s">
        <v>516</v>
      </c>
      <c r="B516" s="4" t="str">
        <f>IFERROR(__xludf.DUMMYFUNCTION("GOOGLETRANSLATE(A516,""tr"",""en"")"),"leggings")</f>
        <v>leggings</v>
      </c>
    </row>
    <row r="517">
      <c r="A517" s="3" t="s">
        <v>517</v>
      </c>
      <c r="B517" s="4" t="str">
        <f>IFERROR(__xludf.DUMMYFUNCTION("GOOGLETRANSLATE(A517,""tr"",""en"")"),"grapefruit")</f>
        <v>grapefruit</v>
      </c>
    </row>
    <row r="518">
      <c r="A518" s="3" t="s">
        <v>518</v>
      </c>
      <c r="B518" s="4" t="str">
        <f>IFERROR(__xludf.DUMMYFUNCTION("GOOGLETRANSLATE(A518,""tr"",""en"")"),"penicillin")</f>
        <v>penicillin</v>
      </c>
    </row>
    <row r="519">
      <c r="A519" s="3" t="s">
        <v>519</v>
      </c>
      <c r="B519" s="4" t="str">
        <f>IFERROR(__xludf.DUMMYFUNCTION("GOOGLETRANSLATE(A519,""tr"",""en"")"),"goalkeeper")</f>
        <v>goalkeeper</v>
      </c>
    </row>
    <row r="520">
      <c r="A520" s="3" t="s">
        <v>520</v>
      </c>
      <c r="B520" s="4" t="str">
        <f>IFERROR(__xludf.DUMMYFUNCTION("GOOGLETRANSLATE(A520,""tr"",""en"")"),"marble")</f>
        <v>marble</v>
      </c>
    </row>
    <row r="521">
      <c r="A521" s="3" t="s">
        <v>521</v>
      </c>
      <c r="B521" s="4" t="str">
        <f>IFERROR(__xludf.DUMMYFUNCTION("GOOGLETRANSLATE(A521,""tr"",""en"")"),"caramel")</f>
        <v>caramel</v>
      </c>
    </row>
    <row r="522">
      <c r="A522" s="3" t="s">
        <v>522</v>
      </c>
      <c r="B522" s="4" t="str">
        <f>IFERROR(__xludf.DUMMYFUNCTION("GOOGLETRANSLATE(A522,""tr"",""en"")"),"speculation")</f>
        <v>speculation</v>
      </c>
    </row>
    <row r="523">
      <c r="A523" s="3" t="s">
        <v>523</v>
      </c>
      <c r="B523" s="4" t="str">
        <f>IFERROR(__xludf.DUMMYFUNCTION("GOOGLETRANSLATE(A523,""tr"",""en"")"),"stove")</f>
        <v>stove</v>
      </c>
    </row>
    <row r="524">
      <c r="A524" s="3" t="s">
        <v>524</v>
      </c>
      <c r="B524" s="4" t="str">
        <f>IFERROR(__xludf.DUMMYFUNCTION("GOOGLETRANSLATE(A524,""tr"",""en"")"),"cars")</f>
        <v>cars</v>
      </c>
    </row>
    <row r="525">
      <c r="A525" s="3" t="s">
        <v>525</v>
      </c>
      <c r="B525" s="4" t="str">
        <f>IFERROR(__xludf.DUMMYFUNCTION("GOOGLETRANSLATE(A525,""tr"",""en"")"),"stadium")</f>
        <v>stadium</v>
      </c>
    </row>
    <row r="526">
      <c r="A526" s="3" t="s">
        <v>526</v>
      </c>
      <c r="B526" s="4" t="str">
        <f>IFERROR(__xludf.DUMMYFUNCTION("GOOGLETRANSLATE(A526,""tr"",""en"")"),"exhaust")</f>
        <v>exhaust</v>
      </c>
    </row>
    <row r="527">
      <c r="A527" s="3" t="s">
        <v>527</v>
      </c>
      <c r="B527" s="4" t="str">
        <f>IFERROR(__xludf.DUMMYFUNCTION("GOOGLETRANSLATE(A527,""tr"",""en"")"),"clip")</f>
        <v>clip</v>
      </c>
    </row>
    <row r="528">
      <c r="A528" s="3" t="s">
        <v>528</v>
      </c>
      <c r="B528" s="4" t="str">
        <f>IFERROR(__xludf.DUMMYFUNCTION("GOOGLETRANSLATE(A528,""tr"",""en"")"),"sweater")</f>
        <v>sweater</v>
      </c>
    </row>
    <row r="529">
      <c r="A529" s="3" t="s">
        <v>529</v>
      </c>
      <c r="B529" s="4" t="str">
        <f>IFERROR(__xludf.DUMMYFUNCTION("GOOGLETRANSLATE(A529,""tr"",""en"")"),"server")</f>
        <v>server</v>
      </c>
    </row>
    <row r="530">
      <c r="A530" s="3" t="s">
        <v>530</v>
      </c>
      <c r="B530" s="4" t="str">
        <f>IFERROR(__xludf.DUMMYFUNCTION("GOOGLETRANSLATE(A530,""tr"",""en"")"),"divan")</f>
        <v>divan</v>
      </c>
    </row>
    <row r="531">
      <c r="A531" s="3" t="s">
        <v>531</v>
      </c>
      <c r="B531" s="4" t="str">
        <f>IFERROR(__xludf.DUMMYFUNCTION("GOOGLETRANSLATE(A531,""tr"",""en"")"),"corset")</f>
        <v>corset</v>
      </c>
    </row>
    <row r="532">
      <c r="A532" s="3" t="s">
        <v>532</v>
      </c>
      <c r="B532" s="4" t="str">
        <f>IFERROR(__xludf.DUMMYFUNCTION("GOOGLETRANSLATE(A532,""tr"",""en"")"),"aubergine")</f>
        <v>aubergine</v>
      </c>
    </row>
    <row r="533">
      <c r="A533" s="3" t="s">
        <v>533</v>
      </c>
      <c r="B533" s="4" t="str">
        <f>IFERROR(__xludf.DUMMYFUNCTION("GOOGLETRANSLATE(A533,""tr"",""en"")"),"migraine")</f>
        <v>migraine</v>
      </c>
    </row>
    <row r="534">
      <c r="A534" s="3" t="s">
        <v>534</v>
      </c>
      <c r="B534" s="4" t="str">
        <f>IFERROR(__xludf.DUMMYFUNCTION("GOOGLETRANSLATE(A534,""tr"",""en"")"),"suburban")</f>
        <v>suburban</v>
      </c>
    </row>
    <row r="535">
      <c r="A535" s="3" t="s">
        <v>535</v>
      </c>
      <c r="B535" s="4" t="str">
        <f>IFERROR(__xludf.DUMMYFUNCTION("GOOGLETRANSLATE(A535,""tr"",""en"")"),"smiley")</f>
        <v>smiley</v>
      </c>
    </row>
    <row r="536">
      <c r="A536" s="3" t="s">
        <v>536</v>
      </c>
      <c r="B536" s="4" t="str">
        <f>IFERROR(__xludf.DUMMYFUNCTION("GOOGLETRANSLATE(A536,""tr"",""en"")"),"ore")</f>
        <v>ore</v>
      </c>
    </row>
    <row r="537">
      <c r="A537" s="3" t="s">
        <v>537</v>
      </c>
      <c r="B537" s="4" t="str">
        <f>IFERROR(__xludf.DUMMYFUNCTION("GOOGLETRANSLATE(A537,""tr"",""en"")"),"tourism")</f>
        <v>tourism</v>
      </c>
    </row>
    <row r="538">
      <c r="A538" s="3" t="s">
        <v>538</v>
      </c>
      <c r="B538" s="4" t="str">
        <f>IFERROR(__xludf.DUMMYFUNCTION("GOOGLETRANSLATE(A538,""tr"",""en"")"),"capacity")</f>
        <v>capacity</v>
      </c>
    </row>
    <row r="539">
      <c r="A539" s="3" t="s">
        <v>539</v>
      </c>
      <c r="B539" s="4" t="str">
        <f>IFERROR(__xludf.DUMMYFUNCTION("GOOGLETRANSLATE(A539,""tr"",""en"")"),"version")</f>
        <v>version</v>
      </c>
    </row>
    <row r="540">
      <c r="A540" s="3" t="s">
        <v>540</v>
      </c>
      <c r="B540" s="4" t="str">
        <f>IFERROR(__xludf.DUMMYFUNCTION("GOOGLETRANSLATE(A540,""tr"",""en"")"),"keyboard")</f>
        <v>keyboard</v>
      </c>
    </row>
    <row r="541">
      <c r="A541" s="3" t="s">
        <v>541</v>
      </c>
      <c r="B541" s="4" t="str">
        <f>IFERROR(__xludf.DUMMYFUNCTION("GOOGLETRANSLATE(A541,""tr"",""en"")"),"boycott")</f>
        <v>boycott</v>
      </c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5"/>
      <c r="B953" s="4"/>
    </row>
    <row r="954">
      <c r="A954" s="5"/>
      <c r="B954" s="4"/>
    </row>
    <row r="955">
      <c r="A955" s="5"/>
      <c r="B955" s="4"/>
    </row>
    <row r="956">
      <c r="A956" s="5"/>
      <c r="B956" s="4"/>
    </row>
    <row r="957">
      <c r="A957" s="5"/>
      <c r="B957" s="4"/>
    </row>
    <row r="958">
      <c r="A958" s="5"/>
      <c r="B958" s="4"/>
    </row>
    <row r="959">
      <c r="A959" s="5"/>
      <c r="B959" s="4"/>
    </row>
    <row r="960">
      <c r="A960" s="5"/>
      <c r="B960" s="4"/>
    </row>
    <row r="961">
      <c r="A961" s="5"/>
      <c r="B961" s="4"/>
    </row>
    <row r="962">
      <c r="A962" s="5"/>
      <c r="B962" s="4"/>
    </row>
    <row r="963">
      <c r="A963" s="5"/>
      <c r="B963" s="4"/>
    </row>
    <row r="964">
      <c r="A964" s="5"/>
      <c r="B964" s="4"/>
    </row>
    <row r="965">
      <c r="A965" s="5"/>
      <c r="B965" s="4"/>
    </row>
    <row r="966">
      <c r="A966" s="5"/>
      <c r="B966" s="4"/>
    </row>
    <row r="967">
      <c r="A967" s="5"/>
      <c r="B967" s="4"/>
    </row>
    <row r="968">
      <c r="A968" s="5"/>
      <c r="B968" s="4"/>
    </row>
    <row r="969">
      <c r="A969" s="5"/>
      <c r="B969" s="4"/>
    </row>
    <row r="970">
      <c r="A970" s="5"/>
      <c r="B970" s="4"/>
    </row>
    <row r="971">
      <c r="A971" s="5"/>
      <c r="B971" s="4"/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  <row r="1001">
      <c r="A1001" s="3"/>
      <c r="B1001" s="4"/>
    </row>
    <row r="1002">
      <c r="A1002" s="3"/>
      <c r="B1002" s="4"/>
    </row>
    <row r="1003">
      <c r="A1003" s="3"/>
      <c r="B1003" s="4"/>
    </row>
    <row r="1004">
      <c r="A1004" s="3"/>
      <c r="B1004" s="4"/>
    </row>
    <row r="1005">
      <c r="A1005" s="3"/>
      <c r="B1005" s="4"/>
    </row>
    <row r="1006">
      <c r="A1006" s="3"/>
      <c r="B1006" s="4"/>
    </row>
    <row r="1007">
      <c r="A1007" s="3"/>
      <c r="B1007" s="4"/>
    </row>
    <row r="1008">
      <c r="A1008" s="3"/>
      <c r="B1008" s="4"/>
    </row>
    <row r="1009">
      <c r="A1009" s="3"/>
      <c r="B1009" s="4"/>
    </row>
    <row r="1010">
      <c r="A1010" s="3"/>
      <c r="B1010" s="4"/>
    </row>
    <row r="1011">
      <c r="A1011" s="3"/>
      <c r="B1011" s="4"/>
    </row>
    <row r="1012">
      <c r="A1012" s="3"/>
      <c r="B1012" s="4"/>
    </row>
    <row r="1013">
      <c r="A1013" s="3"/>
      <c r="B1013" s="4"/>
    </row>
    <row r="1014">
      <c r="A1014" s="3"/>
      <c r="B1014" s="4"/>
    </row>
    <row r="1015">
      <c r="A1015" s="3"/>
      <c r="B1015" s="4"/>
    </row>
    <row r="1016">
      <c r="A1016" s="3"/>
      <c r="B1016" s="4"/>
    </row>
    <row r="1017">
      <c r="A1017" s="3"/>
      <c r="B1017" s="4"/>
    </row>
    <row r="1018">
      <c r="A1018" s="3"/>
      <c r="B1018" s="4"/>
    </row>
    <row r="1019">
      <c r="A1019" s="3"/>
      <c r="B1019" s="4"/>
    </row>
    <row r="1020">
      <c r="A1020" s="3"/>
      <c r="B1020" s="4"/>
    </row>
    <row r="1021">
      <c r="A1021" s="3"/>
      <c r="B1021" s="4"/>
    </row>
    <row r="1022">
      <c r="A1022" s="3"/>
      <c r="B1022" s="4"/>
    </row>
    <row r="1023">
      <c r="A1023" s="3"/>
      <c r="B1023" s="4"/>
    </row>
    <row r="1024">
      <c r="A1024" s="3"/>
      <c r="B1024" s="4"/>
    </row>
    <row r="1025">
      <c r="A1025" s="3"/>
      <c r="B1025" s="4"/>
    </row>
    <row r="1026">
      <c r="A1026" s="3"/>
      <c r="B1026" s="4"/>
    </row>
    <row r="1027">
      <c r="A1027" s="3"/>
      <c r="B1027" s="4"/>
    </row>
    <row r="1028">
      <c r="A1028" s="3"/>
      <c r="B1028" s="4"/>
    </row>
    <row r="1029">
      <c r="A1029" s="3"/>
      <c r="B1029" s="4"/>
    </row>
    <row r="1030">
      <c r="A1030" s="3"/>
      <c r="B1030" s="4"/>
    </row>
    <row r="1031">
      <c r="A1031" s="3"/>
      <c r="B1031" s="4"/>
    </row>
    <row r="1032">
      <c r="A1032" s="3"/>
      <c r="B1032" s="4"/>
    </row>
    <row r="1033">
      <c r="A1033" s="3"/>
      <c r="B1033" s="4"/>
    </row>
    <row r="1034">
      <c r="A1034" s="3"/>
      <c r="B1034" s="4"/>
    </row>
    <row r="1035">
      <c r="A1035" s="3"/>
      <c r="B1035" s="4"/>
    </row>
    <row r="1036">
      <c r="A1036" s="3"/>
      <c r="B1036" s="4"/>
    </row>
    <row r="1037">
      <c r="A1037" s="3"/>
      <c r="B1037" s="4"/>
    </row>
    <row r="1038">
      <c r="A1038" s="3"/>
      <c r="B1038" s="4"/>
    </row>
    <row r="1039">
      <c r="A1039" s="3"/>
      <c r="B1039" s="4"/>
    </row>
    <row r="1040">
      <c r="A1040" s="3"/>
      <c r="B1040" s="4"/>
    </row>
    <row r="1041">
      <c r="A1041" s="3"/>
      <c r="B1041" s="4"/>
    </row>
    <row r="1042">
      <c r="A1042" s="3"/>
      <c r="B1042" s="4"/>
    </row>
    <row r="1043">
      <c r="A1043" s="3"/>
      <c r="B1043" s="4"/>
    </row>
    <row r="1044">
      <c r="A1044" s="3"/>
      <c r="B1044" s="4"/>
    </row>
    <row r="1045">
      <c r="A1045" s="3"/>
      <c r="B1045" s="4"/>
    </row>
    <row r="1046">
      <c r="A1046" s="3"/>
      <c r="B1046" s="4"/>
    </row>
    <row r="1047">
      <c r="A1047" s="3"/>
      <c r="B1047" s="4"/>
    </row>
    <row r="1048">
      <c r="A1048" s="3"/>
      <c r="B1048" s="4"/>
    </row>
    <row r="1049">
      <c r="A1049" s="3"/>
      <c r="B1049" s="4"/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