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defaultThemeVersion="124226"/>
  <mc:AlternateContent xmlns:mc="http://schemas.openxmlformats.org/markup-compatibility/2006">
    <mc:Choice Requires="x15">
      <x15ac:absPath xmlns:x15ac="http://schemas.microsoft.com/office/spreadsheetml/2010/11/ac" url="D:\Usuarios\maira claro\Documents\MAIRA EXSIS\"/>
    </mc:Choice>
  </mc:AlternateContent>
  <xr:revisionPtr revIDLastSave="0" documentId="13_ncr:1_{67259C65-18FC-437E-9B9F-6C404389B40F}" xr6:coauthVersionLast="38" xr6:coauthVersionMax="38" xr10:uidLastSave="{00000000-0000-0000-0000-000000000000}"/>
  <bookViews>
    <workbookView xWindow="0" yWindow="0" windowWidth="11160" windowHeight="645" activeTab="1" xr2:uid="{00000000-000D-0000-FFFF-FFFF00000000}"/>
  </bookViews>
  <sheets>
    <sheet name="LADC_ReporteGastosViaje-AnaA." sheetId="2" r:id="rId1"/>
    <sheet name="LADC_ReporteGastosViaje-Orlando" sheetId="3" r:id="rId2"/>
    <sheet name="Totales" sheetId="4" r:id="rId3"/>
  </sheets>
  <calcPr calcId="1790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P29" i="3" l="1"/>
  <c r="AP51" i="2"/>
  <c r="AP59" i="2"/>
  <c r="AP48" i="2"/>
  <c r="AP41" i="2"/>
  <c r="AP24" i="2"/>
  <c r="AP16" i="2"/>
  <c r="AP14" i="2"/>
  <c r="AP54" i="2"/>
  <c r="AP56" i="2"/>
  <c r="AP57" i="2"/>
  <c r="AP58" i="2"/>
  <c r="AP55" i="2"/>
  <c r="AP53" i="2"/>
  <c r="AP52" i="2"/>
  <c r="AP50" i="2"/>
  <c r="AP49" i="2"/>
  <c r="AP43" i="2"/>
  <c r="AP44" i="2"/>
  <c r="AP45" i="2"/>
  <c r="AP46" i="2"/>
  <c r="AP47" i="2"/>
  <c r="AP42" i="2"/>
  <c r="AP28" i="2"/>
  <c r="AP29" i="2"/>
  <c r="AP30" i="2"/>
  <c r="AP31" i="2"/>
  <c r="AP32" i="2"/>
  <c r="AP33" i="2"/>
  <c r="AP34" i="2"/>
  <c r="AP35" i="2"/>
  <c r="AP36" i="2"/>
  <c r="AP37" i="2"/>
  <c r="AP38" i="2"/>
  <c r="AP39" i="2"/>
  <c r="AP40" i="2"/>
  <c r="AP27" i="2"/>
  <c r="AP25" i="2"/>
  <c r="AP18" i="2"/>
  <c r="AP19" i="2"/>
  <c r="AP20" i="2"/>
  <c r="AP21" i="2"/>
  <c r="AP22" i="2"/>
  <c r="AP23" i="2"/>
  <c r="AP17" i="2"/>
  <c r="AP15" i="2"/>
  <c r="AP13" i="2"/>
  <c r="AP12" i="2"/>
  <c r="AP36" i="3"/>
  <c r="AP28" i="3"/>
  <c r="AP35" i="3"/>
  <c r="AP34" i="3"/>
  <c r="AP33" i="3"/>
  <c r="AP32" i="3"/>
  <c r="AP31" i="3"/>
  <c r="AP30" i="3"/>
  <c r="AP27" i="3"/>
  <c r="AP26" i="3"/>
  <c r="AP24" i="3"/>
  <c r="AO24" i="3"/>
  <c r="AP23" i="3"/>
  <c r="AP22" i="3"/>
  <c r="AP21" i="3"/>
  <c r="AP12" i="3"/>
  <c r="AP19" i="3"/>
  <c r="AP20" i="3"/>
  <c r="AP18" i="3"/>
  <c r="AP17" i="3"/>
  <c r="AP16" i="3"/>
  <c r="AM16" i="3"/>
  <c r="AP15" i="3"/>
  <c r="AP13" i="3"/>
  <c r="AP14" i="3"/>
  <c r="AM15" i="3"/>
  <c r="AG20" i="2" l="1"/>
  <c r="AG21" i="2"/>
  <c r="AN21" i="2"/>
  <c r="AM21" i="2"/>
  <c r="AN20" i="2"/>
  <c r="AM20" i="2"/>
  <c r="AO20" i="2" s="1"/>
  <c r="AO21" i="2" l="1"/>
  <c r="AN33" i="3"/>
  <c r="AO33" i="3" s="1"/>
  <c r="AN34" i="3"/>
  <c r="AN35" i="3"/>
  <c r="AN32" i="3"/>
  <c r="AN31" i="3"/>
  <c r="AO31" i="3" s="1"/>
  <c r="AN30" i="3"/>
  <c r="AO30" i="3" s="1"/>
  <c r="AN29" i="3"/>
  <c r="AO29" i="3" s="1"/>
  <c r="AN28" i="3"/>
  <c r="AN21" i="3"/>
  <c r="AN22" i="3"/>
  <c r="AO22" i="3" s="1"/>
  <c r="AN23" i="3"/>
  <c r="AO23" i="3" s="1"/>
  <c r="AN24" i="3"/>
  <c r="AN25" i="3"/>
  <c r="AO25" i="3" s="1"/>
  <c r="AN26" i="3"/>
  <c r="AO26" i="3" s="1"/>
  <c r="AN27" i="3"/>
  <c r="AO27" i="3" s="1"/>
  <c r="AN20" i="3"/>
  <c r="AN19" i="3"/>
  <c r="AN15" i="3"/>
  <c r="AN16" i="3"/>
  <c r="AN17" i="3"/>
  <c r="AO17" i="3" s="1"/>
  <c r="AN18" i="3"/>
  <c r="AO18" i="3" s="1"/>
  <c r="AN14" i="3"/>
  <c r="AO14" i="3" s="1"/>
  <c r="AN13" i="3"/>
  <c r="AO13" i="3" s="1"/>
  <c r="AN12" i="3"/>
  <c r="AM20" i="3"/>
  <c r="AO20" i="3" s="1"/>
  <c r="AM19" i="3"/>
  <c r="AG35" i="3"/>
  <c r="AG34" i="3"/>
  <c r="AG33" i="3"/>
  <c r="AG32" i="3"/>
  <c r="AG31" i="3"/>
  <c r="AG30" i="3"/>
  <c r="AG29" i="3"/>
  <c r="AG28" i="3"/>
  <c r="AG27" i="3"/>
  <c r="AG26" i="3"/>
  <c r="AG25" i="3"/>
  <c r="AP25" i="3" s="1"/>
  <c r="AG24" i="3"/>
  <c r="AG23" i="3"/>
  <c r="AG22" i="3"/>
  <c r="AG21" i="3"/>
  <c r="AG20" i="3"/>
  <c r="AG19" i="3"/>
  <c r="AG18" i="3"/>
  <c r="AG17" i="3"/>
  <c r="AG16" i="3"/>
  <c r="AG15" i="3"/>
  <c r="AG14" i="3"/>
  <c r="AG13" i="3"/>
  <c r="AG12" i="3"/>
  <c r="AM53" i="2"/>
  <c r="AM52" i="2"/>
  <c r="AM50" i="2"/>
  <c r="AM49" i="2"/>
  <c r="AM43" i="2"/>
  <c r="AM44" i="2"/>
  <c r="AM45" i="2"/>
  <c r="AM46" i="2"/>
  <c r="AM47" i="2"/>
  <c r="AM42" i="2"/>
  <c r="AM29" i="2"/>
  <c r="AM30" i="2"/>
  <c r="AM31" i="2"/>
  <c r="AM32" i="2"/>
  <c r="AM33" i="2"/>
  <c r="AM34" i="2"/>
  <c r="AM35" i="2"/>
  <c r="AM36" i="2"/>
  <c r="AM37" i="2"/>
  <c r="AM38" i="2"/>
  <c r="AM39" i="2"/>
  <c r="AM40" i="2"/>
  <c r="AM28" i="2"/>
  <c r="AM27" i="2"/>
  <c r="AM25" i="2"/>
  <c r="AM23" i="2"/>
  <c r="AM22" i="2"/>
  <c r="AM19" i="2"/>
  <c r="AM18" i="2"/>
  <c r="AN13" i="2"/>
  <c r="AN14" i="2"/>
  <c r="AO14" i="2" s="1"/>
  <c r="AN15" i="2"/>
  <c r="AN16" i="2"/>
  <c r="AO16" i="2" s="1"/>
  <c r="AN17" i="2"/>
  <c r="AN18" i="2"/>
  <c r="AN19" i="2"/>
  <c r="AO19" i="2" s="1"/>
  <c r="AN22" i="2"/>
  <c r="AN23" i="2"/>
  <c r="AN24" i="2"/>
  <c r="AO24" i="2" s="1"/>
  <c r="AN25" i="2"/>
  <c r="AN26" i="2"/>
  <c r="AO26" i="2" s="1"/>
  <c r="AN27" i="2"/>
  <c r="AN28" i="2"/>
  <c r="AN29" i="2"/>
  <c r="AN30" i="2"/>
  <c r="AN31" i="2"/>
  <c r="AN32" i="2"/>
  <c r="AN33" i="2"/>
  <c r="AN34" i="2"/>
  <c r="AN35" i="2"/>
  <c r="AN36" i="2"/>
  <c r="AN37" i="2"/>
  <c r="AN38" i="2"/>
  <c r="AN39" i="2"/>
  <c r="AN40" i="2"/>
  <c r="AN41" i="2"/>
  <c r="AO41" i="2" s="1"/>
  <c r="AN42" i="2"/>
  <c r="AN43" i="2"/>
  <c r="AN44" i="2"/>
  <c r="AO44" i="2" s="1"/>
  <c r="AN45" i="2"/>
  <c r="AN46" i="2"/>
  <c r="AN47" i="2"/>
  <c r="AN48" i="2"/>
  <c r="AO48" i="2" s="1"/>
  <c r="AN49" i="2"/>
  <c r="AN50" i="2"/>
  <c r="AN51" i="2"/>
  <c r="AO51" i="2" s="1"/>
  <c r="AN52" i="2"/>
  <c r="AN53" i="2"/>
  <c r="AN54" i="2"/>
  <c r="AO54" i="2" s="1"/>
  <c r="AN55" i="2"/>
  <c r="AO55" i="2" s="1"/>
  <c r="AN56" i="2"/>
  <c r="AN57" i="2"/>
  <c r="AN58" i="2"/>
  <c r="AM35" i="3"/>
  <c r="AM34" i="3"/>
  <c r="AO34" i="3" s="1"/>
  <c r="AM32" i="3"/>
  <c r="AL32" i="3"/>
  <c r="AM28" i="3"/>
  <c r="AO28" i="3" s="1"/>
  <c r="AM21" i="3"/>
  <c r="AM12" i="3"/>
  <c r="AO12" i="3" s="1"/>
  <c r="AL12" i="3"/>
  <c r="AO47" i="2" l="1"/>
  <c r="AO43" i="2"/>
  <c r="AO16" i="3"/>
  <c r="AO35" i="3"/>
  <c r="AO46" i="2"/>
  <c r="AO18" i="2"/>
  <c r="AO39" i="2"/>
  <c r="AO35" i="2"/>
  <c r="AO31" i="2"/>
  <c r="AO50" i="2"/>
  <c r="AO22" i="2"/>
  <c r="AO21" i="3"/>
  <c r="AO32" i="3"/>
  <c r="AO53" i="2"/>
  <c r="AO45" i="2"/>
  <c r="AO37" i="2"/>
  <c r="AO33" i="2"/>
  <c r="AO29" i="2"/>
  <c r="AO15" i="3"/>
  <c r="AO19" i="3"/>
  <c r="AO25" i="2"/>
  <c r="AO28" i="2"/>
  <c r="AO23" i="2"/>
  <c r="AO27" i="2"/>
  <c r="AO40" i="2"/>
  <c r="AO38" i="2"/>
  <c r="AO36" i="2"/>
  <c r="AO34" i="2"/>
  <c r="AO32" i="2"/>
  <c r="AO30" i="2"/>
  <c r="AO42" i="2"/>
  <c r="AO49" i="2"/>
  <c r="AO52" i="2"/>
  <c r="AG36" i="3"/>
  <c r="AM58" i="2"/>
  <c r="AO58" i="2" s="1"/>
  <c r="AG58" i="2"/>
  <c r="AM57" i="2"/>
  <c r="AO57" i="2" s="1"/>
  <c r="AG57" i="2"/>
  <c r="AM56" i="2"/>
  <c r="AO56" i="2" s="1"/>
  <c r="AG56" i="2"/>
  <c r="AG55" i="2"/>
  <c r="AO36" i="3" l="1"/>
  <c r="C9" i="4" s="1"/>
  <c r="D9" i="4" s="1"/>
  <c r="E9" i="4" s="1"/>
  <c r="AG54" i="2"/>
  <c r="AG53" i="2"/>
  <c r="AG52" i="2"/>
  <c r="AG51" i="2"/>
  <c r="AG50" i="2"/>
  <c r="AG49" i="2"/>
  <c r="AG48" i="2"/>
  <c r="AG47" i="2"/>
  <c r="AG46" i="2"/>
  <c r="AG45" i="2"/>
  <c r="AG44" i="2"/>
  <c r="AG43" i="2"/>
  <c r="AG42" i="2"/>
  <c r="AG41" i="2"/>
  <c r="AG40" i="2"/>
  <c r="AG39" i="2"/>
  <c r="AG38" i="2"/>
  <c r="AG37" i="2"/>
  <c r="AG35" i="2"/>
  <c r="AG36" i="2"/>
  <c r="AG34" i="2"/>
  <c r="AG33" i="2"/>
  <c r="AG32" i="2"/>
  <c r="AG31" i="2"/>
  <c r="AG30" i="2"/>
  <c r="AG29" i="2"/>
  <c r="AG28" i="2"/>
  <c r="AG27" i="2"/>
  <c r="AG26" i="2"/>
  <c r="AG25" i="2"/>
  <c r="AG24" i="2"/>
  <c r="AG23" i="2"/>
  <c r="AG22" i="2"/>
  <c r="AG19" i="2"/>
  <c r="AG18" i="2"/>
  <c r="AG16" i="2"/>
  <c r="AM17" i="2"/>
  <c r="AO17" i="2" s="1"/>
  <c r="AG17" i="2"/>
  <c r="AM15" i="2"/>
  <c r="AO15" i="2" s="1"/>
  <c r="AG15" i="2"/>
  <c r="AL13" i="2"/>
  <c r="AG14" i="2"/>
  <c r="AM13" i="2"/>
  <c r="AO13" i="2" s="1"/>
  <c r="AM12" i="2"/>
  <c r="AN12" i="2"/>
  <c r="AL12" i="2"/>
  <c r="AG13" i="2"/>
  <c r="AG12" i="2"/>
  <c r="AO12" i="2" l="1"/>
  <c r="AO59" i="2" s="1"/>
  <c r="C8" i="4" s="1"/>
  <c r="D8" i="4" l="1"/>
  <c r="C10" i="4"/>
  <c r="AG59" i="2"/>
  <c r="D10" i="4" l="1"/>
  <c r="E8" i="4"/>
  <c r="E1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Martinez P., Yolima R.</author>
  </authors>
  <commentList>
    <comment ref="B6" authorId="0" shapeId="0" xr:uid="{00000000-0006-0000-0000-000001000000}">
      <text>
        <r>
          <rPr>
            <sz val="8"/>
            <color indexed="81"/>
            <rFont val="Tahoma"/>
            <family val="2"/>
          </rPr>
          <t>Consultor que realizó el viaje.
Traveler's name (consultant).</t>
        </r>
      </text>
    </comment>
    <comment ref="S6" authorId="0" shapeId="0" xr:uid="{00000000-0006-0000-0000-000002000000}">
      <text>
        <r>
          <rPr>
            <sz val="8"/>
            <color indexed="81"/>
            <rFont val="Tahoma"/>
            <family val="2"/>
          </rPr>
          <t>Tipo y número del documento de identidad del consultor que realizó el viaje.
Traveler (consultant) identification type and number.</t>
        </r>
      </text>
    </comment>
    <comment ref="B7" authorId="0" shapeId="0" xr:uid="{00000000-0006-0000-0000-000003000000}">
      <text>
        <r>
          <rPr>
            <sz val="8"/>
            <color indexed="81"/>
            <rFont val="Tahoma"/>
            <family val="2"/>
          </rPr>
          <t>Ciudad destino del viaje para el cual se están reportando los gastos.
Destination city of the trip which expenses are being reported</t>
        </r>
      </text>
    </comment>
    <comment ref="S7" authorId="0" shapeId="0" xr:uid="{00000000-0006-0000-0000-000004000000}">
      <text>
        <r>
          <rPr>
            <sz val="8"/>
            <color indexed="81"/>
            <rFont val="Tahoma"/>
            <family val="2"/>
          </rPr>
          <t>Explique brevemente el propósito del viaje.
Briefly explain the purpose of travel.</t>
        </r>
      </text>
    </comment>
    <comment ref="B8" authorId="0" shapeId="0" xr:uid="{00000000-0006-0000-0000-000005000000}">
      <text>
        <r>
          <rPr>
            <sz val="8"/>
            <color indexed="81"/>
            <rFont val="Tahoma"/>
            <family val="2"/>
          </rPr>
          <t>Fecha en la cual inició el viaje. Formato: DD-Mmm-AAAA (Ejemplo: 25-Ago-2018)
Date on which the trip started. Format: DD-Mmm-YYYY (Example: 25-Aug-2018)</t>
        </r>
      </text>
    </comment>
    <comment ref="S8" authorId="0" shapeId="0" xr:uid="{00000000-0006-0000-0000-000006000000}">
      <text>
        <r>
          <rPr>
            <sz val="8"/>
            <color indexed="81"/>
            <rFont val="Tahoma"/>
            <family val="2"/>
          </rPr>
          <t>Fecha de finalización del viaje.  Formato: DD-Mmm-AAAA (Ejemplo: 25-Ago-2018)
Date on which the trip finished.  Format: DD-Mmm-YYYY (Example: 25-Aug-2018)</t>
        </r>
      </text>
    </comment>
    <comment ref="B11" authorId="0" shapeId="0" xr:uid="{00000000-0006-0000-0000-000007000000}">
      <text>
        <r>
          <rPr>
            <sz val="8"/>
            <color indexed="81"/>
            <rFont val="Tahoma"/>
            <family val="2"/>
          </rPr>
          <t>Consecutivo numérico. Siempre debe iniciar en 1. Utilizar este número para relacionar los soportes originales de cada gasto. Escriba este mismo número en el soporte a entregar de forma que coincidan.
Consecutive number. It must always start in 1. Use this number to match the original travel receipts for each expense. Write this same number on the receipt in order to match them.</t>
        </r>
      </text>
    </comment>
    <comment ref="C11" authorId="0" shapeId="0" xr:uid="{00000000-0006-0000-0000-000008000000}">
      <text>
        <r>
          <rPr>
            <sz val="8"/>
            <color indexed="81"/>
            <rFont val="Tahoma"/>
            <family val="2"/>
          </rPr>
          <t>Fecha en la que se generó el gasto. Debe coincidir con la fecha del soporte del gasto. Formato: DD-Mmm-AAAA (Ejemplo: 25-Ago-2018)
Date on which the expense took place. Must match the expense receipt date. Format: DD-Mmm-YYYY (Example: 25-Aug-2018)</t>
        </r>
      </text>
    </comment>
    <comment ref="G11" authorId="0" shapeId="0" xr:uid="{00000000-0006-0000-0000-000009000000}">
      <text>
        <r>
          <rPr>
            <sz val="8"/>
            <color indexed="81"/>
            <rFont val="Tahoma"/>
            <family val="2"/>
          </rPr>
          <t>Seleccionar el tipo al que corresponde el gasto. Para tipo de gasto "Otro" es OBLIGATORIO explicar el gasto en el campo "Descripción".
Select the expense type. If you select "Other" it is MANDATORY to explain the expense in "Description" field.</t>
        </r>
      </text>
    </comment>
    <comment ref="N11" authorId="0" shapeId="0" xr:uid="{00000000-0006-0000-0000-00000A000000}">
      <text>
        <r>
          <rPr>
            <sz val="8"/>
            <color indexed="81"/>
            <rFont val="Tahoma"/>
            <family val="2"/>
          </rPr>
          <t>Descripción opcional del gasto registrado. Es obligatorio en caso de registrar como tipo de gasto "Otro". 
Optional description about the expense. This field is mandatory in case "Expense type" is "Other".</t>
        </r>
      </text>
    </comment>
    <comment ref="U11" authorId="0" shapeId="0" xr:uid="{00000000-0006-0000-0000-00000B000000}">
      <text>
        <r>
          <rPr>
            <sz val="8"/>
            <color indexed="81"/>
            <rFont val="Tahoma"/>
            <family val="2"/>
          </rPr>
          <t>Moneda en la que se generó el gasto.
Currency on which the expense was paid.</t>
        </r>
      </text>
    </comment>
    <comment ref="Y11" authorId="0" shapeId="0" xr:uid="{00000000-0006-0000-0000-00000C000000}">
      <text>
        <r>
          <rPr>
            <sz val="8"/>
            <color indexed="81"/>
            <rFont val="Tahoma"/>
            <family val="2"/>
          </rPr>
          <t>Valor del gasto (en números) en la moneda que fue generado.
Amount spent (in numbers) using the currency on which the expense was paid.</t>
        </r>
      </text>
    </comment>
    <comment ref="AC11" authorId="0" shapeId="0" xr:uid="{00000000-0006-0000-0000-00000D000000}">
      <text>
        <r>
          <rPr>
            <sz val="8"/>
            <color indexed="81"/>
            <rFont val="Tahoma"/>
            <family val="2"/>
          </rPr>
          <t>Tasa de cambio a aplicar al gasto para expresarlo en dólares americanos.
Exchange rate to convert the cost to USD.</t>
        </r>
      </text>
    </comment>
    <comment ref="AG11" authorId="0" shapeId="0" xr:uid="{00000000-0006-0000-0000-00000E000000}">
      <text>
        <r>
          <rPr>
            <sz val="8"/>
            <color indexed="81"/>
            <rFont val="Tahoma"/>
            <family val="2"/>
          </rPr>
          <t>Valor (numérico) del gasto en dólares americanos.
Expense (number) in USD.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Martinez P., Yolima R.</author>
  </authors>
  <commentList>
    <comment ref="B6" authorId="0" shapeId="0" xr:uid="{00000000-0006-0000-0100-000001000000}">
      <text>
        <r>
          <rPr>
            <sz val="8"/>
            <color indexed="81"/>
            <rFont val="Tahoma"/>
            <family val="2"/>
          </rPr>
          <t>Consultor que realizó el viaje.
Traveler's name (consultant).</t>
        </r>
      </text>
    </comment>
    <comment ref="S6" authorId="0" shapeId="0" xr:uid="{00000000-0006-0000-0100-000002000000}">
      <text>
        <r>
          <rPr>
            <sz val="8"/>
            <color indexed="81"/>
            <rFont val="Tahoma"/>
            <family val="2"/>
          </rPr>
          <t>Tipo y número del documento de identidad del consultor que realizó el viaje.
Traveler (consultant) identification type and number.</t>
        </r>
      </text>
    </comment>
    <comment ref="B7" authorId="0" shapeId="0" xr:uid="{00000000-0006-0000-0100-000003000000}">
      <text>
        <r>
          <rPr>
            <sz val="8"/>
            <color indexed="81"/>
            <rFont val="Tahoma"/>
            <family val="2"/>
          </rPr>
          <t>Ciudad destino del viaje para el cual se están reportando los gastos.
Destination city of the trip which expenses are being reported</t>
        </r>
      </text>
    </comment>
    <comment ref="S7" authorId="0" shapeId="0" xr:uid="{00000000-0006-0000-0100-000004000000}">
      <text>
        <r>
          <rPr>
            <sz val="8"/>
            <color indexed="81"/>
            <rFont val="Tahoma"/>
            <family val="2"/>
          </rPr>
          <t>Explique brevemente el propósito del viaje.
Briefly explain the purpose of travel.</t>
        </r>
      </text>
    </comment>
    <comment ref="B8" authorId="0" shapeId="0" xr:uid="{00000000-0006-0000-0100-000005000000}">
      <text>
        <r>
          <rPr>
            <sz val="8"/>
            <color indexed="81"/>
            <rFont val="Tahoma"/>
            <family val="2"/>
          </rPr>
          <t>Fecha en la cual inició el viaje. Formato: DD-Mmm-AAAA (Ejemplo: 25-Ago-2018)
Date on which the trip started. Format: DD-Mmm-YYYY (Example: 25-Aug-2018)</t>
        </r>
      </text>
    </comment>
    <comment ref="S8" authorId="0" shapeId="0" xr:uid="{00000000-0006-0000-0100-000006000000}">
      <text>
        <r>
          <rPr>
            <sz val="8"/>
            <color indexed="81"/>
            <rFont val="Tahoma"/>
            <family val="2"/>
          </rPr>
          <t>Fecha de finalización del viaje.  Formato: DD-Mmm-AAAA (Ejemplo: 25-Ago-2018)
Date on which the trip finished.  Format: DD-Mmm-YYYY (Example: 25-Aug-2018)</t>
        </r>
      </text>
    </comment>
    <comment ref="B11" authorId="0" shapeId="0" xr:uid="{00000000-0006-0000-0100-000007000000}">
      <text>
        <r>
          <rPr>
            <sz val="8"/>
            <color indexed="81"/>
            <rFont val="Tahoma"/>
            <family val="2"/>
          </rPr>
          <t>Consecutivo numérico. Siempre debe iniciar en 1. Utilizar este número para relacionar los soportes originales de cada gasto. Escriba este mismo número en el soporte a entregar de forma que coincidan.
Consecutive number. It must always start in 1. Use this number to match the original travel receipts for each expense. Write this same number on the receipt in order to match them.</t>
        </r>
      </text>
    </comment>
    <comment ref="C11" authorId="0" shapeId="0" xr:uid="{00000000-0006-0000-0100-000008000000}">
      <text>
        <r>
          <rPr>
            <sz val="8"/>
            <color indexed="81"/>
            <rFont val="Tahoma"/>
            <family val="2"/>
          </rPr>
          <t>Fecha en la que se generó el gasto. Debe coincidir con la fecha del soporte del gasto. Formato: DD-Mmm-AAAA (Ejemplo: 25-Ago-2018)
Date on which the expense took place. Must match the expense receipt date. Format: DD-Mmm-YYYY (Example: 25-Aug-2018)</t>
        </r>
      </text>
    </comment>
    <comment ref="G11" authorId="0" shapeId="0" xr:uid="{00000000-0006-0000-0100-000009000000}">
      <text>
        <r>
          <rPr>
            <sz val="8"/>
            <color indexed="81"/>
            <rFont val="Tahoma"/>
            <family val="2"/>
          </rPr>
          <t>Seleccionar el tipo al que corresponde el gasto. Para tipo de gasto "Otro" es OBLIGATORIO explicar el gasto en el campo "Descripción".
Select the expense type. If you select "Other" it is MANDATORY to explain the expense in "Description" field.</t>
        </r>
      </text>
    </comment>
    <comment ref="N11" authorId="0" shapeId="0" xr:uid="{00000000-0006-0000-0100-00000A000000}">
      <text>
        <r>
          <rPr>
            <sz val="8"/>
            <color indexed="81"/>
            <rFont val="Tahoma"/>
            <family val="2"/>
          </rPr>
          <t>Descripción opcional del gasto registrado. Es obligatorio en caso de registrar como tipo de gasto "Otro". 
Optional description about the expense. This field is mandatory in case "Expense type" is "Other".</t>
        </r>
      </text>
    </comment>
    <comment ref="U11" authorId="0" shapeId="0" xr:uid="{00000000-0006-0000-0100-00000B000000}">
      <text>
        <r>
          <rPr>
            <sz val="8"/>
            <color indexed="81"/>
            <rFont val="Tahoma"/>
            <family val="2"/>
          </rPr>
          <t>Moneda en la que se generó el gasto.
Currency on which the expense was paid.</t>
        </r>
      </text>
    </comment>
    <comment ref="Y11" authorId="0" shapeId="0" xr:uid="{00000000-0006-0000-0100-00000C000000}">
      <text>
        <r>
          <rPr>
            <sz val="8"/>
            <color indexed="81"/>
            <rFont val="Tahoma"/>
            <family val="2"/>
          </rPr>
          <t>Valor del gasto (en números) en la moneda que fue generado.
Amount spent (in numbers) using the currency on which the expense was paid.</t>
        </r>
      </text>
    </comment>
    <comment ref="AC11" authorId="0" shapeId="0" xr:uid="{00000000-0006-0000-0100-00000D000000}">
      <text>
        <r>
          <rPr>
            <sz val="8"/>
            <color indexed="81"/>
            <rFont val="Tahoma"/>
            <family val="2"/>
          </rPr>
          <t>Tasa de cambio a aplicar al gasto para expresarlo en dólares americanos.
Exchange rate to convert the cost to USD.</t>
        </r>
      </text>
    </comment>
    <comment ref="AG11" authorId="0" shapeId="0" xr:uid="{00000000-0006-0000-0100-00000E000000}">
      <text>
        <r>
          <rPr>
            <sz val="8"/>
            <color indexed="81"/>
            <rFont val="Tahoma"/>
            <family val="2"/>
          </rPr>
          <t>Valor (numérico) del gasto en dólares americanos.
Expense (number) in USD.</t>
        </r>
      </text>
    </comment>
  </commentList>
</comments>
</file>

<file path=xl/sharedStrings.xml><?xml version="1.0" encoding="utf-8"?>
<sst xmlns="http://schemas.openxmlformats.org/spreadsheetml/2006/main" count="539" uniqueCount="132">
  <si>
    <t>Tipos de gasto permitidos:</t>
  </si>
  <si>
    <t>Hotel</t>
  </si>
  <si>
    <t>Nº</t>
  </si>
  <si>
    <t>REPORTE DE GASTOS DE VIAJE / TRAVEL EXPENSES REPORT
CONSULTORES LADC / LADC CONSULTANTS</t>
  </si>
  <si>
    <t>1. Información general del viaje / Travel general information</t>
  </si>
  <si>
    <t>Nombre completo del consultor / Consultant's full name:</t>
  </si>
  <si>
    <t>Documento de identificación / Identification number:</t>
  </si>
  <si>
    <t>Destino del viaje /
Destination:</t>
  </si>
  <si>
    <t>Motivo del viaje /
Purpose of travel:</t>
  </si>
  <si>
    <t>Fecha de inicio del viaje /
Travel start date:</t>
  </si>
  <si>
    <t>Fecha de fin del viaje /
Travel finish date:</t>
  </si>
  <si>
    <t>2. Gastos de viaje / Travel expenses</t>
  </si>
  <si>
    <t>Tipo gasto /
Expense type</t>
  </si>
  <si>
    <t>Valor /
Amount</t>
  </si>
  <si>
    <t>Moneda /
Currency</t>
  </si>
  <si>
    <t>Fecha del gasto /
Expense date</t>
  </si>
  <si>
    <t>Tasa de cambio / 
Exchange rate</t>
  </si>
  <si>
    <t>Por favor, usar el campo "Descripción" para aclaraciones acerca del gasto que se está registrando. Si el tipo de gasto es "Otro", es obligatorio diligenciar la descripción respectiva.</t>
  </si>
  <si>
    <t>Please use the "Description" field for clarifications about the expense that is being reported. If the type of expense is "Other", it is mandarory to fill in the correspondent description.</t>
  </si>
  <si>
    <t xml:space="preserve">: Sujetos a las políticas de viaje para consultores LADC. </t>
  </si>
  <si>
    <t>Tiquetes aéreos / Airline tickets</t>
  </si>
  <si>
    <t>Seguro de viaje / Travel insurance</t>
  </si>
  <si>
    <t>Alimentación / Food</t>
  </si>
  <si>
    <t>Otros / Other</t>
  </si>
  <si>
    <t xml:space="preserve">Taxi / Uber </t>
  </si>
  <si>
    <t>Miami</t>
  </si>
  <si>
    <t>Desayuno</t>
  </si>
  <si>
    <t>USD</t>
  </si>
  <si>
    <t>Almuerzo</t>
  </si>
  <si>
    <t>Descripción (opc.) /
Description (opt.)</t>
  </si>
  <si>
    <t>¿Autorizado? /
¿Authorized?</t>
  </si>
  <si>
    <t>Valor autorizado USD / 
Authorized Amount USD</t>
  </si>
  <si>
    <t>Comentarios / Comments</t>
  </si>
  <si>
    <t>3. Gastos autorizados / Authorized expenses</t>
  </si>
  <si>
    <t>Sí</t>
  </si>
  <si>
    <t>Vr. autorizado/
Authorized amnt</t>
  </si>
  <si>
    <t>Ninguno.</t>
  </si>
  <si>
    <t>Publix</t>
  </si>
  <si>
    <t>No</t>
  </si>
  <si>
    <t>Se requiere soporte donde se vea la fecha.</t>
  </si>
  <si>
    <t>No se cuenta con el soporte.</t>
  </si>
  <si>
    <t>Trader Joe's</t>
  </si>
  <si>
    <t>Corresponde a productos de higiene personal.</t>
  </si>
  <si>
    <t>Cena</t>
  </si>
  <si>
    <t>No se admiten bebidas alcohólicas (1 Bud). Se resta el valor y se calcula nuevamente con el impuesto proporcional.</t>
  </si>
  <si>
    <t>Almuerzo SR</t>
  </si>
  <si>
    <t>Desayuno SR</t>
  </si>
  <si>
    <t>Autorizado USD /
Authorized USD</t>
  </si>
  <si>
    <t>Courtyard Miami Dadeland Marriot</t>
  </si>
  <si>
    <t>Taxis Miami</t>
  </si>
  <si>
    <t>Parcial</t>
  </si>
  <si>
    <t>Comisión retiros</t>
  </si>
  <si>
    <t>COP</t>
  </si>
  <si>
    <t>Taxis Bogotá</t>
  </si>
  <si>
    <t>Tiquetes aéreos</t>
  </si>
  <si>
    <t>Assist Card</t>
  </si>
  <si>
    <t>Ana Lucía Arbeláez</t>
  </si>
  <si>
    <t>Orlando Suárez</t>
  </si>
  <si>
    <t>Taxi Bogotá</t>
  </si>
  <si>
    <t>Alimentación S/R</t>
  </si>
  <si>
    <t>-</t>
  </si>
  <si>
    <t>No se cuenta con el soporte emitido por el establecimiento, en donde se pueda revisar el detalle del consumo.</t>
  </si>
  <si>
    <t>Transporte</t>
  </si>
  <si>
    <t>Alimentos del 8 de marzo</t>
  </si>
  <si>
    <t>Alimentos del 9 de marzo</t>
  </si>
  <si>
    <t>Alimentos del 10 de marzo</t>
  </si>
  <si>
    <t>Alimentos del 11 de marzo</t>
  </si>
  <si>
    <t>Alimentos del 12 de marzo</t>
  </si>
  <si>
    <t>Alimentos del 13 de marzo</t>
  </si>
  <si>
    <t>Alimentos del 14 de marzo</t>
  </si>
  <si>
    <t>Alimentos del 15 de marzo</t>
  </si>
  <si>
    <t>Alimentos del 16 de marzo</t>
  </si>
  <si>
    <t>Alimentos del 17 de marzo</t>
  </si>
  <si>
    <t>Alimentos del 18 de marzo</t>
  </si>
  <si>
    <t>Sólo se cuenta con un soporte para este día por usd $8.18. Para el resto del valor reportado no se cuenta con los soportes, razón por la cual no se autorizan.</t>
  </si>
  <si>
    <t>Sólo se cuenta con soportes por USD $19.47 para este día. Para el resto del valor reportado no se cuenta con los soportes, razón por la cual no se autorizan.</t>
  </si>
  <si>
    <t>Alimentos del 19 de marzo</t>
  </si>
  <si>
    <t>Sólo se cuenta con soportes por USD $8.19 para este día. Para el resto del valor reportado no se cuenta con los soportes, razón por la cual no se autorizan.</t>
  </si>
  <si>
    <t>Alimentos del 20 de marzo</t>
  </si>
  <si>
    <t>Alimentos del 21 de marzo</t>
  </si>
  <si>
    <t>Alimentos del 22 de marzo</t>
  </si>
  <si>
    <t>Sólo se cuenta con soportes por USD $12.68 para este día. Para el resto del valor reportado no se cuenta con los soportes, razón por la cual no se autorizan.</t>
  </si>
  <si>
    <t>Taxi Miami</t>
  </si>
  <si>
    <t>Valor retiros</t>
  </si>
  <si>
    <t>No se autoriza recibo Publix por 5.13 pues corresponde a un artículo de higiene personal.</t>
  </si>
  <si>
    <r>
      <rPr>
        <sz val="10.5"/>
        <color rgb="FFFF0000"/>
        <rFont val="Georgia"/>
        <family val="1"/>
      </rPr>
      <t>*No se autoriza 6.65 en recibo de Publix por ser artículo personal.</t>
    </r>
    <r>
      <rPr>
        <sz val="10.5"/>
        <color theme="1"/>
        <rFont val="Georgia"/>
        <family val="1"/>
      </rPr>
      <t xml:space="preserve">
*No se autoriza 7.33 por comida. No se cuenta con el soporte emitido por el establecimiento.
*No se autoriza Publix por USD $14.18. Se requiere el soporte donde se vea la fecha.</t>
    </r>
  </si>
  <si>
    <t>Sólo se cuenta con soportes por USD $11.28. No se autorizan los 18.72 restantes pues no se tiene el soporte emitido por el establecimiento.</t>
  </si>
  <si>
    <t>No se autoriza comida por USD $7.16 pues no se cuenta con el soporte emitido por el establecimiento, en donde se pueda revisar el detalle del consumo.</t>
  </si>
  <si>
    <t>No se autoriza comida por USD $8.25 pues no se cuenta con el soporte emitido por el establecimiento, en donde se pueda revisar el detalle del consumo.</t>
  </si>
  <si>
    <t>*No se autoriza recibo de Publix por USD $5.88 por ser producto de aseo.
*No se autoriza USD $12 por lavado, pues no se cuenta con el soporte respectivo.</t>
  </si>
  <si>
    <t>* Se autorizan lo correspondiente a los soportes por USD $5.82 y $17.35 para un total de USD $23.17.
* No se autoriza gasto por USD $15.56. Se requiere el soporte donde se pueda visualizar la fecha del consumo.
*No se cuenta con soporte para el resto de valor reportado para este día, por lo tanto no se autoriza.</t>
  </si>
  <si>
    <t>*No se autoriza gasto por USD $4.28. Se requiere soporte donde se pueda ver la fecha del consumo.
*No se autoriza gasto por USD $6.74. Se requiere soporte donde se pueda ver el detalle del consumo.
*No se cuenta con soporte para el gasto por USD $10, por tanto no se autoriza.</t>
  </si>
  <si>
    <t>TRM</t>
  </si>
  <si>
    <t>Valor COP / 
Amount COP</t>
  </si>
  <si>
    <t>Valor autorizado COP / 
Authorized Amount COP</t>
  </si>
  <si>
    <t>Total COP</t>
  </si>
  <si>
    <t>Autorizado COP /
Authorized COP</t>
  </si>
  <si>
    <t>TOTAL</t>
  </si>
  <si>
    <t>CONSULTOR</t>
  </si>
  <si>
    <t>USD + 10%</t>
  </si>
  <si>
    <t>Sólo se cuenta con soporte por COP $5,000 (en reporte de gastos de Ana Lucía Arbeláez). El saldo restante no se autoriza.</t>
  </si>
  <si>
    <t>Refrigerio</t>
  </si>
  <si>
    <t>Se agregó este registro. Se tiene el soporte pero no se encuentra en el reporte de gastos.</t>
  </si>
  <si>
    <t>Sólo se cuenta con soporte por USD $40 por concepto de taxis. El restante no se autoriza.</t>
  </si>
  <si>
    <t>En los soportes figura solamente COP $50,000.00. El restante no se autoriza.</t>
  </si>
  <si>
    <t>TOTALES AUTORIZADOS</t>
  </si>
  <si>
    <t xml:space="preserve">Observaciones por parte de Exsis </t>
  </si>
  <si>
    <t xml:space="preserve">Se debe tener en cuenta que algunos servicios de taxis no generan recibos.  </t>
  </si>
  <si>
    <t>Se acepta dicho ajuste por ser articulo de aseo personal</t>
  </si>
  <si>
    <t>Ajuste Orlando</t>
  </si>
  <si>
    <t>Advil</t>
  </si>
  <si>
    <t>Maquina de afeitar</t>
  </si>
  <si>
    <t>Valor sustentado Exsis</t>
  </si>
  <si>
    <t>Los 18,72 corresponde a la cena del dia 10/03/2018 y no cuenta con el soporte porque fue un establemiento informal.</t>
  </si>
  <si>
    <r>
      <rPr>
        <sz val="10.5"/>
        <color rgb="FFFF0000"/>
        <rFont val="Georgia"/>
        <family val="1"/>
      </rPr>
      <t>Se acepta ajuste de 6,65(Advil),</t>
    </r>
    <r>
      <rPr>
        <sz val="10.5"/>
        <color theme="1"/>
        <rFont val="Georgia"/>
        <family val="1"/>
      </rPr>
      <t xml:space="preserve">  los 7,33 no cuenta con el soporte porque fue un establemiento informal. y se envia en fisico la factura original de los 14,18 </t>
    </r>
  </si>
  <si>
    <t>Se consulto con el consultor e informa que  no cuenta con el soporte porque fue un establemiento informal.</t>
  </si>
  <si>
    <t>Los 7,16 corresponde a la cena del dia 11/03/2018 y no cuenta con el soporte porque fue un establemiento informal.</t>
  </si>
  <si>
    <t>Los 8,25 corresponde al desayuno del dia 13/03/2018 y no cuenta con el soporte porque fue un establemiento informal.</t>
  </si>
  <si>
    <t>Los 8,25 corresponde al desayuno del dia 14/03/2018 y no cuenta con el soporte porque fue un establemiento informal.</t>
  </si>
  <si>
    <t>Se acepta la observación realizada.</t>
  </si>
  <si>
    <t>Los 16,82 corresponde al almuerzo y cena del dia 16/03/2018 y no cuenta con el soporte porque fue un establemiento informal.</t>
  </si>
  <si>
    <t>Se envia el soporte original de los 15,56 donde se evidencia la fecha y se acepta el ajuste de los 7 por que no sabemos a que corresponden</t>
  </si>
  <si>
    <t>Se envia los soportes originales para respaldar los 62,40,</t>
  </si>
  <si>
    <t>Los 30 corresponde al desayuno y cena del dia 19/03/2018 y no cuenta con el soporte porque fue un establemiento informal.</t>
  </si>
  <si>
    <t>Se acepta ajuste de 10 y se envia soportes originales,</t>
  </si>
  <si>
    <t>se acepta el ajuste realizado</t>
  </si>
  <si>
    <t>Se acepta el ajuste realizado</t>
  </si>
  <si>
    <t>Se envia soporte original para que validen la fecha.</t>
  </si>
  <si>
    <t>Los 16,19 corresponde a la desayuno del dia 10/03/2018 y no cuenta con el soporte porque fue un establemiento informal.</t>
  </si>
  <si>
    <t>Los 21 corresponde a la desayuno del dia 20/03/2018 y no cuenta con el soporte porque fue un establemiento informal.</t>
  </si>
  <si>
    <t>Los 10,21 corresponde a la desayuno del dia 20/03/2018 y no cuenta con el soporte porque fue un establemiento informal.</t>
  </si>
  <si>
    <t>Se acepta el ajuste realizado y se agrega el soporte del cobro de las comisiones y GMF de la cuenta de orlando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</si>
</sst>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 #,##0.00_-;\-&quot;$&quot;\ * #,##0.00_-;_-&quot;$&quot;\ * &quot;-&quot;??_-;_-@_-"/>
    <numFmt numFmtId="164" formatCode="_(&quot;$&quot;* #,##0.00_);_(&quot;$&quot;* \(#,##0.00\);_(&quot;$&quot;* &quot;-&quot;??_);_(@_)"/>
    <numFmt numFmtId="165" formatCode="[$-409]d\-mmm\-yy;@"/>
    <numFmt numFmtId="166" formatCode="0.000000000"/>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0.5"/>
      <color theme="1"/>
      <name val="Georgia"/>
      <family val="1"/>
    </font>
    <font>
      <sz val="10.5"/>
      <color theme="1"/>
      <name val="Georgia"/>
      <family val="1"/>
    </font>
    <font>
      <sz val="8"/>
      <color indexed="81"/>
      <name val="Tahoma"/>
      <family val="2"/>
    </font>
    <font>
      <b/>
      <sz val="10.5"/>
      <color theme="0"/>
      <name val="Georgia"/>
      <family val="1"/>
    </font>
    <font>
      <b/>
      <sz val="18"/>
      <color theme="1"/>
      <name val="Georgia"/>
      <family val="1"/>
    </font>
    <font>
      <b/>
      <sz val="10"/>
      <color theme="1"/>
      <name val="Georgia"/>
      <family val="1"/>
    </font>
    <font>
      <b/>
      <sz val="10.5"/>
      <name val="Georgia"/>
      <family val="1"/>
    </font>
    <font>
      <sz val="10.5"/>
      <color rgb="FFFF0000"/>
      <name val="Georgia"/>
      <family val="1"/>
    </font>
    <font>
      <sz val="10.5"/>
      <name val="Georgia"/>
      <family val="1"/>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E27C5"/>
        <bgColor indexed="64"/>
      </patternFill>
    </fill>
    <fill>
      <patternFill patternType="solid">
        <fgColor theme="1"/>
        <bgColor indexed="64"/>
      </patternFill>
    </fill>
    <fill>
      <patternFill patternType="solid">
        <fgColor rgb="FFCDCDCD"/>
        <bgColor indexed="64"/>
      </patternFill>
    </fill>
    <fill>
      <patternFill patternType="solid">
        <fgColor theme="0" tint="-0.34998626667073579"/>
        <bgColor indexed="64"/>
      </patternFill>
    </fill>
    <fill>
      <patternFill patternType="solid">
        <fgColor rgb="FFAFAFAF"/>
        <bgColor indexed="64"/>
      </patternFill>
    </fill>
    <fill>
      <patternFill patternType="solid">
        <fgColor rgb="FFE7D9F7"/>
        <bgColor indexed="64"/>
      </patternFill>
    </fill>
    <fill>
      <patternFill patternType="solid">
        <fgColor rgb="FF92D050"/>
        <bgColor indexed="64"/>
      </patternFill>
    </fill>
    <fill>
      <patternFill patternType="solid">
        <fgColor rgb="FFFFFF00"/>
        <bgColor indexed="64"/>
      </patternFill>
    </fill>
    <fill>
      <patternFill patternType="solid">
        <fgColor rgb="FFDCC8F4"/>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top/>
      <bottom style="thin">
        <color theme="0" tint="-0.499984740745262"/>
      </bottom>
      <diagonal/>
    </border>
    <border>
      <left/>
      <right/>
      <top/>
      <bottom style="thin">
        <color theme="0" tint="-0.499984740745262"/>
      </bottom>
      <diagonal/>
    </border>
    <border>
      <left style="thin">
        <color theme="0"/>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medium">
        <color theme="0"/>
      </left>
      <right/>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style="thin">
        <color theme="0" tint="-0.499984740745262"/>
      </top>
      <bottom/>
      <diagonal/>
    </border>
    <border>
      <left style="medium">
        <color theme="0"/>
      </left>
      <right/>
      <top style="thin">
        <color theme="0" tint="-0.499984740745262"/>
      </top>
      <bottom/>
      <diagonal/>
    </border>
    <border>
      <left style="thin">
        <color theme="0"/>
      </left>
      <right/>
      <top style="thin">
        <color theme="0" tint="-0.499984740745262"/>
      </top>
      <bottom/>
      <diagonal/>
    </border>
    <border>
      <left/>
      <right style="thin">
        <color theme="0"/>
      </right>
      <top/>
      <bottom/>
      <diagonal/>
    </border>
    <border>
      <left style="thin">
        <color theme="0"/>
      </left>
      <right style="thin">
        <color theme="0"/>
      </right>
      <top/>
      <bottom/>
      <diagonal/>
    </border>
  </borders>
  <cellStyleXfs count="41">
    <xf numFmtId="0" fontId="0" fillId="0" borderId="0"/>
    <xf numFmtId="0" fontId="1" fillId="9" borderId="0" applyNumberFormat="0" applyBorder="0" applyAlignment="0" applyProtection="0"/>
    <xf numFmtId="0" fontId="1" fillId="13"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5" fillId="11" borderId="0" applyNumberFormat="0" applyBorder="0" applyAlignment="0" applyProtection="0"/>
    <xf numFmtId="0" fontId="15" fillId="15" borderId="0" applyNumberFormat="0" applyBorder="0" applyAlignment="0" applyProtection="0"/>
    <xf numFmtId="0" fontId="15" fillId="19" borderId="0" applyNumberFormat="0" applyBorder="0" applyAlignment="0" applyProtection="0"/>
    <xf numFmtId="0" fontId="15" fillId="23" borderId="0" applyNumberFormat="0" applyBorder="0" applyAlignment="0" applyProtection="0"/>
    <xf numFmtId="0" fontId="15" fillId="27" borderId="0" applyNumberFormat="0" applyBorder="0" applyAlignment="0" applyProtection="0"/>
    <xf numFmtId="0" fontId="15" fillId="31" borderId="0" applyNumberFormat="0" applyBorder="0" applyAlignment="0" applyProtection="0"/>
    <xf numFmtId="0" fontId="6" fillId="2" borderId="0" applyNumberFormat="0" applyBorder="0" applyAlignment="0" applyProtection="0"/>
    <xf numFmtId="0" fontId="10" fillId="5" borderId="4" applyNumberFormat="0" applyAlignment="0" applyProtection="0"/>
    <xf numFmtId="0" fontId="12" fillId="6" borderId="7" applyNumberFormat="0" applyAlignment="0" applyProtection="0"/>
    <xf numFmtId="0" fontId="11" fillId="0" borderId="6" applyNumberFormat="0" applyFill="0" applyAlignment="0" applyProtection="0"/>
    <xf numFmtId="0" fontId="5" fillId="0" borderId="0" applyNumberFormat="0" applyFill="0" applyBorder="0" applyAlignment="0" applyProtection="0"/>
    <xf numFmtId="0" fontId="15" fillId="8"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8" fillId="4" borderId="4" applyNumberFormat="0" applyAlignment="0" applyProtection="0"/>
    <xf numFmtId="0" fontId="7" fillId="3" borderId="0" applyNumberFormat="0" applyBorder="0" applyAlignment="0" applyProtection="0"/>
    <xf numFmtId="0" fontId="1" fillId="7" borderId="8" applyNumberFormat="0" applyFont="0" applyAlignment="0" applyProtection="0"/>
    <xf numFmtId="0" fontId="9" fillId="5" borderId="5"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164" fontId="1" fillId="0" borderId="0" applyFont="0" applyFill="0" applyBorder="0" applyAlignment="0" applyProtection="0"/>
  </cellStyleXfs>
  <cellXfs count="130">
    <xf numFmtId="0" fontId="0" fillId="0" borderId="0" xfId="0"/>
    <xf numFmtId="0" fontId="17" fillId="0" borderId="0" xfId="0" applyFont="1" applyAlignment="1">
      <alignment vertical="center"/>
    </xf>
    <xf numFmtId="0" fontId="16" fillId="34" borderId="0" xfId="0" applyFont="1" applyFill="1" applyAlignment="1">
      <alignment vertical="center"/>
    </xf>
    <xf numFmtId="0" fontId="21" fillId="34" borderId="9" xfId="0" applyFont="1" applyFill="1" applyBorder="1" applyAlignment="1">
      <alignment horizontal="center" vertical="center"/>
    </xf>
    <xf numFmtId="0" fontId="21" fillId="34" borderId="13" xfId="0" applyFont="1" applyFill="1" applyBorder="1" applyAlignment="1">
      <alignment horizontal="center" vertical="center" wrapText="1"/>
    </xf>
    <xf numFmtId="0" fontId="21" fillId="34" borderId="15" xfId="0" applyFont="1" applyFill="1" applyBorder="1" applyAlignment="1">
      <alignment horizontal="center" vertical="center" wrapText="1"/>
    </xf>
    <xf numFmtId="0" fontId="21" fillId="34" borderId="9" xfId="0" applyFont="1" applyFill="1" applyBorder="1" applyAlignment="1">
      <alignment horizontal="center" vertical="center" wrapText="1"/>
    </xf>
    <xf numFmtId="0" fontId="21" fillId="0" borderId="0" xfId="0" applyFont="1" applyAlignment="1">
      <alignment horizontal="center" vertical="center"/>
    </xf>
    <xf numFmtId="0" fontId="17" fillId="0" borderId="0" xfId="0" applyFont="1" applyAlignment="1">
      <alignment horizontal="center" vertical="center"/>
    </xf>
    <xf numFmtId="164" fontId="17" fillId="0" borderId="9" xfId="0" applyNumberFormat="1" applyFont="1" applyBorder="1" applyAlignment="1">
      <alignment horizontal="center" vertical="center"/>
    </xf>
    <xf numFmtId="164" fontId="19" fillId="33" borderId="22" xfId="0" applyNumberFormat="1" applyFont="1" applyFill="1" applyBorder="1" applyAlignment="1">
      <alignment horizontal="center" vertical="center"/>
    </xf>
    <xf numFmtId="0" fontId="17" fillId="0" borderId="0" xfId="0" applyFont="1" applyAlignment="1">
      <alignment vertical="center" wrapText="1"/>
    </xf>
    <xf numFmtId="0" fontId="17" fillId="0" borderId="0" xfId="0" applyFont="1" applyFill="1" applyAlignment="1">
      <alignment vertical="center"/>
    </xf>
    <xf numFmtId="0" fontId="19" fillId="32" borderId="0" xfId="0" applyFont="1" applyFill="1" applyAlignment="1">
      <alignment horizontal="center" vertical="center"/>
    </xf>
    <xf numFmtId="0" fontId="19" fillId="32" borderId="23" xfId="0" applyFont="1" applyFill="1" applyBorder="1" applyAlignment="1">
      <alignment horizontal="center" vertical="center"/>
    </xf>
    <xf numFmtId="0" fontId="19" fillId="32" borderId="24" xfId="0" applyFont="1" applyFill="1" applyBorder="1" applyAlignment="1">
      <alignment horizontal="center" vertical="center"/>
    </xf>
    <xf numFmtId="0" fontId="17" fillId="0" borderId="9" xfId="0" applyFont="1" applyBorder="1" applyAlignment="1">
      <alignment horizontal="left" vertical="center"/>
    </xf>
    <xf numFmtId="0" fontId="16" fillId="37" borderId="9" xfId="0" applyFont="1" applyFill="1" applyBorder="1" applyAlignment="1">
      <alignment horizontal="left" vertical="center"/>
    </xf>
    <xf numFmtId="164" fontId="17" fillId="37" borderId="9" xfId="0" applyNumberFormat="1" applyFont="1" applyFill="1" applyBorder="1" applyAlignment="1">
      <alignment horizontal="center" vertical="center"/>
    </xf>
    <xf numFmtId="164" fontId="19" fillId="32" borderId="9" xfId="0" applyNumberFormat="1" applyFont="1" applyFill="1" applyBorder="1" applyAlignment="1">
      <alignment horizontal="center" vertical="center"/>
    </xf>
    <xf numFmtId="0" fontId="19" fillId="32" borderId="0" xfId="0" applyFont="1" applyFill="1" applyBorder="1" applyAlignment="1">
      <alignment horizontal="center" vertical="center"/>
    </xf>
    <xf numFmtId="166" fontId="16" fillId="0" borderId="9" xfId="0" applyNumberFormat="1" applyFont="1" applyBorder="1" applyAlignment="1">
      <alignment horizontal="center" vertical="center"/>
    </xf>
    <xf numFmtId="164" fontId="17" fillId="0" borderId="9" xfId="40" applyFont="1" applyFill="1" applyBorder="1" applyAlignment="1">
      <alignment horizontal="center" vertical="center"/>
    </xf>
    <xf numFmtId="0" fontId="17" fillId="35" borderId="9" xfId="0" applyFont="1" applyFill="1" applyBorder="1" applyAlignment="1">
      <alignment vertical="center"/>
    </xf>
    <xf numFmtId="0" fontId="19" fillId="32" borderId="10" xfId="0" applyFont="1" applyFill="1" applyBorder="1" applyAlignment="1">
      <alignment horizontal="left" vertical="center" wrapText="1"/>
    </xf>
    <xf numFmtId="0" fontId="19" fillId="32" borderId="11" xfId="0" applyFont="1" applyFill="1" applyBorder="1" applyAlignment="1">
      <alignment horizontal="left" vertical="center" wrapText="1"/>
    </xf>
    <xf numFmtId="0" fontId="20" fillId="0" borderId="0" xfId="0" applyFont="1" applyAlignment="1">
      <alignment horizontal="center" vertical="center" wrapText="1"/>
    </xf>
    <xf numFmtId="0" fontId="17" fillId="0" borderId="9" xfId="0" applyFont="1" applyBorder="1" applyAlignment="1">
      <alignment vertical="center" wrapText="1"/>
    </xf>
    <xf numFmtId="165" fontId="17" fillId="0" borderId="9" xfId="0" applyNumberFormat="1" applyFont="1" applyBorder="1" applyAlignment="1">
      <alignment horizontal="left" vertical="center" wrapText="1"/>
    </xf>
    <xf numFmtId="0" fontId="16" fillId="34" borderId="9" xfId="0" applyFont="1" applyFill="1" applyBorder="1" applyAlignment="1">
      <alignment horizontal="left" vertical="center" wrapText="1"/>
    </xf>
    <xf numFmtId="165" fontId="17" fillId="0" borderId="15" xfId="0" applyNumberFormat="1" applyFont="1" applyBorder="1" applyAlignment="1">
      <alignment horizontal="left" vertical="center" wrapText="1"/>
    </xf>
    <xf numFmtId="165" fontId="17" fillId="0" borderId="16" xfId="0" applyNumberFormat="1" applyFont="1" applyBorder="1" applyAlignment="1">
      <alignment horizontal="left" vertical="center" wrapText="1"/>
    </xf>
    <xf numFmtId="165" fontId="17" fillId="0" borderId="13" xfId="0" applyNumberFormat="1" applyFont="1" applyBorder="1" applyAlignment="1">
      <alignment horizontal="left" vertical="center" wrapText="1"/>
    </xf>
    <xf numFmtId="0" fontId="22" fillId="36" borderId="12" xfId="0" applyFont="1" applyFill="1" applyBorder="1" applyAlignment="1">
      <alignment horizontal="center" vertical="center"/>
    </xf>
    <xf numFmtId="0" fontId="22" fillId="36" borderId="9" xfId="0" applyFont="1" applyFill="1" applyBorder="1" applyAlignment="1">
      <alignment horizontal="center" vertical="center"/>
    </xf>
    <xf numFmtId="0" fontId="22" fillId="36" borderId="14" xfId="0" applyFont="1" applyFill="1" applyBorder="1" applyAlignment="1">
      <alignment horizontal="center" vertical="center"/>
    </xf>
    <xf numFmtId="164" fontId="22" fillId="36" borderId="13" xfId="40" applyFont="1" applyFill="1" applyBorder="1" applyAlignment="1">
      <alignment horizontal="center" vertical="center"/>
    </xf>
    <xf numFmtId="164" fontId="22" fillId="36" borderId="9" xfId="40" applyFont="1" applyFill="1" applyBorder="1" applyAlignment="1">
      <alignment horizontal="center" vertical="center"/>
    </xf>
    <xf numFmtId="164" fontId="22" fillId="36" borderId="15" xfId="40" applyFont="1" applyFill="1" applyBorder="1" applyAlignment="1">
      <alignment horizontal="center" vertical="center"/>
    </xf>
    <xf numFmtId="0" fontId="19" fillId="32" borderId="17" xfId="0" applyFont="1" applyFill="1" applyBorder="1" applyAlignment="1">
      <alignment horizontal="left" vertical="center"/>
    </xf>
    <xf numFmtId="0" fontId="19" fillId="32" borderId="11" xfId="0" applyFont="1" applyFill="1" applyBorder="1" applyAlignment="1">
      <alignment horizontal="left" vertical="center"/>
    </xf>
    <xf numFmtId="0" fontId="19" fillId="33" borderId="21" xfId="0" applyFont="1" applyFill="1" applyBorder="1" applyAlignment="1">
      <alignment horizontal="center" vertical="center" wrapText="1"/>
    </xf>
    <xf numFmtId="0" fontId="19" fillId="33" borderId="20" xfId="0" applyFont="1" applyFill="1" applyBorder="1" applyAlignment="1">
      <alignment horizontal="center" vertical="center"/>
    </xf>
    <xf numFmtId="0" fontId="21" fillId="34" borderId="9" xfId="0" applyFont="1" applyFill="1" applyBorder="1" applyAlignment="1">
      <alignment horizontal="center" vertical="center" wrapText="1"/>
    </xf>
    <xf numFmtId="0" fontId="21" fillId="34" borderId="9" xfId="0" applyFont="1" applyFill="1" applyBorder="1" applyAlignment="1">
      <alignment horizontal="center" vertical="center"/>
    </xf>
    <xf numFmtId="0" fontId="21" fillId="34" borderId="18" xfId="0" applyFont="1" applyFill="1" applyBorder="1" applyAlignment="1">
      <alignment horizontal="center" vertical="center"/>
    </xf>
    <xf numFmtId="0" fontId="20" fillId="0" borderId="0" xfId="0" applyFont="1" applyAlignment="1">
      <alignment horizontal="center" vertical="center"/>
    </xf>
    <xf numFmtId="0" fontId="16" fillId="38" borderId="9" xfId="0" applyFont="1" applyFill="1" applyBorder="1" applyAlignment="1">
      <alignment horizontal="center" vertical="center"/>
    </xf>
    <xf numFmtId="165" fontId="24" fillId="38" borderId="9" xfId="0" applyNumberFormat="1" applyFont="1" applyFill="1" applyBorder="1" applyAlignment="1">
      <alignment horizontal="center" vertical="center"/>
    </xf>
    <xf numFmtId="0" fontId="24" fillId="38" borderId="9" xfId="0" applyFont="1" applyFill="1" applyBorder="1" applyAlignment="1">
      <alignment horizontal="left" vertical="center"/>
    </xf>
    <xf numFmtId="0" fontId="24" fillId="38" borderId="9" xfId="0" applyFont="1" applyFill="1" applyBorder="1" applyAlignment="1">
      <alignment horizontal="center" vertical="center"/>
    </xf>
    <xf numFmtId="164" fontId="24" fillId="38" borderId="9" xfId="40" applyFont="1" applyFill="1" applyBorder="1" applyAlignment="1">
      <alignment horizontal="center" vertical="center"/>
    </xf>
    <xf numFmtId="164" fontId="24" fillId="38" borderId="18" xfId="40" applyFont="1" applyFill="1" applyBorder="1" applyAlignment="1">
      <alignment horizontal="center" vertical="center"/>
    </xf>
    <xf numFmtId="0" fontId="24" fillId="38" borderId="13" xfId="0" applyFont="1" applyFill="1" applyBorder="1" applyAlignment="1">
      <alignment horizontal="center" vertical="center"/>
    </xf>
    <xf numFmtId="0" fontId="24" fillId="38" borderId="9" xfId="0" applyFont="1" applyFill="1" applyBorder="1" applyAlignment="1">
      <alignment horizontal="center" vertical="center"/>
    </xf>
    <xf numFmtId="164" fontId="24" fillId="38" borderId="9" xfId="40" applyFont="1" applyFill="1" applyBorder="1" applyAlignment="1">
      <alignment horizontal="center" vertical="center"/>
    </xf>
    <xf numFmtId="0" fontId="24" fillId="38" borderId="9" xfId="0" applyFont="1" applyFill="1" applyBorder="1" applyAlignment="1">
      <alignment vertical="center" wrapText="1"/>
    </xf>
    <xf numFmtId="0" fontId="17" fillId="38" borderId="0" xfId="0" applyFont="1" applyFill="1" applyAlignment="1">
      <alignment vertical="center"/>
    </xf>
    <xf numFmtId="165" fontId="17" fillId="38" borderId="9" xfId="0" applyNumberFormat="1" applyFont="1" applyFill="1" applyBorder="1" applyAlignment="1">
      <alignment horizontal="center" vertical="center"/>
    </xf>
    <xf numFmtId="0" fontId="17" fillId="38" borderId="9" xfId="0" applyFont="1" applyFill="1" applyBorder="1" applyAlignment="1">
      <alignment horizontal="left" vertical="center"/>
    </xf>
    <xf numFmtId="0" fontId="17" fillId="38" borderId="9" xfId="0" applyFont="1" applyFill="1" applyBorder="1" applyAlignment="1">
      <alignment horizontal="center" vertical="center"/>
    </xf>
    <xf numFmtId="164" fontId="17" fillId="38" borderId="9" xfId="40" applyFont="1" applyFill="1" applyBorder="1" applyAlignment="1">
      <alignment horizontal="center" vertical="center"/>
    </xf>
    <xf numFmtId="164" fontId="17" fillId="38" borderId="15" xfId="40" applyFont="1" applyFill="1" applyBorder="1" applyAlignment="1">
      <alignment horizontal="center" vertical="center"/>
    </xf>
    <xf numFmtId="164" fontId="17" fillId="38" borderId="16" xfId="40" applyFont="1" applyFill="1" applyBorder="1" applyAlignment="1">
      <alignment horizontal="center" vertical="center"/>
    </xf>
    <xf numFmtId="164" fontId="17" fillId="38" borderId="19" xfId="40" applyFont="1" applyFill="1" applyBorder="1" applyAlignment="1">
      <alignment horizontal="center" vertical="center"/>
    </xf>
    <xf numFmtId="0" fontId="17" fillId="38" borderId="13" xfId="0" applyFont="1" applyFill="1" applyBorder="1" applyAlignment="1">
      <alignment horizontal="center" vertical="center"/>
    </xf>
    <xf numFmtId="0" fontId="17" fillId="38" borderId="9" xfId="0" applyFont="1" applyFill="1" applyBorder="1" applyAlignment="1">
      <alignment horizontal="center" vertical="center"/>
    </xf>
    <xf numFmtId="164" fontId="17" fillId="38" borderId="9" xfId="40" applyFont="1" applyFill="1" applyBorder="1" applyAlignment="1">
      <alignment horizontal="center" vertical="center"/>
    </xf>
    <xf numFmtId="0" fontId="17" fillId="38" borderId="9" xfId="0" applyFont="1" applyFill="1" applyBorder="1" applyAlignment="1">
      <alignment vertical="center" wrapText="1"/>
    </xf>
    <xf numFmtId="164" fontId="17" fillId="38" borderId="18" xfId="40" applyFont="1" applyFill="1" applyBorder="1" applyAlignment="1">
      <alignment horizontal="center" vertical="center"/>
    </xf>
    <xf numFmtId="164" fontId="19" fillId="33" borderId="0" xfId="0" applyNumberFormat="1" applyFont="1" applyFill="1" applyBorder="1" applyAlignment="1">
      <alignment horizontal="center" vertical="center"/>
    </xf>
    <xf numFmtId="0" fontId="16" fillId="39" borderId="9" xfId="0" applyFont="1" applyFill="1" applyBorder="1" applyAlignment="1">
      <alignment horizontal="center" vertical="center"/>
    </xf>
    <xf numFmtId="165" fontId="17" fillId="39" borderId="9" xfId="0" applyNumberFormat="1" applyFont="1" applyFill="1" applyBorder="1" applyAlignment="1">
      <alignment horizontal="center" vertical="center"/>
    </xf>
    <xf numFmtId="0" fontId="17" fillId="39" borderId="9" xfId="0" applyFont="1" applyFill="1" applyBorder="1" applyAlignment="1">
      <alignment horizontal="left" vertical="center"/>
    </xf>
    <xf numFmtId="0" fontId="17" fillId="39" borderId="9" xfId="0" applyFont="1" applyFill="1" applyBorder="1" applyAlignment="1">
      <alignment horizontal="center" vertical="center"/>
    </xf>
    <xf numFmtId="164" fontId="17" fillId="39" borderId="9" xfId="40" applyFont="1" applyFill="1" applyBorder="1" applyAlignment="1">
      <alignment horizontal="center" vertical="center"/>
    </xf>
    <xf numFmtId="164" fontId="17" fillId="39" borderId="15" xfId="40" applyFont="1" applyFill="1" applyBorder="1" applyAlignment="1">
      <alignment horizontal="center" vertical="center"/>
    </xf>
    <xf numFmtId="164" fontId="17" fillId="39" borderId="16" xfId="40" applyFont="1" applyFill="1" applyBorder="1" applyAlignment="1">
      <alignment horizontal="center" vertical="center"/>
    </xf>
    <xf numFmtId="164" fontId="17" fillId="39" borderId="19" xfId="40" applyFont="1" applyFill="1" applyBorder="1" applyAlignment="1">
      <alignment horizontal="center" vertical="center"/>
    </xf>
    <xf numFmtId="0" fontId="17" fillId="39" borderId="13" xfId="0" applyFont="1" applyFill="1" applyBorder="1" applyAlignment="1">
      <alignment horizontal="center" vertical="center"/>
    </xf>
    <xf numFmtId="0" fontId="17" fillId="39" borderId="9" xfId="0" quotePrefix="1" applyFont="1" applyFill="1" applyBorder="1" applyAlignment="1">
      <alignment horizontal="center" vertical="center"/>
    </xf>
    <xf numFmtId="164" fontId="17" fillId="39" borderId="9" xfId="40" applyFont="1" applyFill="1" applyBorder="1" applyAlignment="1">
      <alignment horizontal="center" vertical="center"/>
    </xf>
    <xf numFmtId="0" fontId="17" fillId="39" borderId="9" xfId="0" applyFont="1" applyFill="1" applyBorder="1" applyAlignment="1">
      <alignment horizontal="center" vertical="center"/>
    </xf>
    <xf numFmtId="0" fontId="17" fillId="39" borderId="9" xfId="0" applyFont="1" applyFill="1" applyBorder="1" applyAlignment="1">
      <alignment vertical="center" wrapText="1"/>
    </xf>
    <xf numFmtId="0" fontId="17" fillId="39" borderId="0" xfId="0" applyFont="1" applyFill="1" applyAlignment="1">
      <alignment vertical="center"/>
    </xf>
    <xf numFmtId="0" fontId="17" fillId="0" borderId="0" xfId="0" applyFont="1" applyAlignment="1">
      <alignment horizontal="center" vertical="center" wrapText="1"/>
    </xf>
    <xf numFmtId="164" fontId="24" fillId="38" borderId="9" xfId="40" applyFont="1" applyFill="1" applyBorder="1" applyAlignment="1">
      <alignment horizontal="center" vertical="center" wrapText="1"/>
    </xf>
    <xf numFmtId="164" fontId="17" fillId="39" borderId="9" xfId="40" applyFont="1" applyFill="1" applyBorder="1" applyAlignment="1">
      <alignment horizontal="center" vertical="center" wrapText="1"/>
    </xf>
    <xf numFmtId="164" fontId="17" fillId="38" borderId="9" xfId="40" applyFont="1" applyFill="1" applyBorder="1" applyAlignment="1">
      <alignment horizontal="center" vertical="center" wrapText="1"/>
    </xf>
    <xf numFmtId="164" fontId="19" fillId="33" borderId="0" xfId="0" applyNumberFormat="1" applyFont="1" applyFill="1" applyBorder="1" applyAlignment="1">
      <alignment horizontal="center" vertical="center" wrapText="1"/>
    </xf>
    <xf numFmtId="0" fontId="17" fillId="40" borderId="9" xfId="0" applyFont="1" applyFill="1" applyBorder="1" applyAlignment="1">
      <alignment horizontal="left" vertical="center"/>
    </xf>
    <xf numFmtId="0" fontId="17" fillId="40" borderId="9" xfId="0" applyFont="1" applyFill="1" applyBorder="1" applyAlignment="1">
      <alignment horizontal="center" vertical="center"/>
    </xf>
    <xf numFmtId="164" fontId="17" fillId="40" borderId="9" xfId="40" applyFont="1" applyFill="1" applyBorder="1" applyAlignment="1">
      <alignment horizontal="center" vertical="center"/>
    </xf>
    <xf numFmtId="164" fontId="17" fillId="40" borderId="15" xfId="40" applyFont="1" applyFill="1" applyBorder="1" applyAlignment="1">
      <alignment horizontal="center" vertical="center"/>
    </xf>
    <xf numFmtId="164" fontId="17" fillId="40" borderId="16" xfId="40" applyFont="1" applyFill="1" applyBorder="1" applyAlignment="1">
      <alignment horizontal="center" vertical="center"/>
    </xf>
    <xf numFmtId="164" fontId="17" fillId="40" borderId="19" xfId="40" applyFont="1" applyFill="1" applyBorder="1" applyAlignment="1">
      <alignment horizontal="center" vertical="center"/>
    </xf>
    <xf numFmtId="0" fontId="17" fillId="40" borderId="13" xfId="0" applyFont="1" applyFill="1" applyBorder="1" applyAlignment="1">
      <alignment horizontal="center" vertical="center"/>
    </xf>
    <xf numFmtId="0" fontId="17" fillId="40" borderId="9" xfId="0" applyFont="1" applyFill="1" applyBorder="1" applyAlignment="1">
      <alignment horizontal="center" vertical="center"/>
    </xf>
    <xf numFmtId="164" fontId="17" fillId="40" borderId="9" xfId="40" applyFont="1" applyFill="1" applyBorder="1" applyAlignment="1">
      <alignment horizontal="center" vertical="center"/>
    </xf>
    <xf numFmtId="164" fontId="17" fillId="40" borderId="9" xfId="40" applyFont="1" applyFill="1" applyBorder="1" applyAlignment="1">
      <alignment horizontal="center" vertical="center" wrapText="1"/>
    </xf>
    <xf numFmtId="0" fontId="17" fillId="40" borderId="9" xfId="0" applyFont="1" applyFill="1" applyBorder="1" applyAlignment="1">
      <alignment vertical="center" wrapText="1"/>
    </xf>
    <xf numFmtId="0" fontId="16" fillId="40" borderId="9" xfId="0" applyFont="1" applyFill="1" applyBorder="1" applyAlignment="1">
      <alignment horizontal="center" vertical="center"/>
    </xf>
    <xf numFmtId="165" fontId="17" fillId="40" borderId="9" xfId="0" applyNumberFormat="1" applyFont="1" applyFill="1" applyBorder="1" applyAlignment="1">
      <alignment horizontal="center" vertical="center"/>
    </xf>
    <xf numFmtId="164" fontId="17" fillId="40" borderId="18" xfId="40" applyFont="1" applyFill="1" applyBorder="1" applyAlignment="1">
      <alignment horizontal="center" vertical="center"/>
    </xf>
    <xf numFmtId="0" fontId="17" fillId="40" borderId="9" xfId="0" quotePrefix="1" applyFont="1" applyFill="1" applyBorder="1" applyAlignment="1">
      <alignment horizontal="center" vertical="center"/>
    </xf>
    <xf numFmtId="44" fontId="17" fillId="0" borderId="0" xfId="0" applyNumberFormat="1" applyFont="1" applyAlignment="1">
      <alignment horizontal="center" vertical="center"/>
    </xf>
    <xf numFmtId="0" fontId="17" fillId="38" borderId="15" xfId="0" applyFont="1" applyFill="1" applyBorder="1" applyAlignment="1">
      <alignment horizontal="left" vertical="center" wrapText="1"/>
    </xf>
    <xf numFmtId="0" fontId="17" fillId="38" borderId="16" xfId="0" applyFont="1" applyFill="1" applyBorder="1" applyAlignment="1">
      <alignment horizontal="left" vertical="center" wrapText="1"/>
    </xf>
    <xf numFmtId="0" fontId="17" fillId="38" borderId="13" xfId="0" applyFont="1" applyFill="1" applyBorder="1" applyAlignment="1">
      <alignment horizontal="left" vertical="center" wrapText="1"/>
    </xf>
    <xf numFmtId="0" fontId="24" fillId="38" borderId="0" xfId="0" applyFont="1" applyFill="1" applyAlignment="1">
      <alignment vertical="center"/>
    </xf>
    <xf numFmtId="0" fontId="22" fillId="38" borderId="9" xfId="0" applyFont="1" applyFill="1" applyBorder="1" applyAlignment="1">
      <alignment horizontal="center" vertical="center"/>
    </xf>
    <xf numFmtId="0" fontId="17" fillId="37" borderId="0" xfId="0" applyFont="1" applyFill="1" applyAlignment="1">
      <alignment vertical="center"/>
    </xf>
    <xf numFmtId="0" fontId="16" fillId="37" borderId="9" xfId="0" applyFont="1" applyFill="1" applyBorder="1" applyAlignment="1">
      <alignment horizontal="center" vertical="center"/>
    </xf>
    <xf numFmtId="165" fontId="17" fillId="37" borderId="9" xfId="0" applyNumberFormat="1" applyFont="1" applyFill="1" applyBorder="1" applyAlignment="1">
      <alignment horizontal="center" vertical="center"/>
    </xf>
    <xf numFmtId="0" fontId="17" fillId="37" borderId="9" xfId="0" applyFont="1" applyFill="1" applyBorder="1" applyAlignment="1">
      <alignment horizontal="left" vertical="center"/>
    </xf>
    <xf numFmtId="0" fontId="17" fillId="37" borderId="9" xfId="0" applyFont="1" applyFill="1" applyBorder="1" applyAlignment="1">
      <alignment horizontal="center" vertical="center"/>
    </xf>
    <xf numFmtId="164" fontId="17" fillId="37" borderId="9" xfId="40" applyFont="1" applyFill="1" applyBorder="1" applyAlignment="1">
      <alignment horizontal="center" vertical="center"/>
    </xf>
    <xf numFmtId="164" fontId="17" fillId="37" borderId="18" xfId="40" applyFont="1" applyFill="1" applyBorder="1" applyAlignment="1">
      <alignment horizontal="center" vertical="center"/>
    </xf>
    <xf numFmtId="0" fontId="17" fillId="37" borderId="13" xfId="0" applyFont="1" applyFill="1" applyBorder="1" applyAlignment="1">
      <alignment horizontal="center" vertical="center"/>
    </xf>
    <xf numFmtId="0" fontId="17" fillId="37" borderId="9" xfId="0" applyFont="1" applyFill="1" applyBorder="1" applyAlignment="1">
      <alignment horizontal="center" vertical="center"/>
    </xf>
    <xf numFmtId="164" fontId="17" fillId="37" borderId="9" xfId="40" applyFont="1" applyFill="1" applyBorder="1" applyAlignment="1">
      <alignment horizontal="center" vertical="center"/>
    </xf>
    <xf numFmtId="164" fontId="17" fillId="37" borderId="15" xfId="40" applyFont="1" applyFill="1" applyBorder="1" applyAlignment="1">
      <alignment horizontal="center" vertical="center"/>
    </xf>
    <xf numFmtId="164" fontId="17" fillId="37" borderId="16" xfId="40" applyFont="1" applyFill="1" applyBorder="1" applyAlignment="1">
      <alignment horizontal="center" vertical="center"/>
    </xf>
    <xf numFmtId="164" fontId="17" fillId="37" borderId="19" xfId="40" applyFont="1" applyFill="1" applyBorder="1" applyAlignment="1">
      <alignment horizontal="center" vertical="center"/>
    </xf>
    <xf numFmtId="0" fontId="17" fillId="37" borderId="9" xfId="0" quotePrefix="1" applyFont="1" applyFill="1" applyBorder="1" applyAlignment="1">
      <alignment horizontal="center" vertical="center"/>
    </xf>
    <xf numFmtId="0" fontId="17" fillId="37" borderId="9" xfId="0" applyFont="1" applyFill="1" applyBorder="1" applyAlignment="1">
      <alignment vertical="center" wrapText="1"/>
    </xf>
    <xf numFmtId="164" fontId="17" fillId="37" borderId="9" xfId="40" applyFont="1" applyFill="1" applyBorder="1" applyAlignment="1">
      <alignment horizontal="center" vertical="center" wrapText="1"/>
    </xf>
    <xf numFmtId="0" fontId="21" fillId="0" borderId="0" xfId="0" applyFont="1" applyFill="1" applyAlignment="1">
      <alignment horizontal="center" vertical="center"/>
    </xf>
    <xf numFmtId="0" fontId="24" fillId="0" borderId="0" xfId="0" applyFont="1" applyFill="1" applyAlignment="1">
      <alignment vertical="center"/>
    </xf>
    <xf numFmtId="0" fontId="17" fillId="40" borderId="0" xfId="0" applyFont="1" applyFill="1" applyAlignment="1">
      <alignment vertical="center"/>
    </xf>
  </cellXfs>
  <cellStyles count="41">
    <cellStyle name="20% - Énfasis1" xfId="1" xr:uid="{00000000-0005-0000-0000-000000000000}"/>
    <cellStyle name="20% - Énfasis2" xfId="2" xr:uid="{00000000-0005-0000-0000-000001000000}"/>
    <cellStyle name="20% - Énfasis3" xfId="3" xr:uid="{00000000-0005-0000-0000-000002000000}"/>
    <cellStyle name="20% - Énfasis4" xfId="4" xr:uid="{00000000-0005-0000-0000-000003000000}"/>
    <cellStyle name="20% - Énfasis5" xfId="5" xr:uid="{00000000-0005-0000-0000-000004000000}"/>
    <cellStyle name="20% - Énfasis6" xfId="6" xr:uid="{00000000-0005-0000-0000-000005000000}"/>
    <cellStyle name="40% - Énfasis1" xfId="7" xr:uid="{00000000-0005-0000-0000-000006000000}"/>
    <cellStyle name="40% - Énfasis2" xfId="8" xr:uid="{00000000-0005-0000-0000-000007000000}"/>
    <cellStyle name="40% - Énfasis3" xfId="9" xr:uid="{00000000-0005-0000-0000-000008000000}"/>
    <cellStyle name="40% - Énfasis4" xfId="10" xr:uid="{00000000-0005-0000-0000-000009000000}"/>
    <cellStyle name="40% - Énfasis5" xfId="11" xr:uid="{00000000-0005-0000-0000-00000A000000}"/>
    <cellStyle name="40% - Énfasis6" xfId="12" xr:uid="{00000000-0005-0000-0000-00000B000000}"/>
    <cellStyle name="60% - Énfasis1" xfId="13" xr:uid="{00000000-0005-0000-0000-00000C000000}"/>
    <cellStyle name="60% - Énfasis2" xfId="14" xr:uid="{00000000-0005-0000-0000-00000D000000}"/>
    <cellStyle name="60% - Énfasis3" xfId="15" xr:uid="{00000000-0005-0000-0000-00000E000000}"/>
    <cellStyle name="60% - Énfasis4" xfId="16" xr:uid="{00000000-0005-0000-0000-00000F000000}"/>
    <cellStyle name="60% - Énfasis5" xfId="17" xr:uid="{00000000-0005-0000-0000-000010000000}"/>
    <cellStyle name="60% - Énfasis6" xfId="18" xr:uid="{00000000-0005-0000-0000-000011000000}"/>
    <cellStyle name="Buena" xfId="19" xr:uid="{00000000-0005-0000-0000-000012000000}"/>
    <cellStyle name="Cálculo" xfId="20" xr:uid="{00000000-0005-0000-0000-000013000000}"/>
    <cellStyle name="Celda de comprobación" xfId="21" xr:uid="{00000000-0005-0000-0000-000014000000}"/>
    <cellStyle name="Celda vinculada" xfId="22" xr:uid="{00000000-0005-0000-0000-000015000000}"/>
    <cellStyle name="Encabezado 4" xfId="23" xr:uid="{00000000-0005-0000-0000-000017000000}"/>
    <cellStyle name="Énfasis1" xfId="24" xr:uid="{00000000-0005-0000-0000-000018000000}"/>
    <cellStyle name="Énfasis2" xfId="25" xr:uid="{00000000-0005-0000-0000-000019000000}"/>
    <cellStyle name="Énfasis3" xfId="26" xr:uid="{00000000-0005-0000-0000-00001A000000}"/>
    <cellStyle name="Énfasis4" xfId="27" xr:uid="{00000000-0005-0000-0000-00001B000000}"/>
    <cellStyle name="Énfasis5" xfId="28" xr:uid="{00000000-0005-0000-0000-00001C000000}"/>
    <cellStyle name="Énfasis6" xfId="29" xr:uid="{00000000-0005-0000-0000-00001D000000}"/>
    <cellStyle name="Entrada" xfId="30" xr:uid="{00000000-0005-0000-0000-00001E000000}"/>
    <cellStyle name="Incorrecto" xfId="31" xr:uid="{00000000-0005-0000-0000-00001F000000}"/>
    <cellStyle name="Moneda" xfId="40" builtinId="4"/>
    <cellStyle name="Normal" xfId="0" builtinId="0"/>
    <cellStyle name="Notas" xfId="32" xr:uid="{00000000-0005-0000-0000-000021000000}"/>
    <cellStyle name="Salida" xfId="33" xr:uid="{00000000-0005-0000-0000-000022000000}"/>
    <cellStyle name="Texto de advertencia" xfId="34" xr:uid="{00000000-0005-0000-0000-000023000000}"/>
    <cellStyle name="Texto explicativo" xfId="35" xr:uid="{00000000-0005-0000-0000-000024000000}"/>
    <cellStyle name="Título" xfId="36" xr:uid="{00000000-0005-0000-0000-000025000000}"/>
    <cellStyle name="Título 1" xfId="37" xr:uid="{00000000-0005-0000-0000-000026000000}"/>
    <cellStyle name="Título 2" xfId="38" xr:uid="{00000000-0005-0000-0000-000027000000}"/>
    <cellStyle name="Título 3" xfId="39" xr:uid="{00000000-0005-0000-0000-000028000000}"/>
  </cellStyles>
  <dxfs count="0"/>
  <tableStyles count="0" defaultTableStyle="TableStyleMedium2" defaultPivotStyle="PivotStyleLight16"/>
  <colors>
    <mruColors>
      <color rgb="FFDCC8F4"/>
      <color rgb="FFE7D9F7"/>
      <color rgb="FF6E27C5"/>
      <color rgb="FFAFAFAF"/>
      <color rgb="FF969696"/>
      <color rgb="FFF0E6FA"/>
      <color rgb="FFCDCDCD"/>
      <color rgb="FFD2D2D2"/>
      <color rgb="FFDCDCDC"/>
      <color rgb="FFC4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171450</xdr:rowOff>
    </xdr:from>
    <xdr:to>
      <xdr:col>6</xdr:col>
      <xdr:colOff>127543</xdr:colOff>
      <xdr:row>1</xdr:row>
      <xdr:rowOff>362005</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2425" y="342900"/>
          <a:ext cx="1649863" cy="19055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1</xdr:row>
      <xdr:rowOff>171450</xdr:rowOff>
    </xdr:from>
    <xdr:to>
      <xdr:col>7</xdr:col>
      <xdr:colOff>183573</xdr:colOff>
      <xdr:row>1</xdr:row>
      <xdr:rowOff>362005</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342900"/>
          <a:ext cx="1649862" cy="190555"/>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82"/>
  <sheetViews>
    <sheetView showGridLines="0" topLeftCell="J19" zoomScale="85" zoomScaleNormal="85" workbookViewId="0">
      <selection activeCell="AC38" sqref="AC38:AF38"/>
    </sheetView>
  </sheetViews>
  <sheetFormatPr baseColWidth="10" defaultColWidth="9.140625" defaultRowHeight="13.5" zeroHeight="1" x14ac:dyDescent="0.25"/>
  <cols>
    <col min="1" max="1" width="1.28515625" style="1" customWidth="1"/>
    <col min="2" max="4" width="4.7109375" style="1" customWidth="1"/>
    <col min="5" max="5" width="4.5703125" style="1" customWidth="1"/>
    <col min="6" max="11" width="4.7109375" style="1" customWidth="1"/>
    <col min="12" max="12" width="2.5703125" style="1" customWidth="1"/>
    <col min="13" max="13" width="6.28515625" style="1" hidden="1" customWidth="1"/>
    <col min="14" max="16" width="4.7109375" style="1" customWidth="1"/>
    <col min="17" max="17" width="4.28515625" style="1" customWidth="1"/>
    <col min="18" max="20" width="4.7109375" style="1" hidden="1" customWidth="1"/>
    <col min="21" max="32" width="4.7109375" style="1" customWidth="1"/>
    <col min="33" max="33" width="5.42578125" style="1" customWidth="1"/>
    <col min="34" max="34" width="5.140625" style="1" customWidth="1"/>
    <col min="35" max="36" width="4.7109375" style="1" customWidth="1"/>
    <col min="37" max="37" width="11.140625" style="8" customWidth="1"/>
    <col min="38" max="38" width="6.7109375" style="8" customWidth="1"/>
    <col min="39" max="39" width="20.28515625" style="8" bestFit="1" customWidth="1"/>
    <col min="40" max="40" width="14.85546875" style="8" customWidth="1"/>
    <col min="41" max="41" width="19.28515625" style="8" customWidth="1"/>
    <col min="42" max="42" width="20.140625" style="8" bestFit="1" customWidth="1"/>
    <col min="43" max="43" width="53.7109375" style="8" bestFit="1" customWidth="1"/>
    <col min="44" max="44" width="46" style="11" customWidth="1"/>
    <col min="45" max="45" width="19.28515625" style="8" customWidth="1"/>
    <col min="46" max="116" width="4.7109375" style="12" customWidth="1"/>
    <col min="117" max="130" width="9.140625" style="12" customWidth="1"/>
    <col min="131" max="16384" width="9.140625" style="12"/>
  </cols>
  <sheetData>
    <row r="1" spans="1:45" x14ac:dyDescent="0.25"/>
    <row r="2" spans="1:45" ht="32.1" customHeight="1" x14ac:dyDescent="0.25">
      <c r="B2" s="26" t="s">
        <v>3</v>
      </c>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45" ht="32.1" customHeight="1" x14ac:dyDescent="0.25">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45" x14ac:dyDescent="0.25"/>
    <row r="5" spans="1:45" ht="20.100000000000001" customHeight="1" x14ac:dyDescent="0.25">
      <c r="B5" s="24" t="s">
        <v>4</v>
      </c>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row>
    <row r="6" spans="1:45" ht="30" customHeight="1" x14ac:dyDescent="0.25">
      <c r="B6" s="29" t="s">
        <v>5</v>
      </c>
      <c r="C6" s="29"/>
      <c r="D6" s="29"/>
      <c r="E6" s="29"/>
      <c r="F6" s="29"/>
      <c r="G6" s="29"/>
      <c r="H6" s="29"/>
      <c r="I6" s="29"/>
      <c r="J6" s="29"/>
      <c r="K6" s="27" t="s">
        <v>56</v>
      </c>
      <c r="L6" s="27"/>
      <c r="M6" s="27"/>
      <c r="N6" s="27"/>
      <c r="O6" s="27"/>
      <c r="P6" s="27"/>
      <c r="Q6" s="27"/>
      <c r="R6" s="27"/>
      <c r="S6" s="29" t="s">
        <v>6</v>
      </c>
      <c r="T6" s="29"/>
      <c r="U6" s="29"/>
      <c r="V6" s="29"/>
      <c r="W6" s="29"/>
      <c r="X6" s="29"/>
      <c r="Y6" s="29"/>
      <c r="Z6" s="29"/>
      <c r="AA6" s="27"/>
      <c r="AB6" s="27"/>
      <c r="AC6" s="27"/>
      <c r="AD6" s="27"/>
      <c r="AE6" s="27"/>
      <c r="AF6" s="27"/>
      <c r="AG6" s="27"/>
      <c r="AH6" s="27"/>
      <c r="AI6" s="27"/>
      <c r="AJ6" s="27"/>
    </row>
    <row r="7" spans="1:45" ht="30" customHeight="1" x14ac:dyDescent="0.25">
      <c r="B7" s="29" t="s">
        <v>7</v>
      </c>
      <c r="C7" s="29"/>
      <c r="D7" s="29"/>
      <c r="E7" s="29"/>
      <c r="F7" s="29"/>
      <c r="G7" s="29"/>
      <c r="H7" s="29"/>
      <c r="I7" s="29"/>
      <c r="J7" s="29"/>
      <c r="K7" s="27" t="s">
        <v>25</v>
      </c>
      <c r="L7" s="27"/>
      <c r="M7" s="27"/>
      <c r="N7" s="27"/>
      <c r="O7" s="27"/>
      <c r="P7" s="27"/>
      <c r="Q7" s="27"/>
      <c r="R7" s="27"/>
      <c r="S7" s="29" t="s">
        <v>8</v>
      </c>
      <c r="T7" s="29"/>
      <c r="U7" s="29"/>
      <c r="V7" s="29"/>
      <c r="W7" s="29"/>
      <c r="X7" s="29"/>
      <c r="Y7" s="29"/>
      <c r="Z7" s="29"/>
      <c r="AA7" s="27"/>
      <c r="AB7" s="27"/>
      <c r="AC7" s="27"/>
      <c r="AD7" s="27"/>
      <c r="AE7" s="27"/>
      <c r="AF7" s="27"/>
      <c r="AG7" s="27"/>
      <c r="AH7" s="27"/>
      <c r="AI7" s="27"/>
      <c r="AJ7" s="27"/>
    </row>
    <row r="8" spans="1:45" ht="30" customHeight="1" x14ac:dyDescent="0.25">
      <c r="B8" s="29" t="s">
        <v>9</v>
      </c>
      <c r="C8" s="29"/>
      <c r="D8" s="29"/>
      <c r="E8" s="29"/>
      <c r="F8" s="29"/>
      <c r="G8" s="29"/>
      <c r="H8" s="29"/>
      <c r="I8" s="29"/>
      <c r="J8" s="29"/>
      <c r="K8" s="28">
        <v>43166</v>
      </c>
      <c r="L8" s="28"/>
      <c r="M8" s="28"/>
      <c r="N8" s="28"/>
      <c r="O8" s="28"/>
      <c r="P8" s="28"/>
      <c r="Q8" s="28"/>
      <c r="R8" s="28"/>
      <c r="S8" s="29" t="s">
        <v>10</v>
      </c>
      <c r="T8" s="29"/>
      <c r="U8" s="29"/>
      <c r="V8" s="29"/>
      <c r="W8" s="29"/>
      <c r="X8" s="29"/>
      <c r="Y8" s="29"/>
      <c r="Z8" s="29"/>
      <c r="AA8" s="30">
        <v>43181</v>
      </c>
      <c r="AB8" s="31"/>
      <c r="AC8" s="31"/>
      <c r="AD8" s="31"/>
      <c r="AE8" s="31"/>
      <c r="AF8" s="31"/>
      <c r="AG8" s="31"/>
      <c r="AH8" s="31"/>
      <c r="AI8" s="31"/>
      <c r="AJ8" s="32"/>
    </row>
    <row r="9" spans="1:45" x14ac:dyDescent="0.25"/>
    <row r="10" spans="1:45" ht="20.100000000000001" customHeight="1" x14ac:dyDescent="0.25">
      <c r="B10" s="24" t="s">
        <v>11</v>
      </c>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39" t="s">
        <v>33</v>
      </c>
      <c r="AL10" s="40"/>
      <c r="AM10" s="40"/>
      <c r="AN10" s="40"/>
      <c r="AO10" s="40"/>
      <c r="AP10" s="40"/>
      <c r="AQ10" s="40"/>
      <c r="AR10" s="40"/>
      <c r="AS10" s="1"/>
    </row>
    <row r="11" spans="1:45" s="127" customFormat="1" ht="30" customHeight="1" x14ac:dyDescent="0.25">
      <c r="A11" s="7"/>
      <c r="B11" s="3" t="s">
        <v>2</v>
      </c>
      <c r="C11" s="43" t="s">
        <v>15</v>
      </c>
      <c r="D11" s="44"/>
      <c r="E11" s="44"/>
      <c r="F11" s="44"/>
      <c r="G11" s="43" t="s">
        <v>12</v>
      </c>
      <c r="H11" s="44"/>
      <c r="I11" s="44"/>
      <c r="J11" s="44"/>
      <c r="K11" s="44"/>
      <c r="L11" s="44"/>
      <c r="M11" s="44"/>
      <c r="N11" s="43" t="s">
        <v>29</v>
      </c>
      <c r="O11" s="44"/>
      <c r="P11" s="44"/>
      <c r="Q11" s="44"/>
      <c r="R11" s="44"/>
      <c r="S11" s="44"/>
      <c r="T11" s="44"/>
      <c r="U11" s="43" t="s">
        <v>14</v>
      </c>
      <c r="V11" s="44"/>
      <c r="W11" s="44"/>
      <c r="X11" s="44"/>
      <c r="Y11" s="43" t="s">
        <v>13</v>
      </c>
      <c r="Z11" s="43"/>
      <c r="AA11" s="44"/>
      <c r="AB11" s="44"/>
      <c r="AC11" s="43" t="s">
        <v>16</v>
      </c>
      <c r="AD11" s="43"/>
      <c r="AE11" s="44"/>
      <c r="AF11" s="44"/>
      <c r="AG11" s="43" t="s">
        <v>93</v>
      </c>
      <c r="AH11" s="44"/>
      <c r="AI11" s="44"/>
      <c r="AJ11" s="45"/>
      <c r="AK11" s="4" t="s">
        <v>30</v>
      </c>
      <c r="AL11" s="4" t="s">
        <v>14</v>
      </c>
      <c r="AM11" s="5" t="s">
        <v>35</v>
      </c>
      <c r="AN11" s="5" t="s">
        <v>16</v>
      </c>
      <c r="AO11" s="6" t="s">
        <v>94</v>
      </c>
      <c r="AP11" s="4" t="s">
        <v>112</v>
      </c>
      <c r="AQ11" s="4" t="s">
        <v>106</v>
      </c>
      <c r="AR11" s="4" t="s">
        <v>32</v>
      </c>
      <c r="AS11" s="4"/>
    </row>
    <row r="12" spans="1:45" ht="20.100000000000001" customHeight="1" x14ac:dyDescent="0.25">
      <c r="A12" s="57"/>
      <c r="B12" s="47">
        <v>1</v>
      </c>
      <c r="C12" s="58">
        <v>43167</v>
      </c>
      <c r="D12" s="58"/>
      <c r="E12" s="58"/>
      <c r="F12" s="58"/>
      <c r="G12" s="59" t="s">
        <v>22</v>
      </c>
      <c r="H12" s="59"/>
      <c r="I12" s="59"/>
      <c r="J12" s="59"/>
      <c r="K12" s="59"/>
      <c r="L12" s="59"/>
      <c r="M12" s="59"/>
      <c r="N12" s="59" t="s">
        <v>26</v>
      </c>
      <c r="O12" s="59"/>
      <c r="P12" s="59"/>
      <c r="Q12" s="59"/>
      <c r="R12" s="59"/>
      <c r="S12" s="59"/>
      <c r="T12" s="59"/>
      <c r="U12" s="60" t="s">
        <v>27</v>
      </c>
      <c r="V12" s="60"/>
      <c r="W12" s="60"/>
      <c r="X12" s="60"/>
      <c r="Y12" s="61">
        <v>5.35</v>
      </c>
      <c r="Z12" s="61"/>
      <c r="AA12" s="61"/>
      <c r="AB12" s="61"/>
      <c r="AC12" s="60">
        <v>2898.19</v>
      </c>
      <c r="AD12" s="60"/>
      <c r="AE12" s="60"/>
      <c r="AF12" s="60"/>
      <c r="AG12" s="61">
        <f t="shared" ref="AG12:AG54" si="0">Y12*AC12</f>
        <v>15505.316499999999</v>
      </c>
      <c r="AH12" s="61"/>
      <c r="AI12" s="61"/>
      <c r="AJ12" s="69"/>
      <c r="AK12" s="65" t="s">
        <v>34</v>
      </c>
      <c r="AL12" s="66" t="str">
        <f>U12</f>
        <v>USD</v>
      </c>
      <c r="AM12" s="67">
        <f>Y12</f>
        <v>5.35</v>
      </c>
      <c r="AN12" s="66">
        <f>AC12</f>
        <v>2898.19</v>
      </c>
      <c r="AO12" s="67">
        <f t="shared" ref="AO12:AO58" si="1">AM12*AN12</f>
        <v>15505.316499999999</v>
      </c>
      <c r="AP12" s="67">
        <f>+AO12</f>
        <v>15505.316499999999</v>
      </c>
      <c r="AQ12" s="67"/>
      <c r="AR12" s="68" t="s">
        <v>36</v>
      </c>
      <c r="AS12" s="67"/>
    </row>
    <row r="13" spans="1:45" ht="20.100000000000001" customHeight="1" x14ac:dyDescent="0.25">
      <c r="A13" s="57"/>
      <c r="B13" s="47">
        <v>2</v>
      </c>
      <c r="C13" s="58">
        <v>43167</v>
      </c>
      <c r="D13" s="58"/>
      <c r="E13" s="58"/>
      <c r="F13" s="58"/>
      <c r="G13" s="59" t="s">
        <v>22</v>
      </c>
      <c r="H13" s="59"/>
      <c r="I13" s="59"/>
      <c r="J13" s="59"/>
      <c r="K13" s="59"/>
      <c r="L13" s="59"/>
      <c r="M13" s="59"/>
      <c r="N13" s="59" t="s">
        <v>28</v>
      </c>
      <c r="O13" s="59"/>
      <c r="P13" s="59"/>
      <c r="Q13" s="59"/>
      <c r="R13" s="59"/>
      <c r="S13" s="59"/>
      <c r="T13" s="59"/>
      <c r="U13" s="60" t="s">
        <v>27</v>
      </c>
      <c r="V13" s="60"/>
      <c r="W13" s="60"/>
      <c r="X13" s="60"/>
      <c r="Y13" s="61">
        <v>27.01</v>
      </c>
      <c r="Z13" s="61"/>
      <c r="AA13" s="61"/>
      <c r="AB13" s="61"/>
      <c r="AC13" s="60">
        <v>2898.19</v>
      </c>
      <c r="AD13" s="60"/>
      <c r="AE13" s="60"/>
      <c r="AF13" s="60"/>
      <c r="AG13" s="62">
        <f t="shared" si="0"/>
        <v>78280.111900000004</v>
      </c>
      <c r="AH13" s="63"/>
      <c r="AI13" s="63"/>
      <c r="AJ13" s="64"/>
      <c r="AK13" s="65" t="s">
        <v>34</v>
      </c>
      <c r="AL13" s="66" t="str">
        <f>U13</f>
        <v>USD</v>
      </c>
      <c r="AM13" s="67">
        <f>Y13</f>
        <v>27.01</v>
      </c>
      <c r="AN13" s="66">
        <f t="shared" ref="AN13:AN58" si="2">AC13</f>
        <v>2898.19</v>
      </c>
      <c r="AO13" s="67">
        <f t="shared" si="1"/>
        <v>78280.111900000004</v>
      </c>
      <c r="AP13" s="67">
        <f>+AO13</f>
        <v>78280.111900000004</v>
      </c>
      <c r="AQ13" s="67"/>
      <c r="AR13" s="68" t="s">
        <v>36</v>
      </c>
      <c r="AS13" s="67"/>
    </row>
    <row r="14" spans="1:45" ht="20.100000000000001" customHeight="1" x14ac:dyDescent="0.25">
      <c r="B14" s="112">
        <v>3</v>
      </c>
      <c r="C14" s="113">
        <v>43168</v>
      </c>
      <c r="D14" s="113"/>
      <c r="E14" s="113"/>
      <c r="F14" s="113"/>
      <c r="G14" s="114" t="s">
        <v>22</v>
      </c>
      <c r="H14" s="114"/>
      <c r="I14" s="114"/>
      <c r="J14" s="114"/>
      <c r="K14" s="114"/>
      <c r="L14" s="114"/>
      <c r="M14" s="114"/>
      <c r="N14" s="114" t="s">
        <v>37</v>
      </c>
      <c r="O14" s="114"/>
      <c r="P14" s="114"/>
      <c r="Q14" s="114"/>
      <c r="R14" s="114"/>
      <c r="S14" s="114"/>
      <c r="T14" s="114"/>
      <c r="U14" s="115" t="s">
        <v>27</v>
      </c>
      <c r="V14" s="115"/>
      <c r="W14" s="115"/>
      <c r="X14" s="115"/>
      <c r="Y14" s="116">
        <v>29.81</v>
      </c>
      <c r="Z14" s="116"/>
      <c r="AA14" s="116"/>
      <c r="AB14" s="116"/>
      <c r="AC14" s="115">
        <v>2898.19</v>
      </c>
      <c r="AD14" s="115"/>
      <c r="AE14" s="115"/>
      <c r="AF14" s="115"/>
      <c r="AG14" s="121">
        <f t="shared" si="0"/>
        <v>86395.043900000004</v>
      </c>
      <c r="AH14" s="122"/>
      <c r="AI14" s="122"/>
      <c r="AJ14" s="123"/>
      <c r="AK14" s="118" t="s">
        <v>38</v>
      </c>
      <c r="AL14" s="124" t="s">
        <v>60</v>
      </c>
      <c r="AM14" s="120">
        <v>0</v>
      </c>
      <c r="AN14" s="119">
        <f t="shared" si="2"/>
        <v>2898.19</v>
      </c>
      <c r="AO14" s="120">
        <f t="shared" si="1"/>
        <v>0</v>
      </c>
      <c r="AP14" s="120">
        <f>+AG14</f>
        <v>86395.043900000004</v>
      </c>
      <c r="AQ14" s="120" t="s">
        <v>127</v>
      </c>
      <c r="AR14" s="125" t="s">
        <v>39</v>
      </c>
      <c r="AS14" s="120"/>
    </row>
    <row r="15" spans="1:45" ht="20.100000000000001" customHeight="1" x14ac:dyDescent="0.25">
      <c r="A15" s="57"/>
      <c r="B15" s="47">
        <v>4</v>
      </c>
      <c r="C15" s="58">
        <v>43168</v>
      </c>
      <c r="D15" s="58"/>
      <c r="E15" s="58"/>
      <c r="F15" s="58"/>
      <c r="G15" s="59" t="s">
        <v>22</v>
      </c>
      <c r="H15" s="59"/>
      <c r="I15" s="59"/>
      <c r="J15" s="59"/>
      <c r="K15" s="59"/>
      <c r="L15" s="59"/>
      <c r="M15" s="59"/>
      <c r="N15" s="59" t="s">
        <v>26</v>
      </c>
      <c r="O15" s="59"/>
      <c r="P15" s="59"/>
      <c r="Q15" s="59"/>
      <c r="R15" s="59"/>
      <c r="S15" s="59"/>
      <c r="T15" s="59"/>
      <c r="U15" s="60" t="s">
        <v>27</v>
      </c>
      <c r="V15" s="60"/>
      <c r="W15" s="60"/>
      <c r="X15" s="60"/>
      <c r="Y15" s="61">
        <v>10.17</v>
      </c>
      <c r="Z15" s="61"/>
      <c r="AA15" s="61"/>
      <c r="AB15" s="61"/>
      <c r="AC15" s="60">
        <v>2898.19</v>
      </c>
      <c r="AD15" s="60"/>
      <c r="AE15" s="60"/>
      <c r="AF15" s="60"/>
      <c r="AG15" s="62">
        <f t="shared" si="0"/>
        <v>29474.5923</v>
      </c>
      <c r="AH15" s="63"/>
      <c r="AI15" s="63"/>
      <c r="AJ15" s="64"/>
      <c r="AK15" s="65" t="s">
        <v>34</v>
      </c>
      <c r="AL15" s="66" t="s">
        <v>27</v>
      </c>
      <c r="AM15" s="67">
        <f>Y15</f>
        <v>10.17</v>
      </c>
      <c r="AN15" s="66">
        <f t="shared" si="2"/>
        <v>2898.19</v>
      </c>
      <c r="AO15" s="67">
        <f t="shared" si="1"/>
        <v>29474.5923</v>
      </c>
      <c r="AP15" s="67">
        <f>+AO15</f>
        <v>29474.5923</v>
      </c>
      <c r="AQ15" s="67"/>
      <c r="AR15" s="68" t="s">
        <v>36</v>
      </c>
      <c r="AS15" s="67"/>
    </row>
    <row r="16" spans="1:45" ht="40.5" x14ac:dyDescent="0.25">
      <c r="B16" s="112">
        <v>5</v>
      </c>
      <c r="C16" s="113">
        <v>43169</v>
      </c>
      <c r="D16" s="113"/>
      <c r="E16" s="113"/>
      <c r="F16" s="113"/>
      <c r="G16" s="114" t="s">
        <v>22</v>
      </c>
      <c r="H16" s="114"/>
      <c r="I16" s="114"/>
      <c r="J16" s="114"/>
      <c r="K16" s="114"/>
      <c r="L16" s="114"/>
      <c r="M16" s="114"/>
      <c r="N16" s="114" t="s">
        <v>26</v>
      </c>
      <c r="O16" s="114"/>
      <c r="P16" s="114"/>
      <c r="Q16" s="114"/>
      <c r="R16" s="114"/>
      <c r="S16" s="114"/>
      <c r="T16" s="114"/>
      <c r="U16" s="115" t="s">
        <v>27</v>
      </c>
      <c r="V16" s="115"/>
      <c r="W16" s="115"/>
      <c r="X16" s="115"/>
      <c r="Y16" s="116">
        <v>16.190000000000001</v>
      </c>
      <c r="Z16" s="116"/>
      <c r="AA16" s="116"/>
      <c r="AB16" s="116"/>
      <c r="AC16" s="115">
        <v>2898.19</v>
      </c>
      <c r="AD16" s="115"/>
      <c r="AE16" s="115"/>
      <c r="AF16" s="115"/>
      <c r="AG16" s="116">
        <f t="shared" si="0"/>
        <v>46921.696100000001</v>
      </c>
      <c r="AH16" s="116"/>
      <c r="AI16" s="116"/>
      <c r="AJ16" s="117"/>
      <c r="AK16" s="118" t="s">
        <v>38</v>
      </c>
      <c r="AL16" s="124" t="s">
        <v>60</v>
      </c>
      <c r="AM16" s="120">
        <v>0</v>
      </c>
      <c r="AN16" s="119">
        <f t="shared" si="2"/>
        <v>2898.19</v>
      </c>
      <c r="AO16" s="120">
        <f t="shared" si="1"/>
        <v>0</v>
      </c>
      <c r="AP16" s="120">
        <f>+AG16</f>
        <v>46921.696100000001</v>
      </c>
      <c r="AQ16" s="126" t="s">
        <v>128</v>
      </c>
      <c r="AR16" s="125" t="s">
        <v>61</v>
      </c>
      <c r="AS16" s="120"/>
    </row>
    <row r="17" spans="1:45" ht="20.100000000000001" customHeight="1" x14ac:dyDescent="0.25">
      <c r="A17" s="57"/>
      <c r="B17" s="47">
        <v>6</v>
      </c>
      <c r="C17" s="58">
        <v>43169</v>
      </c>
      <c r="D17" s="58"/>
      <c r="E17" s="58"/>
      <c r="F17" s="58"/>
      <c r="G17" s="59" t="s">
        <v>22</v>
      </c>
      <c r="H17" s="59"/>
      <c r="I17" s="59"/>
      <c r="J17" s="59"/>
      <c r="K17" s="59"/>
      <c r="L17" s="59"/>
      <c r="M17" s="59"/>
      <c r="N17" s="59" t="s">
        <v>28</v>
      </c>
      <c r="O17" s="59"/>
      <c r="P17" s="59"/>
      <c r="Q17" s="59"/>
      <c r="R17" s="59"/>
      <c r="S17" s="59"/>
      <c r="T17" s="59"/>
      <c r="U17" s="60" t="s">
        <v>27</v>
      </c>
      <c r="V17" s="60"/>
      <c r="W17" s="60"/>
      <c r="X17" s="60"/>
      <c r="Y17" s="61">
        <v>6.74</v>
      </c>
      <c r="Z17" s="61"/>
      <c r="AA17" s="61"/>
      <c r="AB17" s="61"/>
      <c r="AC17" s="60">
        <v>2898.19</v>
      </c>
      <c r="AD17" s="60"/>
      <c r="AE17" s="60"/>
      <c r="AF17" s="60"/>
      <c r="AG17" s="62">
        <f t="shared" si="0"/>
        <v>19533.800600000002</v>
      </c>
      <c r="AH17" s="63"/>
      <c r="AI17" s="63"/>
      <c r="AJ17" s="64"/>
      <c r="AK17" s="65" t="s">
        <v>34</v>
      </c>
      <c r="AL17" s="66" t="s">
        <v>27</v>
      </c>
      <c r="AM17" s="67">
        <f t="shared" ref="AM17:AM23" si="3">Y17</f>
        <v>6.74</v>
      </c>
      <c r="AN17" s="66">
        <f t="shared" si="2"/>
        <v>2898.19</v>
      </c>
      <c r="AO17" s="67">
        <f t="shared" si="1"/>
        <v>19533.800600000002</v>
      </c>
      <c r="AP17" s="67">
        <f>+AO17</f>
        <v>19533.800600000002</v>
      </c>
      <c r="AQ17" s="67"/>
      <c r="AR17" s="68" t="s">
        <v>36</v>
      </c>
      <c r="AS17" s="67"/>
    </row>
    <row r="18" spans="1:45" ht="19.5" customHeight="1" x14ac:dyDescent="0.25">
      <c r="A18" s="57"/>
      <c r="B18" s="47">
        <v>7</v>
      </c>
      <c r="C18" s="58">
        <v>43169</v>
      </c>
      <c r="D18" s="58"/>
      <c r="E18" s="58"/>
      <c r="F18" s="58"/>
      <c r="G18" s="59" t="s">
        <v>22</v>
      </c>
      <c r="H18" s="59"/>
      <c r="I18" s="59"/>
      <c r="J18" s="59"/>
      <c r="K18" s="59"/>
      <c r="L18" s="59"/>
      <c r="M18" s="59"/>
      <c r="N18" s="59" t="s">
        <v>37</v>
      </c>
      <c r="O18" s="59"/>
      <c r="P18" s="59"/>
      <c r="Q18" s="59"/>
      <c r="R18" s="59"/>
      <c r="S18" s="59"/>
      <c r="T18" s="59"/>
      <c r="U18" s="60" t="s">
        <v>27</v>
      </c>
      <c r="V18" s="60"/>
      <c r="W18" s="60"/>
      <c r="X18" s="60"/>
      <c r="Y18" s="61">
        <v>1.39</v>
      </c>
      <c r="Z18" s="61"/>
      <c r="AA18" s="61"/>
      <c r="AB18" s="61"/>
      <c r="AC18" s="60">
        <v>2898.19</v>
      </c>
      <c r="AD18" s="60"/>
      <c r="AE18" s="60"/>
      <c r="AF18" s="60"/>
      <c r="AG18" s="61">
        <f t="shared" si="0"/>
        <v>4028.4840999999997</v>
      </c>
      <c r="AH18" s="61"/>
      <c r="AI18" s="61"/>
      <c r="AJ18" s="69"/>
      <c r="AK18" s="65" t="s">
        <v>34</v>
      </c>
      <c r="AL18" s="66" t="s">
        <v>27</v>
      </c>
      <c r="AM18" s="67">
        <f t="shared" si="3"/>
        <v>1.39</v>
      </c>
      <c r="AN18" s="66">
        <f t="shared" si="2"/>
        <v>2898.19</v>
      </c>
      <c r="AO18" s="67">
        <f t="shared" si="1"/>
        <v>4028.4840999999997</v>
      </c>
      <c r="AP18" s="67">
        <f t="shared" ref="AP18:AP23" si="4">+AO18</f>
        <v>4028.4840999999997</v>
      </c>
      <c r="AQ18" s="67"/>
      <c r="AR18" s="68" t="s">
        <v>36</v>
      </c>
      <c r="AS18" s="67"/>
    </row>
    <row r="19" spans="1:45" ht="20.100000000000001" customHeight="1" x14ac:dyDescent="0.25">
      <c r="A19" s="57"/>
      <c r="B19" s="47">
        <v>8</v>
      </c>
      <c r="C19" s="58">
        <v>43169</v>
      </c>
      <c r="D19" s="58"/>
      <c r="E19" s="58"/>
      <c r="F19" s="58"/>
      <c r="G19" s="59" t="s">
        <v>22</v>
      </c>
      <c r="H19" s="59"/>
      <c r="I19" s="59"/>
      <c r="J19" s="59"/>
      <c r="K19" s="59"/>
      <c r="L19" s="59"/>
      <c r="M19" s="59"/>
      <c r="N19" s="59" t="s">
        <v>41</v>
      </c>
      <c r="O19" s="59"/>
      <c r="P19" s="59"/>
      <c r="Q19" s="59"/>
      <c r="R19" s="59"/>
      <c r="S19" s="59"/>
      <c r="T19" s="59"/>
      <c r="U19" s="60" t="s">
        <v>27</v>
      </c>
      <c r="V19" s="60"/>
      <c r="W19" s="60"/>
      <c r="X19" s="60"/>
      <c r="Y19" s="61">
        <v>6.16</v>
      </c>
      <c r="Z19" s="61"/>
      <c r="AA19" s="61"/>
      <c r="AB19" s="61"/>
      <c r="AC19" s="60">
        <v>2898.19</v>
      </c>
      <c r="AD19" s="60"/>
      <c r="AE19" s="60"/>
      <c r="AF19" s="60"/>
      <c r="AG19" s="61">
        <f t="shared" si="0"/>
        <v>17852.850399999999</v>
      </c>
      <c r="AH19" s="61"/>
      <c r="AI19" s="61"/>
      <c r="AJ19" s="69"/>
      <c r="AK19" s="65" t="s">
        <v>34</v>
      </c>
      <c r="AL19" s="66" t="s">
        <v>27</v>
      </c>
      <c r="AM19" s="67">
        <f t="shared" si="3"/>
        <v>6.16</v>
      </c>
      <c r="AN19" s="66">
        <f t="shared" si="2"/>
        <v>2898.19</v>
      </c>
      <c r="AO19" s="67">
        <f t="shared" si="1"/>
        <v>17852.850399999999</v>
      </c>
      <c r="AP19" s="67">
        <f t="shared" si="4"/>
        <v>17852.850399999999</v>
      </c>
      <c r="AQ19" s="67"/>
      <c r="AR19" s="68" t="s">
        <v>36</v>
      </c>
      <c r="AS19" s="67"/>
    </row>
    <row r="20" spans="1:45" s="128" customFormat="1" ht="27" customHeight="1" x14ac:dyDescent="0.25">
      <c r="A20" s="109"/>
      <c r="B20" s="110">
        <v>9</v>
      </c>
      <c r="C20" s="48">
        <v>43169</v>
      </c>
      <c r="D20" s="48"/>
      <c r="E20" s="48"/>
      <c r="F20" s="48"/>
      <c r="G20" s="49" t="s">
        <v>22</v>
      </c>
      <c r="H20" s="49"/>
      <c r="I20" s="49"/>
      <c r="J20" s="49"/>
      <c r="K20" s="49"/>
      <c r="L20" s="49"/>
      <c r="M20" s="49"/>
      <c r="N20" s="49" t="s">
        <v>101</v>
      </c>
      <c r="O20" s="49"/>
      <c r="P20" s="49"/>
      <c r="Q20" s="49"/>
      <c r="R20" s="49"/>
      <c r="S20" s="49"/>
      <c r="T20" s="49"/>
      <c r="U20" s="50" t="s">
        <v>27</v>
      </c>
      <c r="V20" s="50"/>
      <c r="W20" s="50"/>
      <c r="X20" s="50"/>
      <c r="Y20" s="51">
        <v>7.96</v>
      </c>
      <c r="Z20" s="51"/>
      <c r="AA20" s="51"/>
      <c r="AB20" s="51"/>
      <c r="AC20" s="50">
        <v>2898.19</v>
      </c>
      <c r="AD20" s="50"/>
      <c r="AE20" s="50"/>
      <c r="AF20" s="50"/>
      <c r="AG20" s="51">
        <f t="shared" ref="AG20" si="5">Y20*AC20</f>
        <v>23069.592400000001</v>
      </c>
      <c r="AH20" s="51"/>
      <c r="AI20" s="51"/>
      <c r="AJ20" s="52"/>
      <c r="AK20" s="53" t="s">
        <v>34</v>
      </c>
      <c r="AL20" s="54" t="s">
        <v>27</v>
      </c>
      <c r="AM20" s="55">
        <f t="shared" si="3"/>
        <v>7.96</v>
      </c>
      <c r="AN20" s="54">
        <f t="shared" ref="AN20" si="6">AC20</f>
        <v>2898.19</v>
      </c>
      <c r="AO20" s="55">
        <f t="shared" ref="AO20" si="7">AM20*AN20</f>
        <v>23069.592400000001</v>
      </c>
      <c r="AP20" s="67">
        <f t="shared" si="4"/>
        <v>23069.592400000001</v>
      </c>
      <c r="AQ20" s="55"/>
      <c r="AR20" s="56" t="s">
        <v>102</v>
      </c>
      <c r="AS20" s="67"/>
    </row>
    <row r="21" spans="1:45" s="128" customFormat="1" ht="27" customHeight="1" x14ac:dyDescent="0.25">
      <c r="A21" s="109"/>
      <c r="B21" s="110">
        <v>10</v>
      </c>
      <c r="C21" s="48">
        <v>43169</v>
      </c>
      <c r="D21" s="48"/>
      <c r="E21" s="48"/>
      <c r="F21" s="48"/>
      <c r="G21" s="49" t="s">
        <v>22</v>
      </c>
      <c r="H21" s="49"/>
      <c r="I21" s="49"/>
      <c r="J21" s="49"/>
      <c r="K21" s="49"/>
      <c r="L21" s="49"/>
      <c r="M21" s="49"/>
      <c r="N21" s="49" t="s">
        <v>101</v>
      </c>
      <c r="O21" s="49"/>
      <c r="P21" s="49"/>
      <c r="Q21" s="49"/>
      <c r="R21" s="49"/>
      <c r="S21" s="49"/>
      <c r="T21" s="49"/>
      <c r="U21" s="50" t="s">
        <v>27</v>
      </c>
      <c r="V21" s="50"/>
      <c r="W21" s="50"/>
      <c r="X21" s="50"/>
      <c r="Y21" s="51">
        <v>8.23</v>
      </c>
      <c r="Z21" s="51"/>
      <c r="AA21" s="51"/>
      <c r="AB21" s="51"/>
      <c r="AC21" s="50">
        <v>2898.19</v>
      </c>
      <c r="AD21" s="50"/>
      <c r="AE21" s="50"/>
      <c r="AF21" s="50"/>
      <c r="AG21" s="51">
        <f t="shared" ref="AG21" si="8">Y21*AC21</f>
        <v>23852.103700000003</v>
      </c>
      <c r="AH21" s="51"/>
      <c r="AI21" s="51"/>
      <c r="AJ21" s="52"/>
      <c r="AK21" s="53" t="s">
        <v>34</v>
      </c>
      <c r="AL21" s="54" t="s">
        <v>27</v>
      </c>
      <c r="AM21" s="55">
        <f t="shared" si="3"/>
        <v>8.23</v>
      </c>
      <c r="AN21" s="54">
        <f t="shared" ref="AN21" si="9">AC21</f>
        <v>2898.19</v>
      </c>
      <c r="AO21" s="55">
        <f t="shared" ref="AO21" si="10">AM21*AN21</f>
        <v>23852.103700000003</v>
      </c>
      <c r="AP21" s="67">
        <f t="shared" si="4"/>
        <v>23852.103700000003</v>
      </c>
      <c r="AQ21" s="55"/>
      <c r="AR21" s="56" t="s">
        <v>102</v>
      </c>
      <c r="AS21" s="67"/>
    </row>
    <row r="22" spans="1:45" ht="20.100000000000001" customHeight="1" x14ac:dyDescent="0.25">
      <c r="A22" s="57"/>
      <c r="B22" s="47">
        <v>11</v>
      </c>
      <c r="C22" s="58">
        <v>43170</v>
      </c>
      <c r="D22" s="58"/>
      <c r="E22" s="58"/>
      <c r="F22" s="58"/>
      <c r="G22" s="59" t="s">
        <v>22</v>
      </c>
      <c r="H22" s="59"/>
      <c r="I22" s="59"/>
      <c r="J22" s="59"/>
      <c r="K22" s="59"/>
      <c r="L22" s="59"/>
      <c r="M22" s="59"/>
      <c r="N22" s="59" t="s">
        <v>26</v>
      </c>
      <c r="O22" s="59"/>
      <c r="P22" s="59"/>
      <c r="Q22" s="59"/>
      <c r="R22" s="59"/>
      <c r="S22" s="59"/>
      <c r="T22" s="59"/>
      <c r="U22" s="60" t="s">
        <v>27</v>
      </c>
      <c r="V22" s="60"/>
      <c r="W22" s="60"/>
      <c r="X22" s="60"/>
      <c r="Y22" s="61">
        <v>20.58</v>
      </c>
      <c r="Z22" s="61"/>
      <c r="AA22" s="61"/>
      <c r="AB22" s="61"/>
      <c r="AC22" s="60">
        <v>2898.19</v>
      </c>
      <c r="AD22" s="60"/>
      <c r="AE22" s="60"/>
      <c r="AF22" s="60"/>
      <c r="AG22" s="61">
        <f t="shared" si="0"/>
        <v>59644.750199999995</v>
      </c>
      <c r="AH22" s="61"/>
      <c r="AI22" s="61"/>
      <c r="AJ22" s="69"/>
      <c r="AK22" s="65" t="s">
        <v>34</v>
      </c>
      <c r="AL22" s="66" t="s">
        <v>27</v>
      </c>
      <c r="AM22" s="67">
        <f t="shared" si="3"/>
        <v>20.58</v>
      </c>
      <c r="AN22" s="66">
        <f t="shared" si="2"/>
        <v>2898.19</v>
      </c>
      <c r="AO22" s="67">
        <f t="shared" si="1"/>
        <v>59644.750199999995</v>
      </c>
      <c r="AP22" s="67">
        <f t="shared" si="4"/>
        <v>59644.750199999995</v>
      </c>
      <c r="AQ22" s="67"/>
      <c r="AR22" s="68" t="s">
        <v>36</v>
      </c>
      <c r="AS22" s="67"/>
    </row>
    <row r="23" spans="1:45" ht="20.100000000000001" customHeight="1" x14ac:dyDescent="0.25">
      <c r="A23" s="57"/>
      <c r="B23" s="47">
        <v>12</v>
      </c>
      <c r="C23" s="58">
        <v>43170</v>
      </c>
      <c r="D23" s="58"/>
      <c r="E23" s="58"/>
      <c r="F23" s="58"/>
      <c r="G23" s="59" t="s">
        <v>22</v>
      </c>
      <c r="H23" s="59"/>
      <c r="I23" s="59"/>
      <c r="J23" s="59"/>
      <c r="K23" s="59"/>
      <c r="L23" s="59"/>
      <c r="M23" s="59"/>
      <c r="N23" s="59" t="s">
        <v>28</v>
      </c>
      <c r="O23" s="59"/>
      <c r="P23" s="59"/>
      <c r="Q23" s="59"/>
      <c r="R23" s="59"/>
      <c r="S23" s="59"/>
      <c r="T23" s="59"/>
      <c r="U23" s="60" t="s">
        <v>27</v>
      </c>
      <c r="V23" s="60"/>
      <c r="W23" s="60"/>
      <c r="X23" s="60"/>
      <c r="Y23" s="61">
        <v>11.87</v>
      </c>
      <c r="Z23" s="61"/>
      <c r="AA23" s="61"/>
      <c r="AB23" s="61"/>
      <c r="AC23" s="60">
        <v>2898.19</v>
      </c>
      <c r="AD23" s="60"/>
      <c r="AE23" s="60"/>
      <c r="AF23" s="60"/>
      <c r="AG23" s="61">
        <f t="shared" si="0"/>
        <v>34401.515299999999</v>
      </c>
      <c r="AH23" s="61"/>
      <c r="AI23" s="61"/>
      <c r="AJ23" s="69"/>
      <c r="AK23" s="65" t="s">
        <v>34</v>
      </c>
      <c r="AL23" s="66" t="s">
        <v>27</v>
      </c>
      <c r="AM23" s="67">
        <f t="shared" si="3"/>
        <v>11.87</v>
      </c>
      <c r="AN23" s="66">
        <f t="shared" si="2"/>
        <v>2898.19</v>
      </c>
      <c r="AO23" s="67">
        <f t="shared" si="1"/>
        <v>34401.515299999999</v>
      </c>
      <c r="AP23" s="67">
        <f t="shared" si="4"/>
        <v>34401.515299999999</v>
      </c>
      <c r="AQ23" s="67"/>
      <c r="AR23" s="68" t="s">
        <v>36</v>
      </c>
      <c r="AS23" s="67"/>
    </row>
    <row r="24" spans="1:45" ht="20.100000000000001" customHeight="1" x14ac:dyDescent="0.25">
      <c r="A24" s="111"/>
      <c r="B24" s="112">
        <v>13</v>
      </c>
      <c r="C24" s="113"/>
      <c r="D24" s="113"/>
      <c r="E24" s="113"/>
      <c r="F24" s="113"/>
      <c r="G24" s="114" t="s">
        <v>22</v>
      </c>
      <c r="H24" s="114"/>
      <c r="I24" s="114"/>
      <c r="J24" s="114"/>
      <c r="K24" s="114"/>
      <c r="L24" s="114"/>
      <c r="M24" s="114"/>
      <c r="N24" s="114" t="s">
        <v>37</v>
      </c>
      <c r="O24" s="114"/>
      <c r="P24" s="114"/>
      <c r="Q24" s="114"/>
      <c r="R24" s="114"/>
      <c r="S24" s="114"/>
      <c r="T24" s="114"/>
      <c r="U24" s="115" t="s">
        <v>27</v>
      </c>
      <c r="V24" s="115"/>
      <c r="W24" s="115"/>
      <c r="X24" s="115"/>
      <c r="Y24" s="116">
        <v>0.91</v>
      </c>
      <c r="Z24" s="116"/>
      <c r="AA24" s="116"/>
      <c r="AB24" s="116"/>
      <c r="AC24" s="115">
        <v>2898.19</v>
      </c>
      <c r="AD24" s="115"/>
      <c r="AE24" s="115"/>
      <c r="AF24" s="115"/>
      <c r="AG24" s="116">
        <f t="shared" si="0"/>
        <v>2637.3529000000003</v>
      </c>
      <c r="AH24" s="116"/>
      <c r="AI24" s="116"/>
      <c r="AJ24" s="117"/>
      <c r="AK24" s="118" t="s">
        <v>38</v>
      </c>
      <c r="AL24" s="124" t="s">
        <v>60</v>
      </c>
      <c r="AM24" s="120">
        <v>0</v>
      </c>
      <c r="AN24" s="119">
        <f t="shared" si="2"/>
        <v>2898.19</v>
      </c>
      <c r="AO24" s="120">
        <f t="shared" si="1"/>
        <v>0</v>
      </c>
      <c r="AP24" s="120">
        <f>+AG24</f>
        <v>2637.3529000000003</v>
      </c>
      <c r="AQ24" s="120" t="s">
        <v>127</v>
      </c>
      <c r="AR24" s="125" t="s">
        <v>39</v>
      </c>
      <c r="AS24" s="120"/>
    </row>
    <row r="25" spans="1:45" ht="20.100000000000001" customHeight="1" x14ac:dyDescent="0.25">
      <c r="A25" s="57"/>
      <c r="B25" s="47">
        <v>14</v>
      </c>
      <c r="C25" s="58">
        <v>43171</v>
      </c>
      <c r="D25" s="58"/>
      <c r="E25" s="58"/>
      <c r="F25" s="58"/>
      <c r="G25" s="59" t="s">
        <v>22</v>
      </c>
      <c r="H25" s="59"/>
      <c r="I25" s="59"/>
      <c r="J25" s="59"/>
      <c r="K25" s="59"/>
      <c r="L25" s="59"/>
      <c r="M25" s="59"/>
      <c r="N25" s="59" t="s">
        <v>26</v>
      </c>
      <c r="O25" s="59"/>
      <c r="P25" s="59"/>
      <c r="Q25" s="59"/>
      <c r="R25" s="59"/>
      <c r="S25" s="59"/>
      <c r="T25" s="59"/>
      <c r="U25" s="60" t="s">
        <v>27</v>
      </c>
      <c r="V25" s="60"/>
      <c r="W25" s="60"/>
      <c r="X25" s="60"/>
      <c r="Y25" s="61">
        <v>10.97</v>
      </c>
      <c r="Z25" s="61"/>
      <c r="AA25" s="61"/>
      <c r="AB25" s="61"/>
      <c r="AC25" s="60">
        <v>2898.19</v>
      </c>
      <c r="AD25" s="60"/>
      <c r="AE25" s="60"/>
      <c r="AF25" s="60"/>
      <c r="AG25" s="61">
        <f t="shared" si="0"/>
        <v>31793.144300000004</v>
      </c>
      <c r="AH25" s="61"/>
      <c r="AI25" s="61"/>
      <c r="AJ25" s="69"/>
      <c r="AK25" s="65" t="s">
        <v>34</v>
      </c>
      <c r="AL25" s="66" t="s">
        <v>27</v>
      </c>
      <c r="AM25" s="67">
        <f>Y25</f>
        <v>10.97</v>
      </c>
      <c r="AN25" s="66">
        <f t="shared" si="2"/>
        <v>2898.19</v>
      </c>
      <c r="AO25" s="67">
        <f t="shared" si="1"/>
        <v>31793.144300000004</v>
      </c>
      <c r="AP25" s="67">
        <f>+AO25</f>
        <v>31793.144300000004</v>
      </c>
      <c r="AQ25" s="67"/>
      <c r="AR25" s="68" t="s">
        <v>36</v>
      </c>
      <c r="AS25" s="67"/>
    </row>
    <row r="26" spans="1:45" ht="20.100000000000001" customHeight="1" x14ac:dyDescent="0.25">
      <c r="A26" s="111"/>
      <c r="B26" s="112">
        <v>15</v>
      </c>
      <c r="C26" s="113">
        <v>43171</v>
      </c>
      <c r="D26" s="113"/>
      <c r="E26" s="113"/>
      <c r="F26" s="113"/>
      <c r="G26" s="114" t="s">
        <v>22</v>
      </c>
      <c r="H26" s="114"/>
      <c r="I26" s="114"/>
      <c r="J26" s="114"/>
      <c r="K26" s="114"/>
      <c r="L26" s="114"/>
      <c r="M26" s="114"/>
      <c r="N26" s="114" t="s">
        <v>37</v>
      </c>
      <c r="O26" s="114"/>
      <c r="P26" s="114"/>
      <c r="Q26" s="114"/>
      <c r="R26" s="114"/>
      <c r="S26" s="114"/>
      <c r="T26" s="114"/>
      <c r="U26" s="115" t="s">
        <v>27</v>
      </c>
      <c r="V26" s="115"/>
      <c r="W26" s="115"/>
      <c r="X26" s="115"/>
      <c r="Y26" s="116">
        <v>16.75</v>
      </c>
      <c r="Z26" s="116"/>
      <c r="AA26" s="116"/>
      <c r="AB26" s="116"/>
      <c r="AC26" s="115">
        <v>2898.19</v>
      </c>
      <c r="AD26" s="115"/>
      <c r="AE26" s="115"/>
      <c r="AF26" s="115"/>
      <c r="AG26" s="116">
        <f t="shared" si="0"/>
        <v>48544.682500000003</v>
      </c>
      <c r="AH26" s="116"/>
      <c r="AI26" s="116"/>
      <c r="AJ26" s="117"/>
      <c r="AK26" s="118" t="s">
        <v>38</v>
      </c>
      <c r="AL26" s="124" t="s">
        <v>60</v>
      </c>
      <c r="AM26" s="120">
        <v>0</v>
      </c>
      <c r="AN26" s="119">
        <f t="shared" si="2"/>
        <v>2898.19</v>
      </c>
      <c r="AO26" s="120">
        <f t="shared" si="1"/>
        <v>0</v>
      </c>
      <c r="AP26" s="120">
        <v>0</v>
      </c>
      <c r="AQ26" s="120" t="s">
        <v>126</v>
      </c>
      <c r="AR26" s="125" t="s">
        <v>42</v>
      </c>
      <c r="AS26" s="120">
        <v>16.75</v>
      </c>
    </row>
    <row r="27" spans="1:45" ht="20.100000000000001" customHeight="1" x14ac:dyDescent="0.25">
      <c r="A27" s="57"/>
      <c r="B27" s="47">
        <v>16</v>
      </c>
      <c r="C27" s="58">
        <v>43171</v>
      </c>
      <c r="D27" s="58"/>
      <c r="E27" s="58"/>
      <c r="F27" s="58"/>
      <c r="G27" s="59" t="s">
        <v>22</v>
      </c>
      <c r="H27" s="59"/>
      <c r="I27" s="59"/>
      <c r="J27" s="59"/>
      <c r="K27" s="59"/>
      <c r="L27" s="59"/>
      <c r="M27" s="59"/>
      <c r="N27" s="59" t="s">
        <v>37</v>
      </c>
      <c r="O27" s="59"/>
      <c r="P27" s="59"/>
      <c r="Q27" s="59"/>
      <c r="R27" s="59"/>
      <c r="S27" s="59"/>
      <c r="T27" s="59"/>
      <c r="U27" s="60" t="s">
        <v>27</v>
      </c>
      <c r="V27" s="60"/>
      <c r="W27" s="60"/>
      <c r="X27" s="60"/>
      <c r="Y27" s="61">
        <v>6.64</v>
      </c>
      <c r="Z27" s="61"/>
      <c r="AA27" s="61"/>
      <c r="AB27" s="61"/>
      <c r="AC27" s="60">
        <v>2898.19</v>
      </c>
      <c r="AD27" s="60"/>
      <c r="AE27" s="60"/>
      <c r="AF27" s="60"/>
      <c r="AG27" s="61">
        <f t="shared" si="0"/>
        <v>19243.981599999999</v>
      </c>
      <c r="AH27" s="61"/>
      <c r="AI27" s="61"/>
      <c r="AJ27" s="69"/>
      <c r="AK27" s="65" t="s">
        <v>34</v>
      </c>
      <c r="AL27" s="66" t="s">
        <v>27</v>
      </c>
      <c r="AM27" s="67">
        <f>Y27</f>
        <v>6.64</v>
      </c>
      <c r="AN27" s="66">
        <f t="shared" si="2"/>
        <v>2898.19</v>
      </c>
      <c r="AO27" s="67">
        <f t="shared" si="1"/>
        <v>19243.981599999999</v>
      </c>
      <c r="AP27" s="67">
        <f>+AO27</f>
        <v>19243.981599999999</v>
      </c>
      <c r="AQ27" s="67"/>
      <c r="AR27" s="68" t="s">
        <v>36</v>
      </c>
      <c r="AS27" s="67"/>
    </row>
    <row r="28" spans="1:45" ht="20.100000000000001" customHeight="1" x14ac:dyDescent="0.25">
      <c r="A28" s="57"/>
      <c r="B28" s="47">
        <v>17</v>
      </c>
      <c r="C28" s="58">
        <v>43172</v>
      </c>
      <c r="D28" s="58"/>
      <c r="E28" s="58"/>
      <c r="F28" s="58"/>
      <c r="G28" s="59" t="s">
        <v>22</v>
      </c>
      <c r="H28" s="59"/>
      <c r="I28" s="59"/>
      <c r="J28" s="59"/>
      <c r="K28" s="59"/>
      <c r="L28" s="59"/>
      <c r="M28" s="59"/>
      <c r="N28" s="59" t="s">
        <v>26</v>
      </c>
      <c r="O28" s="59"/>
      <c r="P28" s="59"/>
      <c r="Q28" s="59"/>
      <c r="R28" s="59"/>
      <c r="S28" s="59"/>
      <c r="T28" s="59"/>
      <c r="U28" s="60" t="s">
        <v>27</v>
      </c>
      <c r="V28" s="60"/>
      <c r="W28" s="60"/>
      <c r="X28" s="60"/>
      <c r="Y28" s="61">
        <v>6.42</v>
      </c>
      <c r="Z28" s="61"/>
      <c r="AA28" s="61"/>
      <c r="AB28" s="61"/>
      <c r="AC28" s="60">
        <v>2898.19</v>
      </c>
      <c r="AD28" s="60"/>
      <c r="AE28" s="60"/>
      <c r="AF28" s="60"/>
      <c r="AG28" s="61">
        <f t="shared" si="0"/>
        <v>18606.379799999999</v>
      </c>
      <c r="AH28" s="61"/>
      <c r="AI28" s="61"/>
      <c r="AJ28" s="69"/>
      <c r="AK28" s="65" t="s">
        <v>34</v>
      </c>
      <c r="AL28" s="66" t="s">
        <v>27</v>
      </c>
      <c r="AM28" s="67">
        <f>Y28</f>
        <v>6.42</v>
      </c>
      <c r="AN28" s="66">
        <f t="shared" si="2"/>
        <v>2898.19</v>
      </c>
      <c r="AO28" s="67">
        <f t="shared" si="1"/>
        <v>18606.379799999999</v>
      </c>
      <c r="AP28" s="67">
        <f t="shared" ref="AP28:AP40" si="11">+AO28</f>
        <v>18606.379799999999</v>
      </c>
      <c r="AQ28" s="67"/>
      <c r="AR28" s="68" t="s">
        <v>36</v>
      </c>
      <c r="AS28" s="67"/>
    </row>
    <row r="29" spans="1:45" ht="20.100000000000001" customHeight="1" x14ac:dyDescent="0.25">
      <c r="A29" s="57"/>
      <c r="B29" s="47">
        <v>18</v>
      </c>
      <c r="C29" s="58">
        <v>43172</v>
      </c>
      <c r="D29" s="58"/>
      <c r="E29" s="58"/>
      <c r="F29" s="58"/>
      <c r="G29" s="59" t="s">
        <v>22</v>
      </c>
      <c r="H29" s="59"/>
      <c r="I29" s="59"/>
      <c r="J29" s="59"/>
      <c r="K29" s="59"/>
      <c r="L29" s="59"/>
      <c r="M29" s="59"/>
      <c r="N29" s="59" t="s">
        <v>28</v>
      </c>
      <c r="O29" s="59"/>
      <c r="P29" s="59"/>
      <c r="Q29" s="59"/>
      <c r="R29" s="59"/>
      <c r="S29" s="59"/>
      <c r="T29" s="59"/>
      <c r="U29" s="60" t="s">
        <v>27</v>
      </c>
      <c r="V29" s="60"/>
      <c r="W29" s="60"/>
      <c r="X29" s="60"/>
      <c r="Y29" s="61">
        <v>8.19</v>
      </c>
      <c r="Z29" s="61"/>
      <c r="AA29" s="61"/>
      <c r="AB29" s="61"/>
      <c r="AC29" s="60">
        <v>2898.19</v>
      </c>
      <c r="AD29" s="60"/>
      <c r="AE29" s="60"/>
      <c r="AF29" s="60"/>
      <c r="AG29" s="61">
        <f t="shared" si="0"/>
        <v>23736.176100000001</v>
      </c>
      <c r="AH29" s="61"/>
      <c r="AI29" s="61"/>
      <c r="AJ29" s="69"/>
      <c r="AK29" s="65" t="s">
        <v>34</v>
      </c>
      <c r="AL29" s="66" t="s">
        <v>27</v>
      </c>
      <c r="AM29" s="67">
        <f t="shared" ref="AM29:AM53" si="12">Y29</f>
        <v>8.19</v>
      </c>
      <c r="AN29" s="66">
        <f t="shared" si="2"/>
        <v>2898.19</v>
      </c>
      <c r="AO29" s="67">
        <f t="shared" si="1"/>
        <v>23736.176100000001</v>
      </c>
      <c r="AP29" s="67">
        <f t="shared" si="11"/>
        <v>23736.176100000001</v>
      </c>
      <c r="AQ29" s="67"/>
      <c r="AR29" s="68" t="s">
        <v>36</v>
      </c>
      <c r="AS29" s="67"/>
    </row>
    <row r="30" spans="1:45" ht="20.100000000000001" customHeight="1" x14ac:dyDescent="0.25">
      <c r="A30" s="57"/>
      <c r="B30" s="47">
        <v>19</v>
      </c>
      <c r="C30" s="58">
        <v>43173</v>
      </c>
      <c r="D30" s="58"/>
      <c r="E30" s="58"/>
      <c r="F30" s="58"/>
      <c r="G30" s="59" t="s">
        <v>22</v>
      </c>
      <c r="H30" s="59"/>
      <c r="I30" s="59"/>
      <c r="J30" s="59"/>
      <c r="K30" s="59"/>
      <c r="L30" s="59"/>
      <c r="M30" s="59"/>
      <c r="N30" s="59" t="s">
        <v>26</v>
      </c>
      <c r="O30" s="59"/>
      <c r="P30" s="59"/>
      <c r="Q30" s="59"/>
      <c r="R30" s="59"/>
      <c r="S30" s="59"/>
      <c r="T30" s="59"/>
      <c r="U30" s="60" t="s">
        <v>27</v>
      </c>
      <c r="V30" s="60"/>
      <c r="W30" s="60"/>
      <c r="X30" s="60"/>
      <c r="Y30" s="61">
        <v>11.24</v>
      </c>
      <c r="Z30" s="61"/>
      <c r="AA30" s="61"/>
      <c r="AB30" s="61"/>
      <c r="AC30" s="60">
        <v>2898.19</v>
      </c>
      <c r="AD30" s="60"/>
      <c r="AE30" s="60"/>
      <c r="AF30" s="60"/>
      <c r="AG30" s="61">
        <f t="shared" si="0"/>
        <v>32575.655600000002</v>
      </c>
      <c r="AH30" s="61"/>
      <c r="AI30" s="61"/>
      <c r="AJ30" s="69"/>
      <c r="AK30" s="65" t="s">
        <v>34</v>
      </c>
      <c r="AL30" s="66" t="s">
        <v>27</v>
      </c>
      <c r="AM30" s="67">
        <f t="shared" si="12"/>
        <v>11.24</v>
      </c>
      <c r="AN30" s="66">
        <f t="shared" si="2"/>
        <v>2898.19</v>
      </c>
      <c r="AO30" s="67">
        <f t="shared" si="1"/>
        <v>32575.655600000002</v>
      </c>
      <c r="AP30" s="67">
        <f t="shared" si="11"/>
        <v>32575.655600000002</v>
      </c>
      <c r="AQ30" s="67"/>
      <c r="AR30" s="68" t="s">
        <v>36</v>
      </c>
      <c r="AS30" s="67"/>
    </row>
    <row r="31" spans="1:45" ht="20.100000000000001" customHeight="1" x14ac:dyDescent="0.25">
      <c r="A31" s="57"/>
      <c r="B31" s="47">
        <v>20</v>
      </c>
      <c r="C31" s="58">
        <v>43173</v>
      </c>
      <c r="D31" s="58"/>
      <c r="E31" s="58"/>
      <c r="F31" s="58"/>
      <c r="G31" s="59" t="s">
        <v>22</v>
      </c>
      <c r="H31" s="59"/>
      <c r="I31" s="59"/>
      <c r="J31" s="59"/>
      <c r="K31" s="59"/>
      <c r="L31" s="59"/>
      <c r="M31" s="59"/>
      <c r="N31" s="59" t="s">
        <v>28</v>
      </c>
      <c r="O31" s="59"/>
      <c r="P31" s="59"/>
      <c r="Q31" s="59"/>
      <c r="R31" s="59"/>
      <c r="S31" s="59"/>
      <c r="T31" s="59"/>
      <c r="U31" s="60" t="s">
        <v>27</v>
      </c>
      <c r="V31" s="60"/>
      <c r="W31" s="60"/>
      <c r="X31" s="60"/>
      <c r="Y31" s="61">
        <v>7.38</v>
      </c>
      <c r="Z31" s="61"/>
      <c r="AA31" s="61"/>
      <c r="AB31" s="61"/>
      <c r="AC31" s="60">
        <v>2898.19</v>
      </c>
      <c r="AD31" s="60"/>
      <c r="AE31" s="60"/>
      <c r="AF31" s="60"/>
      <c r="AG31" s="61">
        <f t="shared" si="0"/>
        <v>21388.642199999998</v>
      </c>
      <c r="AH31" s="61"/>
      <c r="AI31" s="61"/>
      <c r="AJ31" s="69"/>
      <c r="AK31" s="65" t="s">
        <v>34</v>
      </c>
      <c r="AL31" s="66" t="s">
        <v>27</v>
      </c>
      <c r="AM31" s="67">
        <f t="shared" si="12"/>
        <v>7.38</v>
      </c>
      <c r="AN31" s="66">
        <f t="shared" si="2"/>
        <v>2898.19</v>
      </c>
      <c r="AO31" s="67">
        <f t="shared" si="1"/>
        <v>21388.642199999998</v>
      </c>
      <c r="AP31" s="67">
        <f t="shared" si="11"/>
        <v>21388.642199999998</v>
      </c>
      <c r="AQ31" s="67"/>
      <c r="AR31" s="68" t="s">
        <v>36</v>
      </c>
      <c r="AS31" s="67"/>
    </row>
    <row r="32" spans="1:45" ht="20.100000000000001" customHeight="1" x14ac:dyDescent="0.25">
      <c r="A32" s="57"/>
      <c r="B32" s="47">
        <v>21</v>
      </c>
      <c r="C32" s="58">
        <v>43173</v>
      </c>
      <c r="D32" s="58"/>
      <c r="E32" s="58"/>
      <c r="F32" s="58"/>
      <c r="G32" s="59" t="s">
        <v>22</v>
      </c>
      <c r="H32" s="59"/>
      <c r="I32" s="59"/>
      <c r="J32" s="59"/>
      <c r="K32" s="59"/>
      <c r="L32" s="59"/>
      <c r="M32" s="59"/>
      <c r="N32" s="59" t="s">
        <v>41</v>
      </c>
      <c r="O32" s="59"/>
      <c r="P32" s="59"/>
      <c r="Q32" s="59"/>
      <c r="R32" s="59"/>
      <c r="S32" s="59"/>
      <c r="T32" s="59"/>
      <c r="U32" s="60" t="s">
        <v>27</v>
      </c>
      <c r="V32" s="60"/>
      <c r="W32" s="60"/>
      <c r="X32" s="60"/>
      <c r="Y32" s="61">
        <v>3.69</v>
      </c>
      <c r="Z32" s="61"/>
      <c r="AA32" s="61"/>
      <c r="AB32" s="61"/>
      <c r="AC32" s="60">
        <v>2898.19</v>
      </c>
      <c r="AD32" s="60"/>
      <c r="AE32" s="60"/>
      <c r="AF32" s="60"/>
      <c r="AG32" s="61">
        <f t="shared" si="0"/>
        <v>10694.321099999999</v>
      </c>
      <c r="AH32" s="61"/>
      <c r="AI32" s="61"/>
      <c r="AJ32" s="69"/>
      <c r="AK32" s="65" t="s">
        <v>34</v>
      </c>
      <c r="AL32" s="66" t="s">
        <v>27</v>
      </c>
      <c r="AM32" s="67">
        <f t="shared" si="12"/>
        <v>3.69</v>
      </c>
      <c r="AN32" s="66">
        <f t="shared" si="2"/>
        <v>2898.19</v>
      </c>
      <c r="AO32" s="67">
        <f t="shared" si="1"/>
        <v>10694.321099999999</v>
      </c>
      <c r="AP32" s="67">
        <f t="shared" si="11"/>
        <v>10694.321099999999</v>
      </c>
      <c r="AQ32" s="67"/>
      <c r="AR32" s="68" t="s">
        <v>36</v>
      </c>
      <c r="AS32" s="67"/>
    </row>
    <row r="33" spans="1:45" ht="20.100000000000001" customHeight="1" x14ac:dyDescent="0.25">
      <c r="A33" s="57"/>
      <c r="B33" s="47">
        <v>22</v>
      </c>
      <c r="C33" s="58">
        <v>43173</v>
      </c>
      <c r="D33" s="58"/>
      <c r="E33" s="58"/>
      <c r="F33" s="58"/>
      <c r="G33" s="59" t="s">
        <v>22</v>
      </c>
      <c r="H33" s="59"/>
      <c r="I33" s="59"/>
      <c r="J33" s="59"/>
      <c r="K33" s="59"/>
      <c r="L33" s="59"/>
      <c r="M33" s="59"/>
      <c r="N33" s="59" t="s">
        <v>43</v>
      </c>
      <c r="O33" s="59"/>
      <c r="P33" s="59"/>
      <c r="Q33" s="59"/>
      <c r="R33" s="59"/>
      <c r="S33" s="59"/>
      <c r="T33" s="59"/>
      <c r="U33" s="60" t="s">
        <v>27</v>
      </c>
      <c r="V33" s="60"/>
      <c r="W33" s="60"/>
      <c r="X33" s="60"/>
      <c r="Y33" s="61">
        <v>7.92</v>
      </c>
      <c r="Z33" s="61"/>
      <c r="AA33" s="61"/>
      <c r="AB33" s="61"/>
      <c r="AC33" s="60">
        <v>2898.19</v>
      </c>
      <c r="AD33" s="60"/>
      <c r="AE33" s="60"/>
      <c r="AF33" s="60"/>
      <c r="AG33" s="61">
        <f t="shared" si="0"/>
        <v>22953.664799999999</v>
      </c>
      <c r="AH33" s="61"/>
      <c r="AI33" s="61"/>
      <c r="AJ33" s="69"/>
      <c r="AK33" s="65" t="s">
        <v>34</v>
      </c>
      <c r="AL33" s="66" t="s">
        <v>27</v>
      </c>
      <c r="AM33" s="67">
        <f t="shared" si="12"/>
        <v>7.92</v>
      </c>
      <c r="AN33" s="66">
        <f t="shared" si="2"/>
        <v>2898.19</v>
      </c>
      <c r="AO33" s="67">
        <f t="shared" si="1"/>
        <v>22953.664799999999</v>
      </c>
      <c r="AP33" s="67">
        <f t="shared" si="11"/>
        <v>22953.664799999999</v>
      </c>
      <c r="AQ33" s="67"/>
      <c r="AR33" s="68" t="s">
        <v>36</v>
      </c>
      <c r="AS33" s="67"/>
    </row>
    <row r="34" spans="1:45" ht="20.100000000000001" customHeight="1" x14ac:dyDescent="0.25">
      <c r="A34" s="57"/>
      <c r="B34" s="47">
        <v>23</v>
      </c>
      <c r="C34" s="58">
        <v>43174</v>
      </c>
      <c r="D34" s="58"/>
      <c r="E34" s="58"/>
      <c r="F34" s="58"/>
      <c r="G34" s="59" t="s">
        <v>22</v>
      </c>
      <c r="H34" s="59"/>
      <c r="I34" s="59"/>
      <c r="J34" s="59"/>
      <c r="K34" s="59"/>
      <c r="L34" s="59"/>
      <c r="M34" s="59"/>
      <c r="N34" s="59" t="s">
        <v>26</v>
      </c>
      <c r="O34" s="59"/>
      <c r="P34" s="59"/>
      <c r="Q34" s="59"/>
      <c r="R34" s="59"/>
      <c r="S34" s="59"/>
      <c r="T34" s="59"/>
      <c r="U34" s="60" t="s">
        <v>27</v>
      </c>
      <c r="V34" s="60"/>
      <c r="W34" s="60"/>
      <c r="X34" s="60"/>
      <c r="Y34" s="61">
        <v>7.06</v>
      </c>
      <c r="Z34" s="61"/>
      <c r="AA34" s="61"/>
      <c r="AB34" s="61"/>
      <c r="AC34" s="60">
        <v>2898.19</v>
      </c>
      <c r="AD34" s="60"/>
      <c r="AE34" s="60"/>
      <c r="AF34" s="60"/>
      <c r="AG34" s="61">
        <f t="shared" si="0"/>
        <v>20461.221399999999</v>
      </c>
      <c r="AH34" s="61"/>
      <c r="AI34" s="61"/>
      <c r="AJ34" s="69"/>
      <c r="AK34" s="65" t="s">
        <v>34</v>
      </c>
      <c r="AL34" s="66" t="s">
        <v>27</v>
      </c>
      <c r="AM34" s="67">
        <f t="shared" si="12"/>
        <v>7.06</v>
      </c>
      <c r="AN34" s="66">
        <f t="shared" si="2"/>
        <v>2898.19</v>
      </c>
      <c r="AO34" s="67">
        <f t="shared" si="1"/>
        <v>20461.221399999999</v>
      </c>
      <c r="AP34" s="67">
        <f t="shared" si="11"/>
        <v>20461.221399999999</v>
      </c>
      <c r="AQ34" s="67"/>
      <c r="AR34" s="68" t="s">
        <v>36</v>
      </c>
      <c r="AS34" s="67"/>
    </row>
    <row r="35" spans="1:45" ht="20.100000000000001" customHeight="1" x14ac:dyDescent="0.25">
      <c r="A35" s="57"/>
      <c r="B35" s="47">
        <v>24</v>
      </c>
      <c r="C35" s="58">
        <v>43174</v>
      </c>
      <c r="D35" s="58"/>
      <c r="E35" s="58"/>
      <c r="F35" s="58"/>
      <c r="G35" s="59" t="s">
        <v>22</v>
      </c>
      <c r="H35" s="59"/>
      <c r="I35" s="59"/>
      <c r="J35" s="59"/>
      <c r="K35" s="59"/>
      <c r="L35" s="59"/>
      <c r="M35" s="59"/>
      <c r="N35" s="59" t="s">
        <v>28</v>
      </c>
      <c r="O35" s="59"/>
      <c r="P35" s="59"/>
      <c r="Q35" s="59"/>
      <c r="R35" s="59"/>
      <c r="S35" s="59"/>
      <c r="T35" s="59"/>
      <c r="U35" s="60" t="s">
        <v>27</v>
      </c>
      <c r="V35" s="60"/>
      <c r="W35" s="60"/>
      <c r="X35" s="60"/>
      <c r="Y35" s="61">
        <v>21.86</v>
      </c>
      <c r="Z35" s="61"/>
      <c r="AA35" s="61"/>
      <c r="AB35" s="61"/>
      <c r="AC35" s="60">
        <v>2898.19</v>
      </c>
      <c r="AD35" s="60"/>
      <c r="AE35" s="60"/>
      <c r="AF35" s="60"/>
      <c r="AG35" s="61">
        <f t="shared" si="0"/>
        <v>63354.433400000002</v>
      </c>
      <c r="AH35" s="61"/>
      <c r="AI35" s="61"/>
      <c r="AJ35" s="69"/>
      <c r="AK35" s="65" t="s">
        <v>34</v>
      </c>
      <c r="AL35" s="66" t="s">
        <v>27</v>
      </c>
      <c r="AM35" s="67">
        <f t="shared" si="12"/>
        <v>21.86</v>
      </c>
      <c r="AN35" s="66">
        <f t="shared" si="2"/>
        <v>2898.19</v>
      </c>
      <c r="AO35" s="67">
        <f t="shared" si="1"/>
        <v>63354.433400000002</v>
      </c>
      <c r="AP35" s="67">
        <f t="shared" si="11"/>
        <v>63354.433400000002</v>
      </c>
      <c r="AQ35" s="67"/>
      <c r="AR35" s="68" t="s">
        <v>36</v>
      </c>
      <c r="AS35" s="67"/>
    </row>
    <row r="36" spans="1:45" ht="20.100000000000001" customHeight="1" x14ac:dyDescent="0.25">
      <c r="A36" s="57"/>
      <c r="B36" s="47">
        <v>25</v>
      </c>
      <c r="C36" s="58">
        <v>43174</v>
      </c>
      <c r="D36" s="58"/>
      <c r="E36" s="58"/>
      <c r="F36" s="58"/>
      <c r="G36" s="59" t="s">
        <v>22</v>
      </c>
      <c r="H36" s="59"/>
      <c r="I36" s="59"/>
      <c r="J36" s="59"/>
      <c r="K36" s="59"/>
      <c r="L36" s="59"/>
      <c r="M36" s="59"/>
      <c r="N36" s="59" t="s">
        <v>37</v>
      </c>
      <c r="O36" s="59"/>
      <c r="P36" s="59"/>
      <c r="Q36" s="59"/>
      <c r="R36" s="59"/>
      <c r="S36" s="59"/>
      <c r="T36" s="59"/>
      <c r="U36" s="60" t="s">
        <v>27</v>
      </c>
      <c r="V36" s="60"/>
      <c r="W36" s="60"/>
      <c r="X36" s="60"/>
      <c r="Y36" s="61">
        <v>4.8099999999999996</v>
      </c>
      <c r="Z36" s="61"/>
      <c r="AA36" s="61"/>
      <c r="AB36" s="61"/>
      <c r="AC36" s="60">
        <v>2898.19</v>
      </c>
      <c r="AD36" s="60"/>
      <c r="AE36" s="60"/>
      <c r="AF36" s="60"/>
      <c r="AG36" s="61">
        <f t="shared" si="0"/>
        <v>13940.293899999999</v>
      </c>
      <c r="AH36" s="61"/>
      <c r="AI36" s="61"/>
      <c r="AJ36" s="69"/>
      <c r="AK36" s="65" t="s">
        <v>34</v>
      </c>
      <c r="AL36" s="66" t="s">
        <v>27</v>
      </c>
      <c r="AM36" s="67">
        <f t="shared" si="12"/>
        <v>4.8099999999999996</v>
      </c>
      <c r="AN36" s="66">
        <f t="shared" si="2"/>
        <v>2898.19</v>
      </c>
      <c r="AO36" s="67">
        <f t="shared" si="1"/>
        <v>13940.293899999999</v>
      </c>
      <c r="AP36" s="67">
        <f t="shared" si="11"/>
        <v>13940.293899999999</v>
      </c>
      <c r="AQ36" s="67"/>
      <c r="AR36" s="68" t="s">
        <v>36</v>
      </c>
      <c r="AS36" s="67"/>
    </row>
    <row r="37" spans="1:45" ht="20.100000000000001" customHeight="1" x14ac:dyDescent="0.25">
      <c r="A37" s="57"/>
      <c r="B37" s="47">
        <v>26</v>
      </c>
      <c r="C37" s="58">
        <v>43175</v>
      </c>
      <c r="D37" s="58"/>
      <c r="E37" s="58"/>
      <c r="F37" s="58"/>
      <c r="G37" s="59" t="s">
        <v>22</v>
      </c>
      <c r="H37" s="59"/>
      <c r="I37" s="59"/>
      <c r="J37" s="59"/>
      <c r="K37" s="59"/>
      <c r="L37" s="59"/>
      <c r="M37" s="59"/>
      <c r="N37" s="59" t="s">
        <v>26</v>
      </c>
      <c r="O37" s="59"/>
      <c r="P37" s="59"/>
      <c r="Q37" s="59"/>
      <c r="R37" s="59"/>
      <c r="S37" s="59"/>
      <c r="T37" s="59"/>
      <c r="U37" s="60" t="s">
        <v>27</v>
      </c>
      <c r="V37" s="60"/>
      <c r="W37" s="60"/>
      <c r="X37" s="60"/>
      <c r="Y37" s="61">
        <v>12.27</v>
      </c>
      <c r="Z37" s="61"/>
      <c r="AA37" s="61"/>
      <c r="AB37" s="61"/>
      <c r="AC37" s="60">
        <v>2898.19</v>
      </c>
      <c r="AD37" s="60"/>
      <c r="AE37" s="60"/>
      <c r="AF37" s="60"/>
      <c r="AG37" s="61">
        <f t="shared" si="0"/>
        <v>35560.791299999997</v>
      </c>
      <c r="AH37" s="61"/>
      <c r="AI37" s="61"/>
      <c r="AJ37" s="69"/>
      <c r="AK37" s="65" t="s">
        <v>34</v>
      </c>
      <c r="AL37" s="66" t="s">
        <v>27</v>
      </c>
      <c r="AM37" s="67">
        <f t="shared" si="12"/>
        <v>12.27</v>
      </c>
      <c r="AN37" s="66">
        <f t="shared" si="2"/>
        <v>2898.19</v>
      </c>
      <c r="AO37" s="67">
        <f t="shared" si="1"/>
        <v>35560.791299999997</v>
      </c>
      <c r="AP37" s="67">
        <f t="shared" si="11"/>
        <v>35560.791299999997</v>
      </c>
      <c r="AQ37" s="67"/>
      <c r="AR37" s="68" t="s">
        <v>36</v>
      </c>
      <c r="AS37" s="67"/>
    </row>
    <row r="38" spans="1:45" ht="20.100000000000001" customHeight="1" x14ac:dyDescent="0.25">
      <c r="A38" s="57"/>
      <c r="B38" s="47">
        <v>27</v>
      </c>
      <c r="C38" s="58">
        <v>43176</v>
      </c>
      <c r="D38" s="58"/>
      <c r="E38" s="58"/>
      <c r="F38" s="58"/>
      <c r="G38" s="59" t="s">
        <v>22</v>
      </c>
      <c r="H38" s="59"/>
      <c r="I38" s="59"/>
      <c r="J38" s="59"/>
      <c r="K38" s="59"/>
      <c r="L38" s="59"/>
      <c r="M38" s="59"/>
      <c r="N38" s="59" t="s">
        <v>26</v>
      </c>
      <c r="O38" s="59"/>
      <c r="P38" s="59"/>
      <c r="Q38" s="59"/>
      <c r="R38" s="59"/>
      <c r="S38" s="59"/>
      <c r="T38" s="59"/>
      <c r="U38" s="60" t="s">
        <v>27</v>
      </c>
      <c r="V38" s="60"/>
      <c r="W38" s="60"/>
      <c r="X38" s="60"/>
      <c r="Y38" s="61">
        <v>9.81</v>
      </c>
      <c r="Z38" s="61"/>
      <c r="AA38" s="61"/>
      <c r="AB38" s="61"/>
      <c r="AC38" s="60">
        <v>2898.19</v>
      </c>
      <c r="AD38" s="60"/>
      <c r="AE38" s="60"/>
      <c r="AF38" s="60"/>
      <c r="AG38" s="61">
        <f t="shared" si="0"/>
        <v>28431.243900000001</v>
      </c>
      <c r="AH38" s="61"/>
      <c r="AI38" s="61"/>
      <c r="AJ38" s="69"/>
      <c r="AK38" s="65" t="s">
        <v>34</v>
      </c>
      <c r="AL38" s="66" t="s">
        <v>27</v>
      </c>
      <c r="AM38" s="67">
        <f t="shared" si="12"/>
        <v>9.81</v>
      </c>
      <c r="AN38" s="66">
        <f t="shared" si="2"/>
        <v>2898.19</v>
      </c>
      <c r="AO38" s="67">
        <f t="shared" si="1"/>
        <v>28431.243900000001</v>
      </c>
      <c r="AP38" s="67">
        <f t="shared" si="11"/>
        <v>28431.243900000001</v>
      </c>
      <c r="AQ38" s="67"/>
      <c r="AR38" s="68" t="s">
        <v>36</v>
      </c>
      <c r="AS38" s="67"/>
    </row>
    <row r="39" spans="1:45" ht="20.100000000000001" customHeight="1" x14ac:dyDescent="0.25">
      <c r="A39" s="57"/>
      <c r="B39" s="47">
        <v>28</v>
      </c>
      <c r="C39" s="58">
        <v>43176</v>
      </c>
      <c r="D39" s="58"/>
      <c r="E39" s="58"/>
      <c r="F39" s="58"/>
      <c r="G39" s="59" t="s">
        <v>22</v>
      </c>
      <c r="H39" s="59"/>
      <c r="I39" s="59"/>
      <c r="J39" s="59"/>
      <c r="K39" s="59"/>
      <c r="L39" s="59"/>
      <c r="M39" s="59"/>
      <c r="N39" s="59" t="s">
        <v>28</v>
      </c>
      <c r="O39" s="59"/>
      <c r="P39" s="59"/>
      <c r="Q39" s="59"/>
      <c r="R39" s="59"/>
      <c r="S39" s="59"/>
      <c r="T39" s="59"/>
      <c r="U39" s="60" t="s">
        <v>27</v>
      </c>
      <c r="V39" s="60"/>
      <c r="W39" s="60"/>
      <c r="X39" s="60"/>
      <c r="Y39" s="61">
        <v>14.78</v>
      </c>
      <c r="Z39" s="61"/>
      <c r="AA39" s="61"/>
      <c r="AB39" s="61"/>
      <c r="AC39" s="60">
        <v>2898.19</v>
      </c>
      <c r="AD39" s="60"/>
      <c r="AE39" s="60"/>
      <c r="AF39" s="60"/>
      <c r="AG39" s="61">
        <f t="shared" si="0"/>
        <v>42835.248200000002</v>
      </c>
      <c r="AH39" s="61"/>
      <c r="AI39" s="61"/>
      <c r="AJ39" s="69"/>
      <c r="AK39" s="65" t="s">
        <v>34</v>
      </c>
      <c r="AL39" s="66" t="s">
        <v>27</v>
      </c>
      <c r="AM39" s="67">
        <f t="shared" si="12"/>
        <v>14.78</v>
      </c>
      <c r="AN39" s="66">
        <f t="shared" si="2"/>
        <v>2898.19</v>
      </c>
      <c r="AO39" s="67">
        <f t="shared" si="1"/>
        <v>42835.248200000002</v>
      </c>
      <c r="AP39" s="67">
        <f t="shared" si="11"/>
        <v>42835.248200000002</v>
      </c>
      <c r="AQ39" s="67"/>
      <c r="AR39" s="68" t="s">
        <v>36</v>
      </c>
      <c r="AS39" s="67"/>
    </row>
    <row r="40" spans="1:45" ht="20.100000000000001" customHeight="1" x14ac:dyDescent="0.25">
      <c r="A40" s="57"/>
      <c r="B40" s="47">
        <v>29</v>
      </c>
      <c r="C40" s="58">
        <v>43177</v>
      </c>
      <c r="D40" s="58"/>
      <c r="E40" s="58"/>
      <c r="F40" s="58"/>
      <c r="G40" s="59" t="s">
        <v>22</v>
      </c>
      <c r="H40" s="59"/>
      <c r="I40" s="59"/>
      <c r="J40" s="59"/>
      <c r="K40" s="59"/>
      <c r="L40" s="59"/>
      <c r="M40" s="59"/>
      <c r="N40" s="59" t="s">
        <v>26</v>
      </c>
      <c r="O40" s="59"/>
      <c r="P40" s="59"/>
      <c r="Q40" s="59"/>
      <c r="R40" s="59"/>
      <c r="S40" s="59"/>
      <c r="T40" s="59"/>
      <c r="U40" s="60" t="s">
        <v>27</v>
      </c>
      <c r="V40" s="60"/>
      <c r="W40" s="60"/>
      <c r="X40" s="60"/>
      <c r="Y40" s="61">
        <v>12.81</v>
      </c>
      <c r="Z40" s="61"/>
      <c r="AA40" s="61"/>
      <c r="AB40" s="61"/>
      <c r="AC40" s="60">
        <v>2898.19</v>
      </c>
      <c r="AD40" s="60"/>
      <c r="AE40" s="60"/>
      <c r="AF40" s="60"/>
      <c r="AG40" s="61">
        <f t="shared" si="0"/>
        <v>37125.813900000001</v>
      </c>
      <c r="AH40" s="61"/>
      <c r="AI40" s="61"/>
      <c r="AJ40" s="69"/>
      <c r="AK40" s="65" t="s">
        <v>34</v>
      </c>
      <c r="AL40" s="66" t="s">
        <v>27</v>
      </c>
      <c r="AM40" s="67">
        <f t="shared" si="12"/>
        <v>12.81</v>
      </c>
      <c r="AN40" s="66">
        <f t="shared" si="2"/>
        <v>2898.19</v>
      </c>
      <c r="AO40" s="67">
        <f t="shared" si="1"/>
        <v>37125.813900000001</v>
      </c>
      <c r="AP40" s="67">
        <f t="shared" si="11"/>
        <v>37125.813900000001</v>
      </c>
      <c r="AQ40" s="67"/>
      <c r="AR40" s="68" t="s">
        <v>36</v>
      </c>
      <c r="AS40" s="67"/>
    </row>
    <row r="41" spans="1:45" ht="40.5" x14ac:dyDescent="0.25">
      <c r="B41" s="101">
        <v>30</v>
      </c>
      <c r="C41" s="102">
        <v>43177</v>
      </c>
      <c r="D41" s="102"/>
      <c r="E41" s="102"/>
      <c r="F41" s="102"/>
      <c r="G41" s="90" t="s">
        <v>22</v>
      </c>
      <c r="H41" s="90"/>
      <c r="I41" s="90"/>
      <c r="J41" s="90"/>
      <c r="K41" s="90"/>
      <c r="L41" s="90"/>
      <c r="M41" s="90"/>
      <c r="N41" s="90" t="s">
        <v>28</v>
      </c>
      <c r="O41" s="90"/>
      <c r="P41" s="90"/>
      <c r="Q41" s="90"/>
      <c r="R41" s="90"/>
      <c r="S41" s="90"/>
      <c r="T41" s="90"/>
      <c r="U41" s="91" t="s">
        <v>27</v>
      </c>
      <c r="V41" s="91"/>
      <c r="W41" s="91"/>
      <c r="X41" s="91"/>
      <c r="Y41" s="92">
        <v>25.02</v>
      </c>
      <c r="Z41" s="92"/>
      <c r="AA41" s="92"/>
      <c r="AB41" s="92"/>
      <c r="AC41" s="91">
        <v>2898.19</v>
      </c>
      <c r="AD41" s="91"/>
      <c r="AE41" s="91"/>
      <c r="AF41" s="91"/>
      <c r="AG41" s="92">
        <f t="shared" si="0"/>
        <v>72512.713799999998</v>
      </c>
      <c r="AH41" s="92"/>
      <c r="AI41" s="92"/>
      <c r="AJ41" s="103"/>
      <c r="AK41" s="96" t="s">
        <v>50</v>
      </c>
      <c r="AL41" s="97" t="s">
        <v>27</v>
      </c>
      <c r="AM41" s="98">
        <v>20.28</v>
      </c>
      <c r="AN41" s="97">
        <f t="shared" si="2"/>
        <v>2898.19</v>
      </c>
      <c r="AO41" s="98">
        <f t="shared" si="1"/>
        <v>58775.293200000007</v>
      </c>
      <c r="AP41" s="98">
        <f>+AO41</f>
        <v>58775.293200000007</v>
      </c>
      <c r="AQ41" s="98" t="s">
        <v>126</v>
      </c>
      <c r="AR41" s="100" t="s">
        <v>44</v>
      </c>
      <c r="AS41" s="98">
        <v>4.74</v>
      </c>
    </row>
    <row r="42" spans="1:45" ht="20.100000000000001" customHeight="1" x14ac:dyDescent="0.25">
      <c r="A42" s="57"/>
      <c r="B42" s="47">
        <v>31</v>
      </c>
      <c r="C42" s="58">
        <v>43178</v>
      </c>
      <c r="D42" s="58"/>
      <c r="E42" s="58"/>
      <c r="F42" s="58"/>
      <c r="G42" s="59" t="s">
        <v>22</v>
      </c>
      <c r="H42" s="59"/>
      <c r="I42" s="59"/>
      <c r="J42" s="59"/>
      <c r="K42" s="59"/>
      <c r="L42" s="59"/>
      <c r="M42" s="59"/>
      <c r="N42" s="59" t="s">
        <v>26</v>
      </c>
      <c r="O42" s="59"/>
      <c r="P42" s="59"/>
      <c r="Q42" s="59"/>
      <c r="R42" s="59"/>
      <c r="S42" s="59"/>
      <c r="T42" s="59"/>
      <c r="U42" s="60" t="s">
        <v>27</v>
      </c>
      <c r="V42" s="60"/>
      <c r="W42" s="60"/>
      <c r="X42" s="60"/>
      <c r="Y42" s="61">
        <v>8.67</v>
      </c>
      <c r="Z42" s="61"/>
      <c r="AA42" s="61"/>
      <c r="AB42" s="61"/>
      <c r="AC42" s="60">
        <v>2898.19</v>
      </c>
      <c r="AD42" s="60"/>
      <c r="AE42" s="60"/>
      <c r="AF42" s="60"/>
      <c r="AG42" s="61">
        <f t="shared" si="0"/>
        <v>25127.3073</v>
      </c>
      <c r="AH42" s="61"/>
      <c r="AI42" s="61"/>
      <c r="AJ42" s="69"/>
      <c r="AK42" s="65" t="s">
        <v>34</v>
      </c>
      <c r="AL42" s="66" t="s">
        <v>27</v>
      </c>
      <c r="AM42" s="67">
        <f t="shared" si="12"/>
        <v>8.67</v>
      </c>
      <c r="AN42" s="66">
        <f t="shared" si="2"/>
        <v>2898.19</v>
      </c>
      <c r="AO42" s="67">
        <f t="shared" si="1"/>
        <v>25127.3073</v>
      </c>
      <c r="AP42" s="67">
        <f>+AO42</f>
        <v>25127.3073</v>
      </c>
      <c r="AQ42" s="67"/>
      <c r="AR42" s="68" t="s">
        <v>36</v>
      </c>
      <c r="AS42" s="67"/>
    </row>
    <row r="43" spans="1:45" ht="20.100000000000001" customHeight="1" x14ac:dyDescent="0.25">
      <c r="A43" s="57"/>
      <c r="B43" s="47">
        <v>32</v>
      </c>
      <c r="C43" s="58">
        <v>43178</v>
      </c>
      <c r="D43" s="58"/>
      <c r="E43" s="58"/>
      <c r="F43" s="58"/>
      <c r="G43" s="59" t="s">
        <v>22</v>
      </c>
      <c r="H43" s="59"/>
      <c r="I43" s="59"/>
      <c r="J43" s="59"/>
      <c r="K43" s="59"/>
      <c r="L43" s="59"/>
      <c r="M43" s="59"/>
      <c r="N43" s="59" t="s">
        <v>28</v>
      </c>
      <c r="O43" s="59"/>
      <c r="P43" s="59"/>
      <c r="Q43" s="59"/>
      <c r="R43" s="59"/>
      <c r="S43" s="59"/>
      <c r="T43" s="59"/>
      <c r="U43" s="60" t="s">
        <v>27</v>
      </c>
      <c r="V43" s="60"/>
      <c r="W43" s="60"/>
      <c r="X43" s="60"/>
      <c r="Y43" s="61">
        <v>8.19</v>
      </c>
      <c r="Z43" s="61"/>
      <c r="AA43" s="61"/>
      <c r="AB43" s="61"/>
      <c r="AC43" s="60">
        <v>2898.19</v>
      </c>
      <c r="AD43" s="60"/>
      <c r="AE43" s="60"/>
      <c r="AF43" s="60"/>
      <c r="AG43" s="61">
        <f t="shared" si="0"/>
        <v>23736.176100000001</v>
      </c>
      <c r="AH43" s="61"/>
      <c r="AI43" s="61"/>
      <c r="AJ43" s="69"/>
      <c r="AK43" s="65" t="s">
        <v>34</v>
      </c>
      <c r="AL43" s="66" t="s">
        <v>27</v>
      </c>
      <c r="AM43" s="67">
        <f t="shared" si="12"/>
        <v>8.19</v>
      </c>
      <c r="AN43" s="66">
        <f t="shared" si="2"/>
        <v>2898.19</v>
      </c>
      <c r="AO43" s="67">
        <f t="shared" si="1"/>
        <v>23736.176100000001</v>
      </c>
      <c r="AP43" s="67">
        <f t="shared" ref="AP43:AP47" si="13">+AO43</f>
        <v>23736.176100000001</v>
      </c>
      <c r="AQ43" s="67"/>
      <c r="AR43" s="68" t="s">
        <v>36</v>
      </c>
      <c r="AS43" s="67"/>
    </row>
    <row r="44" spans="1:45" ht="20.100000000000001" customHeight="1" x14ac:dyDescent="0.25">
      <c r="A44" s="57"/>
      <c r="B44" s="47">
        <v>33</v>
      </c>
      <c r="C44" s="58">
        <v>43178</v>
      </c>
      <c r="D44" s="58"/>
      <c r="E44" s="58"/>
      <c r="F44" s="58"/>
      <c r="G44" s="59" t="s">
        <v>22</v>
      </c>
      <c r="H44" s="59"/>
      <c r="I44" s="59"/>
      <c r="J44" s="59"/>
      <c r="K44" s="59"/>
      <c r="L44" s="59"/>
      <c r="M44" s="59"/>
      <c r="N44" s="59" t="s">
        <v>26</v>
      </c>
      <c r="O44" s="59"/>
      <c r="P44" s="59"/>
      <c r="Q44" s="59"/>
      <c r="R44" s="59"/>
      <c r="S44" s="59"/>
      <c r="T44" s="59"/>
      <c r="U44" s="60" t="s">
        <v>27</v>
      </c>
      <c r="V44" s="60"/>
      <c r="W44" s="60"/>
      <c r="X44" s="60"/>
      <c r="Y44" s="61">
        <v>2.41</v>
      </c>
      <c r="Z44" s="61"/>
      <c r="AA44" s="61"/>
      <c r="AB44" s="61"/>
      <c r="AC44" s="60">
        <v>2898.19</v>
      </c>
      <c r="AD44" s="60"/>
      <c r="AE44" s="60"/>
      <c r="AF44" s="60"/>
      <c r="AG44" s="61">
        <f t="shared" si="0"/>
        <v>6984.6379000000006</v>
      </c>
      <c r="AH44" s="61"/>
      <c r="AI44" s="61"/>
      <c r="AJ44" s="69"/>
      <c r="AK44" s="65" t="s">
        <v>34</v>
      </c>
      <c r="AL44" s="66" t="s">
        <v>27</v>
      </c>
      <c r="AM44" s="67">
        <f t="shared" si="12"/>
        <v>2.41</v>
      </c>
      <c r="AN44" s="66">
        <f t="shared" si="2"/>
        <v>2898.19</v>
      </c>
      <c r="AO44" s="67">
        <f t="shared" si="1"/>
        <v>6984.6379000000006</v>
      </c>
      <c r="AP44" s="67">
        <f t="shared" si="13"/>
        <v>6984.6379000000006</v>
      </c>
      <c r="AQ44" s="67"/>
      <c r="AR44" s="68" t="s">
        <v>36</v>
      </c>
      <c r="AS44" s="67"/>
    </row>
    <row r="45" spans="1:45" ht="20.100000000000001" customHeight="1" x14ac:dyDescent="0.25">
      <c r="A45" s="57"/>
      <c r="B45" s="47">
        <v>34</v>
      </c>
      <c r="C45" s="58">
        <v>43178</v>
      </c>
      <c r="D45" s="58"/>
      <c r="E45" s="58"/>
      <c r="F45" s="58"/>
      <c r="G45" s="59" t="s">
        <v>22</v>
      </c>
      <c r="H45" s="59"/>
      <c r="I45" s="59"/>
      <c r="J45" s="59"/>
      <c r="K45" s="59"/>
      <c r="L45" s="59"/>
      <c r="M45" s="59"/>
      <c r="N45" s="59" t="s">
        <v>37</v>
      </c>
      <c r="O45" s="59"/>
      <c r="P45" s="59"/>
      <c r="Q45" s="59"/>
      <c r="R45" s="59"/>
      <c r="S45" s="59"/>
      <c r="T45" s="59"/>
      <c r="U45" s="60" t="s">
        <v>27</v>
      </c>
      <c r="V45" s="60"/>
      <c r="W45" s="60"/>
      <c r="X45" s="60"/>
      <c r="Y45" s="61">
        <v>3.49</v>
      </c>
      <c r="Z45" s="61"/>
      <c r="AA45" s="61"/>
      <c r="AB45" s="61"/>
      <c r="AC45" s="60">
        <v>2898.19</v>
      </c>
      <c r="AD45" s="60"/>
      <c r="AE45" s="60"/>
      <c r="AF45" s="60"/>
      <c r="AG45" s="61">
        <f t="shared" si="0"/>
        <v>10114.6831</v>
      </c>
      <c r="AH45" s="61"/>
      <c r="AI45" s="61"/>
      <c r="AJ45" s="69"/>
      <c r="AK45" s="65" t="s">
        <v>34</v>
      </c>
      <c r="AL45" s="66" t="s">
        <v>27</v>
      </c>
      <c r="AM45" s="67">
        <f t="shared" si="12"/>
        <v>3.49</v>
      </c>
      <c r="AN45" s="66">
        <f t="shared" si="2"/>
        <v>2898.19</v>
      </c>
      <c r="AO45" s="67">
        <f t="shared" si="1"/>
        <v>10114.6831</v>
      </c>
      <c r="AP45" s="67">
        <f t="shared" si="13"/>
        <v>10114.6831</v>
      </c>
      <c r="AQ45" s="67"/>
      <c r="AR45" s="68" t="s">
        <v>36</v>
      </c>
      <c r="AS45" s="67"/>
    </row>
    <row r="46" spans="1:45" ht="20.100000000000001" customHeight="1" x14ac:dyDescent="0.25">
      <c r="A46" s="57"/>
      <c r="B46" s="47">
        <v>35</v>
      </c>
      <c r="C46" s="58">
        <v>43178</v>
      </c>
      <c r="D46" s="58"/>
      <c r="E46" s="58"/>
      <c r="F46" s="58"/>
      <c r="G46" s="59" t="s">
        <v>22</v>
      </c>
      <c r="H46" s="59"/>
      <c r="I46" s="59"/>
      <c r="J46" s="59"/>
      <c r="K46" s="59"/>
      <c r="L46" s="59"/>
      <c r="M46" s="59"/>
      <c r="N46" s="59" t="s">
        <v>37</v>
      </c>
      <c r="O46" s="59"/>
      <c r="P46" s="59"/>
      <c r="Q46" s="59"/>
      <c r="R46" s="59"/>
      <c r="S46" s="59"/>
      <c r="T46" s="59"/>
      <c r="U46" s="60" t="s">
        <v>27</v>
      </c>
      <c r="V46" s="60"/>
      <c r="W46" s="60"/>
      <c r="X46" s="60"/>
      <c r="Y46" s="61">
        <v>20.21</v>
      </c>
      <c r="Z46" s="61"/>
      <c r="AA46" s="61"/>
      <c r="AB46" s="61"/>
      <c r="AC46" s="60">
        <v>2898.19</v>
      </c>
      <c r="AD46" s="60"/>
      <c r="AE46" s="60"/>
      <c r="AF46" s="60"/>
      <c r="AG46" s="61">
        <f t="shared" si="0"/>
        <v>58572.419900000001</v>
      </c>
      <c r="AH46" s="61"/>
      <c r="AI46" s="61"/>
      <c r="AJ46" s="69"/>
      <c r="AK46" s="65" t="s">
        <v>34</v>
      </c>
      <c r="AL46" s="66" t="s">
        <v>27</v>
      </c>
      <c r="AM46" s="67">
        <f t="shared" si="12"/>
        <v>20.21</v>
      </c>
      <c r="AN46" s="66">
        <f t="shared" si="2"/>
        <v>2898.19</v>
      </c>
      <c r="AO46" s="67">
        <f t="shared" si="1"/>
        <v>58572.419900000001</v>
      </c>
      <c r="AP46" s="67">
        <f t="shared" si="13"/>
        <v>58572.419900000001</v>
      </c>
      <c r="AQ46" s="67"/>
      <c r="AR46" s="68" t="s">
        <v>36</v>
      </c>
      <c r="AS46" s="67"/>
    </row>
    <row r="47" spans="1:45" ht="20.100000000000001" customHeight="1" x14ac:dyDescent="0.25">
      <c r="A47" s="57"/>
      <c r="B47" s="47">
        <v>36</v>
      </c>
      <c r="C47" s="58">
        <v>43179</v>
      </c>
      <c r="D47" s="58"/>
      <c r="E47" s="58"/>
      <c r="F47" s="58"/>
      <c r="G47" s="59" t="s">
        <v>22</v>
      </c>
      <c r="H47" s="59"/>
      <c r="I47" s="59"/>
      <c r="J47" s="59"/>
      <c r="K47" s="59"/>
      <c r="L47" s="59"/>
      <c r="M47" s="59"/>
      <c r="N47" s="59" t="s">
        <v>26</v>
      </c>
      <c r="O47" s="59"/>
      <c r="P47" s="59"/>
      <c r="Q47" s="59"/>
      <c r="R47" s="59"/>
      <c r="S47" s="59"/>
      <c r="T47" s="59"/>
      <c r="U47" s="60" t="s">
        <v>27</v>
      </c>
      <c r="V47" s="60"/>
      <c r="W47" s="60"/>
      <c r="X47" s="60"/>
      <c r="Y47" s="61">
        <v>10.41</v>
      </c>
      <c r="Z47" s="61"/>
      <c r="AA47" s="61"/>
      <c r="AB47" s="61"/>
      <c r="AC47" s="60">
        <v>2898.19</v>
      </c>
      <c r="AD47" s="60"/>
      <c r="AE47" s="60"/>
      <c r="AF47" s="60"/>
      <c r="AG47" s="61">
        <f t="shared" si="0"/>
        <v>30170.157900000002</v>
      </c>
      <c r="AH47" s="61"/>
      <c r="AI47" s="61"/>
      <c r="AJ47" s="69"/>
      <c r="AK47" s="65" t="s">
        <v>34</v>
      </c>
      <c r="AL47" s="66" t="s">
        <v>27</v>
      </c>
      <c r="AM47" s="67">
        <f t="shared" si="12"/>
        <v>10.41</v>
      </c>
      <c r="AN47" s="66">
        <f t="shared" si="2"/>
        <v>2898.19</v>
      </c>
      <c r="AO47" s="67">
        <f t="shared" si="1"/>
        <v>30170.157900000002</v>
      </c>
      <c r="AP47" s="67">
        <f t="shared" si="13"/>
        <v>30170.157900000002</v>
      </c>
      <c r="AQ47" s="67"/>
      <c r="AR47" s="68" t="s">
        <v>36</v>
      </c>
      <c r="AS47" s="67"/>
    </row>
    <row r="48" spans="1:45" ht="40.5" x14ac:dyDescent="0.25">
      <c r="A48" s="129"/>
      <c r="B48" s="101">
        <v>37</v>
      </c>
      <c r="C48" s="102">
        <v>43179</v>
      </c>
      <c r="D48" s="102"/>
      <c r="E48" s="102"/>
      <c r="F48" s="102"/>
      <c r="G48" s="90" t="s">
        <v>22</v>
      </c>
      <c r="H48" s="90"/>
      <c r="I48" s="90"/>
      <c r="J48" s="90"/>
      <c r="K48" s="90"/>
      <c r="L48" s="90"/>
      <c r="M48" s="90"/>
      <c r="N48" s="90" t="s">
        <v>45</v>
      </c>
      <c r="O48" s="90"/>
      <c r="P48" s="90"/>
      <c r="Q48" s="90"/>
      <c r="R48" s="90"/>
      <c r="S48" s="90"/>
      <c r="T48" s="90"/>
      <c r="U48" s="91" t="s">
        <v>27</v>
      </c>
      <c r="V48" s="91"/>
      <c r="W48" s="91"/>
      <c r="X48" s="91"/>
      <c r="Y48" s="92">
        <v>21</v>
      </c>
      <c r="Z48" s="92"/>
      <c r="AA48" s="92"/>
      <c r="AB48" s="92"/>
      <c r="AC48" s="91">
        <v>2898.19</v>
      </c>
      <c r="AD48" s="91"/>
      <c r="AE48" s="91"/>
      <c r="AF48" s="91"/>
      <c r="AG48" s="92">
        <f t="shared" si="0"/>
        <v>60861.99</v>
      </c>
      <c r="AH48" s="92"/>
      <c r="AI48" s="92"/>
      <c r="AJ48" s="103"/>
      <c r="AK48" s="96" t="s">
        <v>38</v>
      </c>
      <c r="AL48" s="104" t="s">
        <v>60</v>
      </c>
      <c r="AM48" s="98">
        <v>0</v>
      </c>
      <c r="AN48" s="97">
        <f t="shared" si="2"/>
        <v>2898.19</v>
      </c>
      <c r="AO48" s="98">
        <f t="shared" si="1"/>
        <v>0</v>
      </c>
      <c r="AP48" s="98">
        <f>+AG48</f>
        <v>60861.99</v>
      </c>
      <c r="AQ48" s="99" t="s">
        <v>129</v>
      </c>
      <c r="AR48" s="100" t="s">
        <v>61</v>
      </c>
      <c r="AS48" s="98"/>
    </row>
    <row r="49" spans="1:45" ht="20.100000000000001" customHeight="1" x14ac:dyDescent="0.25">
      <c r="A49" s="57"/>
      <c r="B49" s="47">
        <v>38</v>
      </c>
      <c r="C49" s="58">
        <v>43180</v>
      </c>
      <c r="D49" s="58"/>
      <c r="E49" s="58"/>
      <c r="F49" s="58"/>
      <c r="G49" s="59" t="s">
        <v>22</v>
      </c>
      <c r="H49" s="59"/>
      <c r="I49" s="59"/>
      <c r="J49" s="59"/>
      <c r="K49" s="59"/>
      <c r="L49" s="59"/>
      <c r="M49" s="59"/>
      <c r="N49" s="59" t="s">
        <v>26</v>
      </c>
      <c r="O49" s="59"/>
      <c r="P49" s="59"/>
      <c r="Q49" s="59"/>
      <c r="R49" s="59"/>
      <c r="S49" s="59"/>
      <c r="T49" s="59"/>
      <c r="U49" s="60" t="s">
        <v>27</v>
      </c>
      <c r="V49" s="60"/>
      <c r="W49" s="60"/>
      <c r="X49" s="60"/>
      <c r="Y49" s="61">
        <v>4.3600000000000003</v>
      </c>
      <c r="Z49" s="61"/>
      <c r="AA49" s="61"/>
      <c r="AB49" s="61"/>
      <c r="AC49" s="60">
        <v>2898.19</v>
      </c>
      <c r="AD49" s="60"/>
      <c r="AE49" s="60"/>
      <c r="AF49" s="60"/>
      <c r="AG49" s="61">
        <f t="shared" si="0"/>
        <v>12636.108400000001</v>
      </c>
      <c r="AH49" s="61"/>
      <c r="AI49" s="61"/>
      <c r="AJ49" s="69"/>
      <c r="AK49" s="65" t="s">
        <v>34</v>
      </c>
      <c r="AL49" s="66" t="s">
        <v>27</v>
      </c>
      <c r="AM49" s="67">
        <f t="shared" si="12"/>
        <v>4.3600000000000003</v>
      </c>
      <c r="AN49" s="66">
        <f t="shared" si="2"/>
        <v>2898.19</v>
      </c>
      <c r="AO49" s="67">
        <f t="shared" si="1"/>
        <v>12636.108400000001</v>
      </c>
      <c r="AP49" s="67">
        <f>+AO49</f>
        <v>12636.108400000001</v>
      </c>
      <c r="AQ49" s="67"/>
      <c r="AR49" s="68" t="s">
        <v>36</v>
      </c>
      <c r="AS49" s="67"/>
    </row>
    <row r="50" spans="1:45" ht="20.100000000000001" customHeight="1" x14ac:dyDescent="0.25">
      <c r="A50" s="57"/>
      <c r="B50" s="47">
        <v>39</v>
      </c>
      <c r="C50" s="58">
        <v>43180</v>
      </c>
      <c r="D50" s="58"/>
      <c r="E50" s="58"/>
      <c r="F50" s="58"/>
      <c r="G50" s="59" t="s">
        <v>22</v>
      </c>
      <c r="H50" s="59"/>
      <c r="I50" s="59"/>
      <c r="J50" s="59"/>
      <c r="K50" s="59"/>
      <c r="L50" s="59"/>
      <c r="M50" s="59"/>
      <c r="N50" s="59" t="s">
        <v>28</v>
      </c>
      <c r="O50" s="59"/>
      <c r="P50" s="59"/>
      <c r="Q50" s="59"/>
      <c r="R50" s="59"/>
      <c r="S50" s="59"/>
      <c r="T50" s="59"/>
      <c r="U50" s="60" t="s">
        <v>27</v>
      </c>
      <c r="V50" s="60"/>
      <c r="W50" s="60"/>
      <c r="X50" s="60"/>
      <c r="Y50" s="61">
        <v>34.56</v>
      </c>
      <c r="Z50" s="61"/>
      <c r="AA50" s="61"/>
      <c r="AB50" s="61"/>
      <c r="AC50" s="60">
        <v>2898.19</v>
      </c>
      <c r="AD50" s="60"/>
      <c r="AE50" s="60"/>
      <c r="AF50" s="60"/>
      <c r="AG50" s="61">
        <f t="shared" si="0"/>
        <v>100161.44640000002</v>
      </c>
      <c r="AH50" s="61"/>
      <c r="AI50" s="61"/>
      <c r="AJ50" s="69"/>
      <c r="AK50" s="65" t="s">
        <v>34</v>
      </c>
      <c r="AL50" s="66" t="s">
        <v>27</v>
      </c>
      <c r="AM50" s="67">
        <f t="shared" si="12"/>
        <v>34.56</v>
      </c>
      <c r="AN50" s="66">
        <f t="shared" si="2"/>
        <v>2898.19</v>
      </c>
      <c r="AO50" s="67">
        <f t="shared" si="1"/>
        <v>100161.44640000002</v>
      </c>
      <c r="AP50" s="67">
        <f>+AO50</f>
        <v>100161.44640000002</v>
      </c>
      <c r="AQ50" s="67"/>
      <c r="AR50" s="68" t="s">
        <v>36</v>
      </c>
      <c r="AS50" s="67"/>
    </row>
    <row r="51" spans="1:45" ht="40.5" x14ac:dyDescent="0.25">
      <c r="B51" s="101">
        <v>40</v>
      </c>
      <c r="C51" s="102">
        <v>43181</v>
      </c>
      <c r="D51" s="102"/>
      <c r="E51" s="102"/>
      <c r="F51" s="102"/>
      <c r="G51" s="90" t="s">
        <v>22</v>
      </c>
      <c r="H51" s="90"/>
      <c r="I51" s="90"/>
      <c r="J51" s="90"/>
      <c r="K51" s="90"/>
      <c r="L51" s="90"/>
      <c r="M51" s="90"/>
      <c r="N51" s="90" t="s">
        <v>46</v>
      </c>
      <c r="O51" s="90"/>
      <c r="P51" s="90"/>
      <c r="Q51" s="90"/>
      <c r="R51" s="90"/>
      <c r="S51" s="90"/>
      <c r="T51" s="90"/>
      <c r="U51" s="91" t="s">
        <v>27</v>
      </c>
      <c r="V51" s="91"/>
      <c r="W51" s="91"/>
      <c r="X51" s="91"/>
      <c r="Y51" s="92">
        <v>10.31</v>
      </c>
      <c r="Z51" s="92"/>
      <c r="AA51" s="92"/>
      <c r="AB51" s="92"/>
      <c r="AC51" s="91">
        <v>2898.19</v>
      </c>
      <c r="AD51" s="91"/>
      <c r="AE51" s="91"/>
      <c r="AF51" s="91"/>
      <c r="AG51" s="92">
        <f t="shared" si="0"/>
        <v>29880.338900000002</v>
      </c>
      <c r="AH51" s="92"/>
      <c r="AI51" s="92"/>
      <c r="AJ51" s="103"/>
      <c r="AK51" s="96" t="s">
        <v>38</v>
      </c>
      <c r="AL51" s="104" t="s">
        <v>60</v>
      </c>
      <c r="AM51" s="98">
        <v>0</v>
      </c>
      <c r="AN51" s="97">
        <f t="shared" si="2"/>
        <v>2898.19</v>
      </c>
      <c r="AO51" s="98">
        <f t="shared" si="1"/>
        <v>0</v>
      </c>
      <c r="AP51" s="98">
        <f>+AG51</f>
        <v>29880.338900000002</v>
      </c>
      <c r="AQ51" s="99" t="s">
        <v>130</v>
      </c>
      <c r="AR51" s="100" t="s">
        <v>61</v>
      </c>
      <c r="AS51" s="98"/>
    </row>
    <row r="52" spans="1:45" ht="20.100000000000001" customHeight="1" x14ac:dyDescent="0.25">
      <c r="A52" s="57"/>
      <c r="B52" s="47">
        <v>41</v>
      </c>
      <c r="C52" s="58">
        <v>43181</v>
      </c>
      <c r="D52" s="58"/>
      <c r="E52" s="58"/>
      <c r="F52" s="58"/>
      <c r="G52" s="59" t="s">
        <v>22</v>
      </c>
      <c r="H52" s="59"/>
      <c r="I52" s="59"/>
      <c r="J52" s="59"/>
      <c r="K52" s="59"/>
      <c r="L52" s="59"/>
      <c r="M52" s="59"/>
      <c r="N52" s="59" t="s">
        <v>28</v>
      </c>
      <c r="O52" s="59"/>
      <c r="P52" s="59"/>
      <c r="Q52" s="59"/>
      <c r="R52" s="59"/>
      <c r="S52" s="59"/>
      <c r="T52" s="59"/>
      <c r="U52" s="60" t="s">
        <v>27</v>
      </c>
      <c r="V52" s="60"/>
      <c r="W52" s="60"/>
      <c r="X52" s="60"/>
      <c r="Y52" s="61">
        <v>10</v>
      </c>
      <c r="Z52" s="61"/>
      <c r="AA52" s="61"/>
      <c r="AB52" s="61"/>
      <c r="AC52" s="60">
        <v>2898.19</v>
      </c>
      <c r="AD52" s="60"/>
      <c r="AE52" s="60"/>
      <c r="AF52" s="60"/>
      <c r="AG52" s="61">
        <f t="shared" si="0"/>
        <v>28981.9</v>
      </c>
      <c r="AH52" s="61"/>
      <c r="AI52" s="61"/>
      <c r="AJ52" s="69"/>
      <c r="AK52" s="65" t="s">
        <v>34</v>
      </c>
      <c r="AL52" s="66" t="s">
        <v>27</v>
      </c>
      <c r="AM52" s="67">
        <f t="shared" si="12"/>
        <v>10</v>
      </c>
      <c r="AN52" s="66">
        <f t="shared" si="2"/>
        <v>2898.19</v>
      </c>
      <c r="AO52" s="67">
        <f t="shared" si="1"/>
        <v>28981.9</v>
      </c>
      <c r="AP52" s="67">
        <f>+AO52</f>
        <v>28981.9</v>
      </c>
      <c r="AQ52" s="67"/>
      <c r="AR52" s="68" t="s">
        <v>36</v>
      </c>
      <c r="AS52" s="67"/>
    </row>
    <row r="53" spans="1:45" ht="27.75" customHeight="1" x14ac:dyDescent="0.25">
      <c r="A53" s="57"/>
      <c r="B53" s="47">
        <v>42</v>
      </c>
      <c r="C53" s="58">
        <v>43181</v>
      </c>
      <c r="D53" s="58"/>
      <c r="E53" s="58"/>
      <c r="F53" s="58"/>
      <c r="G53" s="59" t="s">
        <v>1</v>
      </c>
      <c r="H53" s="59"/>
      <c r="I53" s="59"/>
      <c r="J53" s="59"/>
      <c r="K53" s="59"/>
      <c r="L53" s="59"/>
      <c r="M53" s="59"/>
      <c r="N53" s="106" t="s">
        <v>48</v>
      </c>
      <c r="O53" s="107"/>
      <c r="P53" s="107"/>
      <c r="Q53" s="107"/>
      <c r="R53" s="107"/>
      <c r="S53" s="107"/>
      <c r="T53" s="108"/>
      <c r="U53" s="60" t="s">
        <v>27</v>
      </c>
      <c r="V53" s="60"/>
      <c r="W53" s="60"/>
      <c r="X53" s="60"/>
      <c r="Y53" s="61">
        <v>4157.5</v>
      </c>
      <c r="Z53" s="61"/>
      <c r="AA53" s="61"/>
      <c r="AB53" s="61"/>
      <c r="AC53" s="60">
        <v>2898.19</v>
      </c>
      <c r="AD53" s="60"/>
      <c r="AE53" s="60"/>
      <c r="AF53" s="60"/>
      <c r="AG53" s="61">
        <f t="shared" si="0"/>
        <v>12049224.925000001</v>
      </c>
      <c r="AH53" s="61"/>
      <c r="AI53" s="61"/>
      <c r="AJ53" s="69"/>
      <c r="AK53" s="65" t="s">
        <v>34</v>
      </c>
      <c r="AL53" s="66" t="s">
        <v>27</v>
      </c>
      <c r="AM53" s="67">
        <f t="shared" si="12"/>
        <v>4157.5</v>
      </c>
      <c r="AN53" s="66">
        <f t="shared" si="2"/>
        <v>2898.19</v>
      </c>
      <c r="AO53" s="67">
        <f t="shared" si="1"/>
        <v>12049224.925000001</v>
      </c>
      <c r="AP53" s="67">
        <f>+AO53</f>
        <v>12049224.925000001</v>
      </c>
      <c r="AQ53" s="67"/>
      <c r="AR53" s="68" t="s">
        <v>36</v>
      </c>
      <c r="AS53" s="67"/>
    </row>
    <row r="54" spans="1:45" ht="27" x14ac:dyDescent="0.25">
      <c r="A54" s="111"/>
      <c r="B54" s="112">
        <v>43</v>
      </c>
      <c r="C54" s="113"/>
      <c r="D54" s="113"/>
      <c r="E54" s="113"/>
      <c r="F54" s="113"/>
      <c r="G54" s="114" t="s">
        <v>24</v>
      </c>
      <c r="H54" s="114"/>
      <c r="I54" s="114"/>
      <c r="J54" s="114"/>
      <c r="K54" s="114"/>
      <c r="L54" s="114"/>
      <c r="M54" s="114"/>
      <c r="N54" s="114" t="s">
        <v>49</v>
      </c>
      <c r="O54" s="114"/>
      <c r="P54" s="114"/>
      <c r="Q54" s="114"/>
      <c r="R54" s="114"/>
      <c r="S54" s="114"/>
      <c r="T54" s="114"/>
      <c r="U54" s="115" t="s">
        <v>27</v>
      </c>
      <c r="V54" s="115"/>
      <c r="W54" s="115"/>
      <c r="X54" s="115"/>
      <c r="Y54" s="116">
        <v>55.7</v>
      </c>
      <c r="Z54" s="116"/>
      <c r="AA54" s="116"/>
      <c r="AB54" s="116"/>
      <c r="AC54" s="115">
        <v>2898.19</v>
      </c>
      <c r="AD54" s="115"/>
      <c r="AE54" s="115"/>
      <c r="AF54" s="115"/>
      <c r="AG54" s="116">
        <f t="shared" si="0"/>
        <v>161429.18300000002</v>
      </c>
      <c r="AH54" s="116"/>
      <c r="AI54" s="116"/>
      <c r="AJ54" s="117"/>
      <c r="AK54" s="118" t="s">
        <v>50</v>
      </c>
      <c r="AL54" s="119" t="s">
        <v>27</v>
      </c>
      <c r="AM54" s="120">
        <v>40</v>
      </c>
      <c r="AN54" s="119">
        <f t="shared" si="2"/>
        <v>2898.19</v>
      </c>
      <c r="AO54" s="120">
        <f t="shared" si="1"/>
        <v>115927.6</v>
      </c>
      <c r="AP54" s="120">
        <f>+AO54</f>
        <v>115927.6</v>
      </c>
      <c r="AQ54" s="120" t="s">
        <v>126</v>
      </c>
      <c r="AR54" s="100" t="s">
        <v>103</v>
      </c>
      <c r="AS54" s="98"/>
    </row>
    <row r="55" spans="1:45" ht="27" x14ac:dyDescent="0.25">
      <c r="A55" s="57"/>
      <c r="B55" s="47">
        <v>44</v>
      </c>
      <c r="C55" s="58"/>
      <c r="D55" s="58"/>
      <c r="E55" s="58"/>
      <c r="F55" s="58"/>
      <c r="G55" s="59" t="s">
        <v>23</v>
      </c>
      <c r="H55" s="59"/>
      <c r="I55" s="59"/>
      <c r="J55" s="59"/>
      <c r="K55" s="59"/>
      <c r="L55" s="59"/>
      <c r="M55" s="59"/>
      <c r="N55" s="59" t="s">
        <v>51</v>
      </c>
      <c r="O55" s="59"/>
      <c r="P55" s="59"/>
      <c r="Q55" s="59"/>
      <c r="R55" s="59"/>
      <c r="S55" s="59"/>
      <c r="T55" s="59"/>
      <c r="U55" s="60" t="s">
        <v>52</v>
      </c>
      <c r="V55" s="60"/>
      <c r="W55" s="60"/>
      <c r="X55" s="60"/>
      <c r="Y55" s="61">
        <v>55000</v>
      </c>
      <c r="Z55" s="61"/>
      <c r="AA55" s="61"/>
      <c r="AB55" s="61"/>
      <c r="AC55" s="60">
        <v>1</v>
      </c>
      <c r="AD55" s="60"/>
      <c r="AE55" s="60"/>
      <c r="AF55" s="60"/>
      <c r="AG55" s="61">
        <f>Y55/AC55</f>
        <v>55000</v>
      </c>
      <c r="AH55" s="61"/>
      <c r="AI55" s="61"/>
      <c r="AJ55" s="69"/>
      <c r="AK55" s="65" t="s">
        <v>50</v>
      </c>
      <c r="AL55" s="66" t="s">
        <v>52</v>
      </c>
      <c r="AM55" s="67">
        <v>50000</v>
      </c>
      <c r="AN55" s="66">
        <f t="shared" si="2"/>
        <v>1</v>
      </c>
      <c r="AO55" s="67">
        <f t="shared" si="1"/>
        <v>50000</v>
      </c>
      <c r="AP55" s="67">
        <f>+AO55</f>
        <v>50000</v>
      </c>
      <c r="AQ55" s="67"/>
      <c r="AR55" s="68" t="s">
        <v>104</v>
      </c>
      <c r="AS55" s="67"/>
    </row>
    <row r="56" spans="1:45" ht="20.100000000000001" customHeight="1" x14ac:dyDescent="0.25">
      <c r="A56" s="109"/>
      <c r="B56" s="110">
        <v>45</v>
      </c>
      <c r="C56" s="48"/>
      <c r="D56" s="48"/>
      <c r="E56" s="48"/>
      <c r="F56" s="48"/>
      <c r="G56" s="49" t="s">
        <v>24</v>
      </c>
      <c r="H56" s="49"/>
      <c r="I56" s="49"/>
      <c r="J56" s="49"/>
      <c r="K56" s="49"/>
      <c r="L56" s="49"/>
      <c r="M56" s="49"/>
      <c r="N56" s="49" t="s">
        <v>53</v>
      </c>
      <c r="O56" s="49"/>
      <c r="P56" s="49"/>
      <c r="Q56" s="49"/>
      <c r="R56" s="49"/>
      <c r="S56" s="49"/>
      <c r="T56" s="49"/>
      <c r="U56" s="50" t="s">
        <v>52</v>
      </c>
      <c r="V56" s="50"/>
      <c r="W56" s="50"/>
      <c r="X56" s="50"/>
      <c r="Y56" s="51">
        <v>45000</v>
      </c>
      <c r="Z56" s="51"/>
      <c r="AA56" s="51"/>
      <c r="AB56" s="51"/>
      <c r="AC56" s="50">
        <v>1</v>
      </c>
      <c r="AD56" s="50"/>
      <c r="AE56" s="50"/>
      <c r="AF56" s="50"/>
      <c r="AG56" s="51">
        <f>Y56/AC56</f>
        <v>45000</v>
      </c>
      <c r="AH56" s="51"/>
      <c r="AI56" s="51"/>
      <c r="AJ56" s="52"/>
      <c r="AK56" s="53" t="s">
        <v>34</v>
      </c>
      <c r="AL56" s="54" t="s">
        <v>52</v>
      </c>
      <c r="AM56" s="55">
        <f>Y56</f>
        <v>45000</v>
      </c>
      <c r="AN56" s="54">
        <f t="shared" si="2"/>
        <v>1</v>
      </c>
      <c r="AO56" s="55">
        <f t="shared" si="1"/>
        <v>45000</v>
      </c>
      <c r="AP56" s="67">
        <f t="shared" ref="AP56:AP58" si="14">+AO56</f>
        <v>45000</v>
      </c>
      <c r="AQ56" s="55"/>
      <c r="AR56" s="56" t="s">
        <v>36</v>
      </c>
      <c r="AS56" s="67"/>
    </row>
    <row r="57" spans="1:45" ht="20.100000000000001" customHeight="1" x14ac:dyDescent="0.25">
      <c r="A57" s="57"/>
      <c r="B57" s="47">
        <v>46</v>
      </c>
      <c r="C57" s="58">
        <v>43180</v>
      </c>
      <c r="D57" s="58"/>
      <c r="E57" s="58"/>
      <c r="F57" s="58"/>
      <c r="G57" s="59" t="s">
        <v>20</v>
      </c>
      <c r="H57" s="59"/>
      <c r="I57" s="59"/>
      <c r="J57" s="59"/>
      <c r="K57" s="59"/>
      <c r="L57" s="59"/>
      <c r="M57" s="59"/>
      <c r="N57" s="59" t="s">
        <v>54</v>
      </c>
      <c r="O57" s="59"/>
      <c r="P57" s="59"/>
      <c r="Q57" s="59"/>
      <c r="R57" s="59"/>
      <c r="S57" s="59"/>
      <c r="T57" s="59"/>
      <c r="U57" s="60" t="s">
        <v>52</v>
      </c>
      <c r="V57" s="60"/>
      <c r="W57" s="60"/>
      <c r="X57" s="60"/>
      <c r="Y57" s="61">
        <v>1234390</v>
      </c>
      <c r="Z57" s="61"/>
      <c r="AA57" s="61"/>
      <c r="AB57" s="61"/>
      <c r="AC57" s="60">
        <v>1</v>
      </c>
      <c r="AD57" s="60"/>
      <c r="AE57" s="60"/>
      <c r="AF57" s="60"/>
      <c r="AG57" s="61">
        <f>Y57/AC57</f>
        <v>1234390</v>
      </c>
      <c r="AH57" s="61"/>
      <c r="AI57" s="61"/>
      <c r="AJ57" s="69"/>
      <c r="AK57" s="65" t="s">
        <v>34</v>
      </c>
      <c r="AL57" s="66" t="s">
        <v>52</v>
      </c>
      <c r="AM57" s="67">
        <f>Y57</f>
        <v>1234390</v>
      </c>
      <c r="AN57" s="66">
        <f t="shared" si="2"/>
        <v>1</v>
      </c>
      <c r="AO57" s="67">
        <f t="shared" si="1"/>
        <v>1234390</v>
      </c>
      <c r="AP57" s="67">
        <f t="shared" si="14"/>
        <v>1234390</v>
      </c>
      <c r="AQ57" s="67"/>
      <c r="AR57" s="68" t="s">
        <v>36</v>
      </c>
      <c r="AS57" s="67"/>
    </row>
    <row r="58" spans="1:45" ht="20.100000000000001" customHeight="1" x14ac:dyDescent="0.25">
      <c r="A58" s="57"/>
      <c r="B58" s="47">
        <v>47</v>
      </c>
      <c r="C58" s="58">
        <v>43166</v>
      </c>
      <c r="D58" s="58"/>
      <c r="E58" s="58"/>
      <c r="F58" s="58"/>
      <c r="G58" s="59" t="s">
        <v>21</v>
      </c>
      <c r="H58" s="59"/>
      <c r="I58" s="59"/>
      <c r="J58" s="59"/>
      <c r="K58" s="59"/>
      <c r="L58" s="59"/>
      <c r="M58" s="59"/>
      <c r="N58" s="59" t="s">
        <v>55</v>
      </c>
      <c r="O58" s="59"/>
      <c r="P58" s="59"/>
      <c r="Q58" s="59"/>
      <c r="R58" s="59"/>
      <c r="S58" s="59"/>
      <c r="T58" s="59"/>
      <c r="U58" s="60" t="s">
        <v>52</v>
      </c>
      <c r="V58" s="60"/>
      <c r="W58" s="60"/>
      <c r="X58" s="60"/>
      <c r="Y58" s="61">
        <v>296812.13</v>
      </c>
      <c r="Z58" s="61"/>
      <c r="AA58" s="61"/>
      <c r="AB58" s="61"/>
      <c r="AC58" s="60">
        <v>1</v>
      </c>
      <c r="AD58" s="60"/>
      <c r="AE58" s="60"/>
      <c r="AF58" s="60"/>
      <c r="AG58" s="61">
        <f>Y58/AC58</f>
        <v>296812.13</v>
      </c>
      <c r="AH58" s="61"/>
      <c r="AI58" s="61"/>
      <c r="AJ58" s="69"/>
      <c r="AK58" s="65" t="s">
        <v>34</v>
      </c>
      <c r="AL58" s="66" t="s">
        <v>52</v>
      </c>
      <c r="AM58" s="67">
        <f>Y58</f>
        <v>296812.13</v>
      </c>
      <c r="AN58" s="66">
        <f t="shared" si="2"/>
        <v>1</v>
      </c>
      <c r="AO58" s="67">
        <f t="shared" si="1"/>
        <v>296812.13</v>
      </c>
      <c r="AP58" s="67">
        <f t="shared" si="14"/>
        <v>296812.13</v>
      </c>
      <c r="AQ58" s="67"/>
      <c r="AR58" s="68" t="s">
        <v>36</v>
      </c>
      <c r="AS58" s="67"/>
    </row>
    <row r="59" spans="1:45" ht="29.25" customHeight="1" x14ac:dyDescent="0.25">
      <c r="AC59" s="33" t="s">
        <v>95</v>
      </c>
      <c r="AD59" s="34"/>
      <c r="AE59" s="34"/>
      <c r="AF59" s="35"/>
      <c r="AG59" s="36">
        <f>SUM(AG12:AJ58)</f>
        <v>15214439.022000002</v>
      </c>
      <c r="AH59" s="37"/>
      <c r="AI59" s="37"/>
      <c r="AJ59" s="38"/>
      <c r="AM59" s="41" t="s">
        <v>96</v>
      </c>
      <c r="AN59" s="42"/>
      <c r="AO59" s="10">
        <f>SUM(AO12:AO58)</f>
        <v>14874958.914100001</v>
      </c>
      <c r="AP59" s="70">
        <f>SUM(AP12:AP58)</f>
        <v>15101655.335900001</v>
      </c>
      <c r="AQ59" s="70"/>
      <c r="AS59" s="70"/>
    </row>
    <row r="60" spans="1:45" x14ac:dyDescent="0.25"/>
    <row r="61" spans="1:45" x14ac:dyDescent="0.25"/>
    <row r="62" spans="1:45" ht="20.100000000000001" customHeight="1" x14ac:dyDescent="0.25">
      <c r="B62" s="23" t="s">
        <v>17</v>
      </c>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P62" s="105"/>
    </row>
    <row r="63" spans="1:45" ht="20.100000000000001" customHeight="1" x14ac:dyDescent="0.25">
      <c r="B63" s="23" t="s">
        <v>18</v>
      </c>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row>
    <row r="64" spans="1:45" x14ac:dyDescent="0.25">
      <c r="AO64" s="105"/>
      <c r="AP64" s="105"/>
      <c r="AQ64" s="105"/>
      <c r="AS64" s="105"/>
    </row>
    <row r="65" spans="2:15" x14ac:dyDescent="0.25">
      <c r="B65" s="2" t="s">
        <v>0</v>
      </c>
      <c r="C65" s="2"/>
      <c r="D65" s="2"/>
      <c r="E65" s="2"/>
      <c r="F65" s="2"/>
      <c r="G65" s="2"/>
      <c r="H65" s="2"/>
      <c r="I65" s="2"/>
      <c r="J65" s="2"/>
      <c r="K65" s="2"/>
      <c r="L65" s="2"/>
      <c r="M65" s="2"/>
      <c r="N65" s="2"/>
      <c r="O65" s="2"/>
    </row>
    <row r="66" spans="2:15" x14ac:dyDescent="0.25">
      <c r="B66" s="1" t="s">
        <v>20</v>
      </c>
    </row>
    <row r="67" spans="2:15" x14ac:dyDescent="0.25">
      <c r="B67" s="1" t="s">
        <v>21</v>
      </c>
    </row>
    <row r="68" spans="2:15" x14ac:dyDescent="0.25">
      <c r="B68" s="1" t="s">
        <v>1</v>
      </c>
    </row>
    <row r="69" spans="2:15" x14ac:dyDescent="0.25">
      <c r="B69" s="1" t="s">
        <v>24</v>
      </c>
    </row>
    <row r="70" spans="2:15" x14ac:dyDescent="0.25">
      <c r="B70" s="1" t="s">
        <v>22</v>
      </c>
    </row>
    <row r="71" spans="2:15" x14ac:dyDescent="0.25">
      <c r="B71" s="1" t="s">
        <v>23</v>
      </c>
      <c r="E71" s="1" t="s">
        <v>19</v>
      </c>
    </row>
    <row r="72" spans="2:15" x14ac:dyDescent="0.25"/>
    <row r="73" spans="2:15" x14ac:dyDescent="0.25"/>
    <row r="74" spans="2:15" hidden="1" x14ac:dyDescent="0.25"/>
    <row r="75" spans="2:15" hidden="1" x14ac:dyDescent="0.25"/>
    <row r="76" spans="2:15" hidden="1" x14ac:dyDescent="0.25"/>
    <row r="77" spans="2:15" hidden="1" x14ac:dyDescent="0.25"/>
    <row r="78" spans="2:15" x14ac:dyDescent="0.25"/>
    <row r="79" spans="2:15" x14ac:dyDescent="0.25"/>
    <row r="80" spans="2:15" x14ac:dyDescent="0.25"/>
    <row r="81" x14ac:dyDescent="0.25"/>
    <row r="82" x14ac:dyDescent="0.25"/>
  </sheetData>
  <mergeCells count="357">
    <mergeCell ref="AK10:AR10"/>
    <mergeCell ref="AM59:AN59"/>
    <mergeCell ref="AG11:AJ11"/>
    <mergeCell ref="B10:AJ10"/>
    <mergeCell ref="C12:F12"/>
    <mergeCell ref="G12:M12"/>
    <mergeCell ref="N12:T12"/>
    <mergeCell ref="U12:X12"/>
    <mergeCell ref="Y12:AB12"/>
    <mergeCell ref="AC12:AF12"/>
    <mergeCell ref="AG12:AJ12"/>
    <mergeCell ref="C11:F11"/>
    <mergeCell ref="G11:M11"/>
    <mergeCell ref="U11:X11"/>
    <mergeCell ref="N11:T11"/>
    <mergeCell ref="Y11:AB11"/>
    <mergeCell ref="AC11:AF11"/>
    <mergeCell ref="AG13:AJ13"/>
    <mergeCell ref="C14:F14"/>
    <mergeCell ref="G14:M14"/>
    <mergeCell ref="N14:T14"/>
    <mergeCell ref="U14:X14"/>
    <mergeCell ref="Y14:AB14"/>
    <mergeCell ref="AC14:AF14"/>
    <mergeCell ref="AG14:AJ14"/>
    <mergeCell ref="C13:F13"/>
    <mergeCell ref="G13:M13"/>
    <mergeCell ref="N13:T13"/>
    <mergeCell ref="U13:X13"/>
    <mergeCell ref="Y13:AB13"/>
    <mergeCell ref="AC13:AF13"/>
    <mergeCell ref="AG15:AJ15"/>
    <mergeCell ref="C16:F16"/>
    <mergeCell ref="G16:M16"/>
    <mergeCell ref="N16:T16"/>
    <mergeCell ref="U16:X16"/>
    <mergeCell ref="Y16:AB16"/>
    <mergeCell ref="AC16:AF16"/>
    <mergeCell ref="AG16:AJ16"/>
    <mergeCell ref="C15:F15"/>
    <mergeCell ref="G15:M15"/>
    <mergeCell ref="N15:T15"/>
    <mergeCell ref="U15:X15"/>
    <mergeCell ref="Y15:AB15"/>
    <mergeCell ref="AC15:AF15"/>
    <mergeCell ref="AG17:AJ17"/>
    <mergeCell ref="C18:F18"/>
    <mergeCell ref="G18:M18"/>
    <mergeCell ref="N18:T18"/>
    <mergeCell ref="U18:X18"/>
    <mergeCell ref="Y18:AB18"/>
    <mergeCell ref="AC18:AF18"/>
    <mergeCell ref="AG18:AJ18"/>
    <mergeCell ref="C17:F17"/>
    <mergeCell ref="G17:M17"/>
    <mergeCell ref="N17:T17"/>
    <mergeCell ref="U17:X17"/>
    <mergeCell ref="Y17:AB17"/>
    <mergeCell ref="AC17:AF17"/>
    <mergeCell ref="AG19:AJ19"/>
    <mergeCell ref="C22:F22"/>
    <mergeCell ref="G22:M22"/>
    <mergeCell ref="N22:T22"/>
    <mergeCell ref="U22:X22"/>
    <mergeCell ref="Y22:AB22"/>
    <mergeCell ref="AC22:AF22"/>
    <mergeCell ref="AG22:AJ22"/>
    <mergeCell ref="C19:F19"/>
    <mergeCell ref="G19:M19"/>
    <mergeCell ref="N19:T19"/>
    <mergeCell ref="U19:X19"/>
    <mergeCell ref="Y19:AB19"/>
    <mergeCell ref="AC19:AF19"/>
    <mergeCell ref="C20:F20"/>
    <mergeCell ref="G20:M20"/>
    <mergeCell ref="N20:T20"/>
    <mergeCell ref="U20:X20"/>
    <mergeCell ref="Y20:AB20"/>
    <mergeCell ref="AC20:AF20"/>
    <mergeCell ref="AG20:AJ20"/>
    <mergeCell ref="C21:F21"/>
    <mergeCell ref="G21:M21"/>
    <mergeCell ref="N21:T21"/>
    <mergeCell ref="AG23:AJ23"/>
    <mergeCell ref="C24:F24"/>
    <mergeCell ref="G24:M24"/>
    <mergeCell ref="N24:T24"/>
    <mergeCell ref="U24:X24"/>
    <mergeCell ref="Y24:AB24"/>
    <mergeCell ref="AC24:AF24"/>
    <mergeCell ref="AG24:AJ24"/>
    <mergeCell ref="C23:F23"/>
    <mergeCell ref="G23:M23"/>
    <mergeCell ref="N23:T23"/>
    <mergeCell ref="U23:X23"/>
    <mergeCell ref="Y23:AB23"/>
    <mergeCell ref="AC23:AF23"/>
    <mergeCell ref="AG25:AJ25"/>
    <mergeCell ref="C26:F26"/>
    <mergeCell ref="G26:M26"/>
    <mergeCell ref="N26:T26"/>
    <mergeCell ref="U26:X26"/>
    <mergeCell ref="Y26:AB26"/>
    <mergeCell ref="AC26:AF26"/>
    <mergeCell ref="AG26:AJ26"/>
    <mergeCell ref="C25:F25"/>
    <mergeCell ref="G25:M25"/>
    <mergeCell ref="N25:T25"/>
    <mergeCell ref="U25:X25"/>
    <mergeCell ref="Y25:AB25"/>
    <mergeCell ref="AC25:AF25"/>
    <mergeCell ref="AG27:AJ27"/>
    <mergeCell ref="C28:F28"/>
    <mergeCell ref="G28:M28"/>
    <mergeCell ref="N28:T28"/>
    <mergeCell ref="U28:X28"/>
    <mergeCell ref="Y28:AB28"/>
    <mergeCell ref="AC28:AF28"/>
    <mergeCell ref="AG28:AJ28"/>
    <mergeCell ref="C27:F27"/>
    <mergeCell ref="G27:M27"/>
    <mergeCell ref="N27:T27"/>
    <mergeCell ref="U27:X27"/>
    <mergeCell ref="Y27:AB27"/>
    <mergeCell ref="AC27:AF27"/>
    <mergeCell ref="AG29:AJ29"/>
    <mergeCell ref="C30:F30"/>
    <mergeCell ref="G30:M30"/>
    <mergeCell ref="N30:T30"/>
    <mergeCell ref="U30:X30"/>
    <mergeCell ref="Y30:AB30"/>
    <mergeCell ref="AC30:AF30"/>
    <mergeCell ref="AG30:AJ30"/>
    <mergeCell ref="C29:F29"/>
    <mergeCell ref="G29:M29"/>
    <mergeCell ref="N29:T29"/>
    <mergeCell ref="U29:X29"/>
    <mergeCell ref="Y29:AB29"/>
    <mergeCell ref="AC29:AF29"/>
    <mergeCell ref="AG31:AJ31"/>
    <mergeCell ref="C32:F32"/>
    <mergeCell ref="G32:M32"/>
    <mergeCell ref="N32:T32"/>
    <mergeCell ref="U32:X32"/>
    <mergeCell ref="Y32:AB32"/>
    <mergeCell ref="AC32:AF32"/>
    <mergeCell ref="AG32:AJ32"/>
    <mergeCell ref="C31:F31"/>
    <mergeCell ref="G31:M31"/>
    <mergeCell ref="N31:T31"/>
    <mergeCell ref="U31:X31"/>
    <mergeCell ref="Y31:AB31"/>
    <mergeCell ref="AC31:AF31"/>
    <mergeCell ref="AG33:AJ33"/>
    <mergeCell ref="C34:F34"/>
    <mergeCell ref="G34:M34"/>
    <mergeCell ref="N34:T34"/>
    <mergeCell ref="U34:X34"/>
    <mergeCell ref="Y34:AB34"/>
    <mergeCell ref="AC34:AF34"/>
    <mergeCell ref="AG34:AJ34"/>
    <mergeCell ref="C33:F33"/>
    <mergeCell ref="G33:M33"/>
    <mergeCell ref="N33:T33"/>
    <mergeCell ref="U33:X33"/>
    <mergeCell ref="Y33:AB33"/>
    <mergeCell ref="AC33:AF33"/>
    <mergeCell ref="AG35:AJ35"/>
    <mergeCell ref="C36:F36"/>
    <mergeCell ref="G36:M36"/>
    <mergeCell ref="N36:T36"/>
    <mergeCell ref="U36:X36"/>
    <mergeCell ref="Y36:AB36"/>
    <mergeCell ref="AC36:AF36"/>
    <mergeCell ref="AG36:AJ36"/>
    <mergeCell ref="C35:F35"/>
    <mergeCell ref="G35:M35"/>
    <mergeCell ref="N35:T35"/>
    <mergeCell ref="U35:X35"/>
    <mergeCell ref="Y35:AB35"/>
    <mergeCell ref="AC35:AF35"/>
    <mergeCell ref="AG37:AJ37"/>
    <mergeCell ref="C38:F38"/>
    <mergeCell ref="G38:M38"/>
    <mergeCell ref="N38:T38"/>
    <mergeCell ref="U38:X38"/>
    <mergeCell ref="Y38:AB38"/>
    <mergeCell ref="AC38:AF38"/>
    <mergeCell ref="AG38:AJ38"/>
    <mergeCell ref="C37:F37"/>
    <mergeCell ref="G37:M37"/>
    <mergeCell ref="N37:T37"/>
    <mergeCell ref="U37:X37"/>
    <mergeCell ref="Y37:AB37"/>
    <mergeCell ref="AC37:AF37"/>
    <mergeCell ref="AG39:AJ39"/>
    <mergeCell ref="C40:F40"/>
    <mergeCell ref="G40:M40"/>
    <mergeCell ref="N40:T40"/>
    <mergeCell ref="U40:X40"/>
    <mergeCell ref="Y40:AB40"/>
    <mergeCell ref="AC40:AF40"/>
    <mergeCell ref="AG40:AJ40"/>
    <mergeCell ref="C39:F39"/>
    <mergeCell ref="G39:M39"/>
    <mergeCell ref="N39:T39"/>
    <mergeCell ref="U39:X39"/>
    <mergeCell ref="Y39:AB39"/>
    <mergeCell ref="AC39:AF39"/>
    <mergeCell ref="AG41:AJ41"/>
    <mergeCell ref="C42:F42"/>
    <mergeCell ref="G42:M42"/>
    <mergeCell ref="N42:T42"/>
    <mergeCell ref="U42:X42"/>
    <mergeCell ref="Y42:AB42"/>
    <mergeCell ref="AC42:AF42"/>
    <mergeCell ref="AG42:AJ42"/>
    <mergeCell ref="C41:F41"/>
    <mergeCell ref="G41:M41"/>
    <mergeCell ref="N41:T41"/>
    <mergeCell ref="U41:X41"/>
    <mergeCell ref="Y41:AB41"/>
    <mergeCell ref="AC41:AF41"/>
    <mergeCell ref="AG43:AJ43"/>
    <mergeCell ref="C44:F44"/>
    <mergeCell ref="G44:M44"/>
    <mergeCell ref="N44:T44"/>
    <mergeCell ref="U44:X44"/>
    <mergeCell ref="Y44:AB44"/>
    <mergeCell ref="AC44:AF44"/>
    <mergeCell ref="AG44:AJ44"/>
    <mergeCell ref="C43:F43"/>
    <mergeCell ref="G43:M43"/>
    <mergeCell ref="N43:T43"/>
    <mergeCell ref="U43:X43"/>
    <mergeCell ref="Y43:AB43"/>
    <mergeCell ref="AC43:AF43"/>
    <mergeCell ref="AG45:AJ45"/>
    <mergeCell ref="C46:F46"/>
    <mergeCell ref="G46:M46"/>
    <mergeCell ref="N46:T46"/>
    <mergeCell ref="U46:X46"/>
    <mergeCell ref="Y46:AB46"/>
    <mergeCell ref="AC46:AF46"/>
    <mergeCell ref="AG46:AJ46"/>
    <mergeCell ref="C45:F45"/>
    <mergeCell ref="G45:M45"/>
    <mergeCell ref="N45:T45"/>
    <mergeCell ref="U45:X45"/>
    <mergeCell ref="Y45:AB45"/>
    <mergeCell ref="AC45:AF45"/>
    <mergeCell ref="AG47:AJ47"/>
    <mergeCell ref="C48:F48"/>
    <mergeCell ref="G48:M48"/>
    <mergeCell ref="N48:T48"/>
    <mergeCell ref="U48:X48"/>
    <mergeCell ref="Y48:AB48"/>
    <mergeCell ref="AC48:AF48"/>
    <mergeCell ref="AG48:AJ48"/>
    <mergeCell ref="C47:F47"/>
    <mergeCell ref="G47:M47"/>
    <mergeCell ref="N47:T47"/>
    <mergeCell ref="U47:X47"/>
    <mergeCell ref="Y47:AB47"/>
    <mergeCell ref="AC47:AF47"/>
    <mergeCell ref="AG49:AJ49"/>
    <mergeCell ref="C50:F50"/>
    <mergeCell ref="G50:M50"/>
    <mergeCell ref="N50:T50"/>
    <mergeCell ref="U50:X50"/>
    <mergeCell ref="Y50:AB50"/>
    <mergeCell ref="AC50:AF50"/>
    <mergeCell ref="AG50:AJ50"/>
    <mergeCell ref="C49:F49"/>
    <mergeCell ref="G49:M49"/>
    <mergeCell ref="N49:T49"/>
    <mergeCell ref="U49:X49"/>
    <mergeCell ref="Y49:AB49"/>
    <mergeCell ref="AC49:AF49"/>
    <mergeCell ref="AG51:AJ51"/>
    <mergeCell ref="C52:F52"/>
    <mergeCell ref="G52:M52"/>
    <mergeCell ref="N52:T52"/>
    <mergeCell ref="U52:X52"/>
    <mergeCell ref="Y52:AB52"/>
    <mergeCell ref="AC52:AF52"/>
    <mergeCell ref="AG52:AJ52"/>
    <mergeCell ref="C51:F51"/>
    <mergeCell ref="G51:M51"/>
    <mergeCell ref="N51:T51"/>
    <mergeCell ref="U51:X51"/>
    <mergeCell ref="Y51:AB51"/>
    <mergeCell ref="AC51:AF51"/>
    <mergeCell ref="AG53:AJ53"/>
    <mergeCell ref="C54:F54"/>
    <mergeCell ref="G54:M54"/>
    <mergeCell ref="N54:T54"/>
    <mergeCell ref="U54:X54"/>
    <mergeCell ref="Y54:AB54"/>
    <mergeCell ref="AC54:AF54"/>
    <mergeCell ref="AG54:AJ54"/>
    <mergeCell ref="C53:F53"/>
    <mergeCell ref="G53:M53"/>
    <mergeCell ref="N53:T53"/>
    <mergeCell ref="U53:X53"/>
    <mergeCell ref="Y53:AB53"/>
    <mergeCell ref="AC53:AF53"/>
    <mergeCell ref="AG55:AJ55"/>
    <mergeCell ref="C56:F56"/>
    <mergeCell ref="G56:M56"/>
    <mergeCell ref="N56:T56"/>
    <mergeCell ref="U56:X56"/>
    <mergeCell ref="Y56:AB56"/>
    <mergeCell ref="AC56:AF56"/>
    <mergeCell ref="AG56:AJ56"/>
    <mergeCell ref="C55:F55"/>
    <mergeCell ref="G55:M55"/>
    <mergeCell ref="N55:T55"/>
    <mergeCell ref="U55:X55"/>
    <mergeCell ref="Y55:AB55"/>
    <mergeCell ref="AC55:AF55"/>
    <mergeCell ref="AG57:AJ57"/>
    <mergeCell ref="C58:F58"/>
    <mergeCell ref="G58:M58"/>
    <mergeCell ref="N58:T58"/>
    <mergeCell ref="U58:X58"/>
    <mergeCell ref="Y58:AB58"/>
    <mergeCell ref="AC58:AF58"/>
    <mergeCell ref="AG58:AJ58"/>
    <mergeCell ref="C57:F57"/>
    <mergeCell ref="G57:M57"/>
    <mergeCell ref="N57:T57"/>
    <mergeCell ref="U57:X57"/>
    <mergeCell ref="Y57:AB57"/>
    <mergeCell ref="AC57:AF57"/>
    <mergeCell ref="U21:X21"/>
    <mergeCell ref="Y21:AB21"/>
    <mergeCell ref="AC21:AF21"/>
    <mergeCell ref="AG21:AJ21"/>
    <mergeCell ref="B62:AM62"/>
    <mergeCell ref="B63:AM63"/>
    <mergeCell ref="B5:AJ5"/>
    <mergeCell ref="B2:AJ3"/>
    <mergeCell ref="K6:R6"/>
    <mergeCell ref="K7:R7"/>
    <mergeCell ref="K8:R8"/>
    <mergeCell ref="S6:Z6"/>
    <mergeCell ref="S7:Z7"/>
    <mergeCell ref="S8:Z8"/>
    <mergeCell ref="AA6:AJ6"/>
    <mergeCell ref="B7:J7"/>
    <mergeCell ref="B8:J8"/>
    <mergeCell ref="AA7:AJ7"/>
    <mergeCell ref="AA8:AJ8"/>
    <mergeCell ref="AC59:AF59"/>
    <mergeCell ref="AG59:AJ59"/>
    <mergeCell ref="B6:J6"/>
  </mergeCells>
  <dataValidations count="1">
    <dataValidation type="list" allowBlank="1" showInputMessage="1" showErrorMessage="1" sqref="G12:M58" xr:uid="{00000000-0002-0000-0000-000000000000}">
      <formula1>$B$66:$B$71</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EN81"/>
  <sheetViews>
    <sheetView showGridLines="0" tabSelected="1" view="pageBreakPreview" topLeftCell="Y28" zoomScale="80" zoomScaleNormal="85" zoomScaleSheetLayoutView="80" workbookViewId="0">
      <selection activeCell="AP30" sqref="AP30"/>
    </sheetView>
  </sheetViews>
  <sheetFormatPr baseColWidth="10" defaultColWidth="9.140625" defaultRowHeight="13.5" customHeight="1" zeroHeight="1" x14ac:dyDescent="0.25"/>
  <cols>
    <col min="1" max="1" width="1.28515625" style="1" customWidth="1"/>
    <col min="2" max="4" width="4.7109375" style="1" customWidth="1"/>
    <col min="5" max="5" width="3.7109375" style="1" customWidth="1"/>
    <col min="6" max="6" width="4.7109375" style="1" hidden="1" customWidth="1"/>
    <col min="7" max="11" width="4.7109375" style="1" customWidth="1"/>
    <col min="12" max="12" width="0.5703125" style="1" customWidth="1"/>
    <col min="13" max="13" width="6.28515625" style="1" hidden="1" customWidth="1"/>
    <col min="14" max="18" width="4.7109375" style="1" customWidth="1"/>
    <col min="19" max="19" width="3.5703125" style="1" customWidth="1"/>
    <col min="20" max="20" width="4.5703125" style="1" hidden="1" customWidth="1"/>
    <col min="21" max="22" width="4.7109375" style="1" customWidth="1"/>
    <col min="23" max="23" width="3.7109375" style="1" customWidth="1"/>
    <col min="24" max="24" width="4.7109375" style="1" hidden="1" customWidth="1"/>
    <col min="25" max="27" width="4.7109375" style="1" customWidth="1"/>
    <col min="28" max="28" width="6.7109375" style="1" customWidth="1"/>
    <col min="29" max="30" width="4.7109375" style="1" customWidth="1"/>
    <col min="31" max="31" width="4.5703125" style="1" customWidth="1"/>
    <col min="32" max="32" width="4.7109375" style="1" hidden="1" customWidth="1"/>
    <col min="33" max="33" width="4.7109375" style="1" customWidth="1"/>
    <col min="34" max="34" width="5.7109375" style="1" customWidth="1"/>
    <col min="35" max="35" width="4.7109375" style="1" customWidth="1"/>
    <col min="36" max="36" width="5.28515625" style="1" customWidth="1"/>
    <col min="37" max="37" width="11.5703125" style="8" customWidth="1"/>
    <col min="38" max="38" width="8.85546875" style="8" customWidth="1"/>
    <col min="39" max="39" width="19.28515625" style="8" customWidth="1"/>
    <col min="40" max="40" width="13.28515625" style="8" customWidth="1"/>
    <col min="41" max="42" width="20.28515625" style="8" customWidth="1"/>
    <col min="43" max="43" width="42.140625" style="85" customWidth="1"/>
    <col min="44" max="44" width="46" style="11" customWidth="1"/>
    <col min="45" max="45" width="17.7109375" style="8" customWidth="1"/>
    <col min="46" max="116" width="4.7109375" style="1" customWidth="1"/>
    <col min="117" max="130" width="9.140625" style="1" customWidth="1"/>
    <col min="131" max="16384" width="9.140625" style="1"/>
  </cols>
  <sheetData>
    <row r="1" spans="2:46" x14ac:dyDescent="0.25"/>
    <row r="2" spans="2:46" ht="32.1" customHeight="1" x14ac:dyDescent="0.25">
      <c r="B2" s="26" t="s">
        <v>3</v>
      </c>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2:46" ht="32.1" customHeight="1" x14ac:dyDescent="0.25">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2:46" x14ac:dyDescent="0.25"/>
    <row r="5" spans="2:46" ht="20.100000000000001" customHeight="1" x14ac:dyDescent="0.25">
      <c r="B5" s="24" t="s">
        <v>4</v>
      </c>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row>
    <row r="6" spans="2:46" ht="30" customHeight="1" x14ac:dyDescent="0.25">
      <c r="B6" s="29" t="s">
        <v>5</v>
      </c>
      <c r="C6" s="29"/>
      <c r="D6" s="29"/>
      <c r="E6" s="29"/>
      <c r="F6" s="29"/>
      <c r="G6" s="29"/>
      <c r="H6" s="29"/>
      <c r="I6" s="29"/>
      <c r="J6" s="29"/>
      <c r="K6" s="27" t="s">
        <v>57</v>
      </c>
      <c r="L6" s="27"/>
      <c r="M6" s="27"/>
      <c r="N6" s="27"/>
      <c r="O6" s="27"/>
      <c r="P6" s="27"/>
      <c r="Q6" s="27"/>
      <c r="R6" s="27"/>
      <c r="S6" s="29" t="s">
        <v>6</v>
      </c>
      <c r="T6" s="29"/>
      <c r="U6" s="29"/>
      <c r="V6" s="29"/>
      <c r="W6" s="29"/>
      <c r="X6" s="29"/>
      <c r="Y6" s="29"/>
      <c r="Z6" s="29"/>
      <c r="AA6" s="27"/>
      <c r="AB6" s="27"/>
      <c r="AC6" s="27"/>
      <c r="AD6" s="27"/>
      <c r="AE6" s="27"/>
      <c r="AF6" s="27"/>
      <c r="AG6" s="27"/>
      <c r="AH6" s="27"/>
      <c r="AI6" s="27"/>
      <c r="AJ6" s="27"/>
    </row>
    <row r="7" spans="2:46" ht="30" customHeight="1" x14ac:dyDescent="0.25">
      <c r="B7" s="29" t="s">
        <v>7</v>
      </c>
      <c r="C7" s="29"/>
      <c r="D7" s="29"/>
      <c r="E7" s="29"/>
      <c r="F7" s="29"/>
      <c r="G7" s="29"/>
      <c r="H7" s="29"/>
      <c r="I7" s="29"/>
      <c r="J7" s="29"/>
      <c r="K7" s="27" t="s">
        <v>25</v>
      </c>
      <c r="L7" s="27"/>
      <c r="M7" s="27"/>
      <c r="N7" s="27"/>
      <c r="O7" s="27"/>
      <c r="P7" s="27"/>
      <c r="Q7" s="27"/>
      <c r="R7" s="27"/>
      <c r="S7" s="29" t="s">
        <v>8</v>
      </c>
      <c r="T7" s="29"/>
      <c r="U7" s="29"/>
      <c r="V7" s="29"/>
      <c r="W7" s="29"/>
      <c r="X7" s="29"/>
      <c r="Y7" s="29"/>
      <c r="Z7" s="29"/>
      <c r="AA7" s="27"/>
      <c r="AB7" s="27"/>
      <c r="AC7" s="27"/>
      <c r="AD7" s="27"/>
      <c r="AE7" s="27"/>
      <c r="AF7" s="27"/>
      <c r="AG7" s="27"/>
      <c r="AH7" s="27"/>
      <c r="AI7" s="27"/>
      <c r="AJ7" s="27"/>
    </row>
    <row r="8" spans="2:46" ht="30" customHeight="1" x14ac:dyDescent="0.25">
      <c r="B8" s="29" t="s">
        <v>9</v>
      </c>
      <c r="C8" s="29"/>
      <c r="D8" s="29"/>
      <c r="E8" s="29"/>
      <c r="F8" s="29"/>
      <c r="G8" s="29"/>
      <c r="H8" s="29"/>
      <c r="I8" s="29"/>
      <c r="J8" s="29"/>
      <c r="K8" s="28">
        <v>43166</v>
      </c>
      <c r="L8" s="28"/>
      <c r="M8" s="28"/>
      <c r="N8" s="28"/>
      <c r="O8" s="28"/>
      <c r="P8" s="28"/>
      <c r="Q8" s="28"/>
      <c r="R8" s="28"/>
      <c r="S8" s="29" t="s">
        <v>10</v>
      </c>
      <c r="T8" s="29"/>
      <c r="U8" s="29"/>
      <c r="V8" s="29"/>
      <c r="W8" s="29"/>
      <c r="X8" s="29"/>
      <c r="Y8" s="29"/>
      <c r="Z8" s="29"/>
      <c r="AA8" s="30">
        <v>43181</v>
      </c>
      <c r="AB8" s="31"/>
      <c r="AC8" s="31"/>
      <c r="AD8" s="31"/>
      <c r="AE8" s="31"/>
      <c r="AF8" s="31"/>
      <c r="AG8" s="31"/>
      <c r="AH8" s="31"/>
      <c r="AI8" s="31"/>
      <c r="AJ8" s="32"/>
    </row>
    <row r="9" spans="2:46" x14ac:dyDescent="0.25"/>
    <row r="10" spans="2:46" ht="20.100000000000001" customHeight="1" x14ac:dyDescent="0.25">
      <c r="B10" s="24" t="s">
        <v>11</v>
      </c>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39" t="s">
        <v>33</v>
      </c>
      <c r="AL10" s="40"/>
      <c r="AM10" s="40"/>
      <c r="AN10" s="40"/>
      <c r="AO10" s="40"/>
      <c r="AP10" s="40"/>
      <c r="AQ10" s="40"/>
      <c r="AR10" s="40"/>
      <c r="AS10" s="1"/>
    </row>
    <row r="11" spans="2:46" s="7" customFormat="1" ht="30" customHeight="1" x14ac:dyDescent="0.25">
      <c r="B11" s="3" t="s">
        <v>2</v>
      </c>
      <c r="C11" s="43" t="s">
        <v>15</v>
      </c>
      <c r="D11" s="44"/>
      <c r="E11" s="44"/>
      <c r="F11" s="44"/>
      <c r="G11" s="43" t="s">
        <v>12</v>
      </c>
      <c r="H11" s="44"/>
      <c r="I11" s="44"/>
      <c r="J11" s="44"/>
      <c r="K11" s="44"/>
      <c r="L11" s="44"/>
      <c r="M11" s="44"/>
      <c r="N11" s="43" t="s">
        <v>29</v>
      </c>
      <c r="O11" s="44"/>
      <c r="P11" s="44"/>
      <c r="Q11" s="44"/>
      <c r="R11" s="44"/>
      <c r="S11" s="44"/>
      <c r="T11" s="44"/>
      <c r="U11" s="43" t="s">
        <v>14</v>
      </c>
      <c r="V11" s="44"/>
      <c r="W11" s="44"/>
      <c r="X11" s="44"/>
      <c r="Y11" s="43" t="s">
        <v>13</v>
      </c>
      <c r="Z11" s="43"/>
      <c r="AA11" s="44"/>
      <c r="AB11" s="44"/>
      <c r="AC11" s="43" t="s">
        <v>16</v>
      </c>
      <c r="AD11" s="43"/>
      <c r="AE11" s="44"/>
      <c r="AF11" s="44"/>
      <c r="AG11" s="43" t="s">
        <v>93</v>
      </c>
      <c r="AH11" s="44"/>
      <c r="AI11" s="44"/>
      <c r="AJ11" s="45"/>
      <c r="AK11" s="4" t="s">
        <v>30</v>
      </c>
      <c r="AL11" s="4" t="s">
        <v>14</v>
      </c>
      <c r="AM11" s="5" t="s">
        <v>35</v>
      </c>
      <c r="AN11" s="5" t="s">
        <v>16</v>
      </c>
      <c r="AO11" s="6" t="s">
        <v>31</v>
      </c>
      <c r="AP11" s="4" t="s">
        <v>112</v>
      </c>
      <c r="AQ11" s="4" t="s">
        <v>106</v>
      </c>
      <c r="AR11" s="4" t="s">
        <v>32</v>
      </c>
      <c r="AS11" s="5" t="s">
        <v>109</v>
      </c>
    </row>
    <row r="12" spans="2:46" s="57" customFormat="1" ht="23.25" customHeight="1" x14ac:dyDescent="0.25">
      <c r="B12" s="47">
        <v>1</v>
      </c>
      <c r="C12" s="48">
        <v>43166</v>
      </c>
      <c r="D12" s="48"/>
      <c r="E12" s="48"/>
      <c r="F12" s="48"/>
      <c r="G12" s="49" t="s">
        <v>24</v>
      </c>
      <c r="H12" s="49"/>
      <c r="I12" s="49"/>
      <c r="J12" s="49"/>
      <c r="K12" s="49"/>
      <c r="L12" s="49"/>
      <c r="M12" s="49"/>
      <c r="N12" s="49" t="s">
        <v>58</v>
      </c>
      <c r="O12" s="49"/>
      <c r="P12" s="49"/>
      <c r="Q12" s="49"/>
      <c r="R12" s="49"/>
      <c r="S12" s="49"/>
      <c r="T12" s="49"/>
      <c r="U12" s="50" t="s">
        <v>52</v>
      </c>
      <c r="V12" s="50"/>
      <c r="W12" s="50"/>
      <c r="X12" s="50"/>
      <c r="Y12" s="51">
        <v>30000</v>
      </c>
      <c r="Z12" s="51"/>
      <c r="AA12" s="51"/>
      <c r="AB12" s="51"/>
      <c r="AC12" s="50">
        <v>1</v>
      </c>
      <c r="AD12" s="50"/>
      <c r="AE12" s="50"/>
      <c r="AF12" s="50"/>
      <c r="AG12" s="51">
        <f t="shared" ref="AG12:AG19" si="0">Y12*AC12</f>
        <v>30000</v>
      </c>
      <c r="AH12" s="51"/>
      <c r="AI12" s="51"/>
      <c r="AJ12" s="52"/>
      <c r="AK12" s="53" t="s">
        <v>34</v>
      </c>
      <c r="AL12" s="54" t="str">
        <f>U12</f>
        <v>COP</v>
      </c>
      <c r="AM12" s="55">
        <f>Y12</f>
        <v>30000</v>
      </c>
      <c r="AN12" s="54">
        <f>AC12</f>
        <v>1</v>
      </c>
      <c r="AO12" s="55">
        <f>AM12*AN12</f>
        <v>30000</v>
      </c>
      <c r="AP12" s="55">
        <f>+AG12</f>
        <v>30000</v>
      </c>
      <c r="AQ12" s="86"/>
      <c r="AR12" s="56" t="s">
        <v>36</v>
      </c>
      <c r="AS12" s="55"/>
    </row>
    <row r="13" spans="2:46" ht="81" x14ac:dyDescent="0.25">
      <c r="B13" s="71">
        <v>2</v>
      </c>
      <c r="C13" s="72">
        <v>43166</v>
      </c>
      <c r="D13" s="72"/>
      <c r="E13" s="72"/>
      <c r="F13" s="72"/>
      <c r="G13" s="73" t="s">
        <v>22</v>
      </c>
      <c r="H13" s="73"/>
      <c r="I13" s="73"/>
      <c r="J13" s="73"/>
      <c r="K13" s="73"/>
      <c r="L13" s="73"/>
      <c r="M13" s="73"/>
      <c r="N13" s="73" t="s">
        <v>59</v>
      </c>
      <c r="O13" s="73"/>
      <c r="P13" s="73"/>
      <c r="Q13" s="73"/>
      <c r="R13" s="73"/>
      <c r="S13" s="73"/>
      <c r="T13" s="73"/>
      <c r="U13" s="74" t="s">
        <v>52</v>
      </c>
      <c r="V13" s="74"/>
      <c r="W13" s="74"/>
      <c r="X13" s="74"/>
      <c r="Y13" s="75">
        <v>7000</v>
      </c>
      <c r="Z13" s="75"/>
      <c r="AA13" s="75"/>
      <c r="AB13" s="75"/>
      <c r="AC13" s="74">
        <v>1</v>
      </c>
      <c r="AD13" s="74"/>
      <c r="AE13" s="74"/>
      <c r="AF13" s="74"/>
      <c r="AG13" s="76">
        <f t="shared" si="0"/>
        <v>7000</v>
      </c>
      <c r="AH13" s="77"/>
      <c r="AI13" s="77"/>
      <c r="AJ13" s="78"/>
      <c r="AK13" s="79" t="s">
        <v>38</v>
      </c>
      <c r="AL13" s="80" t="s">
        <v>60</v>
      </c>
      <c r="AM13" s="81">
        <v>0</v>
      </c>
      <c r="AN13" s="82">
        <f>AC13</f>
        <v>1</v>
      </c>
      <c r="AO13" s="81">
        <f>AM13*AN13</f>
        <v>0</v>
      </c>
      <c r="AP13" s="81">
        <f>+AG13</f>
        <v>7000</v>
      </c>
      <c r="AQ13" s="87" t="s">
        <v>115</v>
      </c>
      <c r="AR13" s="83" t="s">
        <v>61</v>
      </c>
      <c r="AS13" s="22"/>
    </row>
    <row r="14" spans="2:46" ht="38.25" customHeight="1" x14ac:dyDescent="0.25">
      <c r="B14" s="71">
        <v>3</v>
      </c>
      <c r="C14" s="72">
        <v>43167</v>
      </c>
      <c r="D14" s="72"/>
      <c r="E14" s="72"/>
      <c r="F14" s="72"/>
      <c r="G14" s="73" t="s">
        <v>24</v>
      </c>
      <c r="H14" s="73"/>
      <c r="I14" s="73"/>
      <c r="J14" s="73"/>
      <c r="K14" s="73"/>
      <c r="L14" s="73"/>
      <c r="M14" s="73"/>
      <c r="N14" s="73" t="s">
        <v>62</v>
      </c>
      <c r="O14" s="73"/>
      <c r="P14" s="73"/>
      <c r="Q14" s="73"/>
      <c r="R14" s="73"/>
      <c r="S14" s="73"/>
      <c r="T14" s="73"/>
      <c r="U14" s="74" t="s">
        <v>27</v>
      </c>
      <c r="V14" s="74"/>
      <c r="W14" s="74"/>
      <c r="X14" s="74"/>
      <c r="Y14" s="75">
        <v>40</v>
      </c>
      <c r="Z14" s="75"/>
      <c r="AA14" s="75"/>
      <c r="AB14" s="75"/>
      <c r="AC14" s="74">
        <v>2882.7</v>
      </c>
      <c r="AD14" s="74"/>
      <c r="AE14" s="74"/>
      <c r="AF14" s="74"/>
      <c r="AG14" s="76">
        <f t="shared" si="0"/>
        <v>115308</v>
      </c>
      <c r="AH14" s="77"/>
      <c r="AI14" s="77"/>
      <c r="AJ14" s="78"/>
      <c r="AK14" s="79" t="s">
        <v>38</v>
      </c>
      <c r="AL14" s="80" t="s">
        <v>60</v>
      </c>
      <c r="AM14" s="81">
        <v>0</v>
      </c>
      <c r="AN14" s="82">
        <f>AC14</f>
        <v>2882.7</v>
      </c>
      <c r="AO14" s="81">
        <f t="shared" ref="AO14:AO18" si="1">AM14*AN14</f>
        <v>0</v>
      </c>
      <c r="AP14" s="81">
        <f>+AG14</f>
        <v>115308</v>
      </c>
      <c r="AQ14" s="87" t="s">
        <v>107</v>
      </c>
      <c r="AR14" s="83" t="s">
        <v>40</v>
      </c>
      <c r="AS14" s="81"/>
    </row>
    <row r="15" spans="2:46" ht="54" x14ac:dyDescent="0.25">
      <c r="B15" s="101">
        <v>4</v>
      </c>
      <c r="C15" s="102">
        <v>43167</v>
      </c>
      <c r="D15" s="102"/>
      <c r="E15" s="102"/>
      <c r="F15" s="102"/>
      <c r="G15" s="90" t="s">
        <v>22</v>
      </c>
      <c r="H15" s="90"/>
      <c r="I15" s="90"/>
      <c r="J15" s="90"/>
      <c r="K15" s="90"/>
      <c r="L15" s="90"/>
      <c r="M15" s="90"/>
      <c r="N15" s="90" t="s">
        <v>63</v>
      </c>
      <c r="O15" s="90"/>
      <c r="P15" s="90"/>
      <c r="Q15" s="90"/>
      <c r="R15" s="90"/>
      <c r="S15" s="90"/>
      <c r="T15" s="90"/>
      <c r="U15" s="91" t="s">
        <v>27</v>
      </c>
      <c r="V15" s="91"/>
      <c r="W15" s="91"/>
      <c r="X15" s="91"/>
      <c r="Y15" s="92">
        <v>44.15</v>
      </c>
      <c r="Z15" s="92"/>
      <c r="AA15" s="92"/>
      <c r="AB15" s="92"/>
      <c r="AC15" s="91">
        <v>2882.7</v>
      </c>
      <c r="AD15" s="91"/>
      <c r="AE15" s="91"/>
      <c r="AF15" s="91"/>
      <c r="AG15" s="93">
        <f t="shared" si="0"/>
        <v>127271.20499999999</v>
      </c>
      <c r="AH15" s="94"/>
      <c r="AI15" s="94"/>
      <c r="AJ15" s="95"/>
      <c r="AK15" s="96" t="s">
        <v>50</v>
      </c>
      <c r="AL15" s="97" t="s">
        <v>27</v>
      </c>
      <c r="AM15" s="98">
        <f>Y15-5.13</f>
        <v>39.019999999999996</v>
      </c>
      <c r="AN15" s="97">
        <f t="shared" ref="AN15:AN27" si="2">AC15</f>
        <v>2882.7</v>
      </c>
      <c r="AO15" s="98">
        <f t="shared" si="1"/>
        <v>112482.95399999998</v>
      </c>
      <c r="AP15" s="98">
        <f>+AO15</f>
        <v>112482.95399999998</v>
      </c>
      <c r="AQ15" s="99" t="s">
        <v>108</v>
      </c>
      <c r="AR15" s="100" t="s">
        <v>84</v>
      </c>
      <c r="AS15" s="98">
        <v>5.13</v>
      </c>
      <c r="AT15" s="1" t="s">
        <v>111</v>
      </c>
    </row>
    <row r="16" spans="2:46" ht="108" x14ac:dyDescent="0.25">
      <c r="B16" s="101">
        <v>5</v>
      </c>
      <c r="C16" s="102">
        <v>43168</v>
      </c>
      <c r="D16" s="102"/>
      <c r="E16" s="102"/>
      <c r="F16" s="102"/>
      <c r="G16" s="90" t="s">
        <v>22</v>
      </c>
      <c r="H16" s="90"/>
      <c r="I16" s="90"/>
      <c r="J16" s="90"/>
      <c r="K16" s="90"/>
      <c r="L16" s="90"/>
      <c r="M16" s="90"/>
      <c r="N16" s="90" t="s">
        <v>64</v>
      </c>
      <c r="O16" s="90"/>
      <c r="P16" s="90"/>
      <c r="Q16" s="90"/>
      <c r="R16" s="90"/>
      <c r="S16" s="90"/>
      <c r="T16" s="90"/>
      <c r="U16" s="91" t="s">
        <v>27</v>
      </c>
      <c r="V16" s="91"/>
      <c r="W16" s="91"/>
      <c r="X16" s="91"/>
      <c r="Y16" s="92">
        <v>35</v>
      </c>
      <c r="Z16" s="92"/>
      <c r="AA16" s="92"/>
      <c r="AB16" s="92"/>
      <c r="AC16" s="91">
        <v>2882.7</v>
      </c>
      <c r="AD16" s="91"/>
      <c r="AE16" s="91"/>
      <c r="AF16" s="91"/>
      <c r="AG16" s="93">
        <f t="shared" si="0"/>
        <v>100894.5</v>
      </c>
      <c r="AH16" s="94"/>
      <c r="AI16" s="94"/>
      <c r="AJ16" s="95"/>
      <c r="AK16" s="96" t="s">
        <v>50</v>
      </c>
      <c r="AL16" s="97" t="s">
        <v>27</v>
      </c>
      <c r="AM16" s="98">
        <f>Y16-7.33-6.65-14.18</f>
        <v>6.8400000000000034</v>
      </c>
      <c r="AN16" s="97">
        <f t="shared" si="2"/>
        <v>2882.7</v>
      </c>
      <c r="AO16" s="98">
        <f t="shared" si="1"/>
        <v>19717.668000000009</v>
      </c>
      <c r="AP16" s="98">
        <f>(+Y16-6.65)*AC16</f>
        <v>81724.544999999998</v>
      </c>
      <c r="AQ16" s="99" t="s">
        <v>114</v>
      </c>
      <c r="AR16" s="100" t="s">
        <v>85</v>
      </c>
      <c r="AS16" s="98">
        <v>6.65</v>
      </c>
      <c r="AT16" s="1" t="s">
        <v>110</v>
      </c>
    </row>
    <row r="17" spans="2:45" ht="40.5" x14ac:dyDescent="0.25">
      <c r="B17" s="101">
        <v>6</v>
      </c>
      <c r="C17" s="102">
        <v>43169</v>
      </c>
      <c r="D17" s="102"/>
      <c r="E17" s="102"/>
      <c r="F17" s="102"/>
      <c r="G17" s="90" t="s">
        <v>22</v>
      </c>
      <c r="H17" s="90"/>
      <c r="I17" s="90"/>
      <c r="J17" s="90"/>
      <c r="K17" s="90"/>
      <c r="L17" s="90"/>
      <c r="M17" s="90"/>
      <c r="N17" s="90" t="s">
        <v>65</v>
      </c>
      <c r="O17" s="90"/>
      <c r="P17" s="90"/>
      <c r="Q17" s="90"/>
      <c r="R17" s="90"/>
      <c r="S17" s="90"/>
      <c r="T17" s="90"/>
      <c r="U17" s="91" t="s">
        <v>27</v>
      </c>
      <c r="V17" s="91"/>
      <c r="W17" s="91"/>
      <c r="X17" s="91"/>
      <c r="Y17" s="92">
        <v>30</v>
      </c>
      <c r="Z17" s="92"/>
      <c r="AA17" s="92"/>
      <c r="AB17" s="92"/>
      <c r="AC17" s="91">
        <v>2882.7</v>
      </c>
      <c r="AD17" s="91"/>
      <c r="AE17" s="91"/>
      <c r="AF17" s="91"/>
      <c r="AG17" s="93">
        <f t="shared" si="0"/>
        <v>86481</v>
      </c>
      <c r="AH17" s="94"/>
      <c r="AI17" s="94"/>
      <c r="AJ17" s="95"/>
      <c r="AK17" s="96" t="s">
        <v>50</v>
      </c>
      <c r="AL17" s="97" t="s">
        <v>27</v>
      </c>
      <c r="AM17" s="98">
        <v>11.28</v>
      </c>
      <c r="AN17" s="97">
        <f t="shared" si="2"/>
        <v>2882.7</v>
      </c>
      <c r="AO17" s="98">
        <f t="shared" si="1"/>
        <v>32516.855999999996</v>
      </c>
      <c r="AP17" s="98">
        <f>+AG17</f>
        <v>86481</v>
      </c>
      <c r="AQ17" s="99" t="s">
        <v>113</v>
      </c>
      <c r="AR17" s="100" t="s">
        <v>86</v>
      </c>
      <c r="AS17" s="22"/>
    </row>
    <row r="18" spans="2:45" ht="81" x14ac:dyDescent="0.25">
      <c r="B18" s="101">
        <v>7</v>
      </c>
      <c r="C18" s="102">
        <v>43170</v>
      </c>
      <c r="D18" s="102"/>
      <c r="E18" s="102"/>
      <c r="F18" s="102"/>
      <c r="G18" s="90" t="s">
        <v>22</v>
      </c>
      <c r="H18" s="90"/>
      <c r="I18" s="90"/>
      <c r="J18" s="90"/>
      <c r="K18" s="90"/>
      <c r="L18" s="90"/>
      <c r="M18" s="90"/>
      <c r="N18" s="90" t="s">
        <v>66</v>
      </c>
      <c r="O18" s="90"/>
      <c r="P18" s="90"/>
      <c r="Q18" s="90"/>
      <c r="R18" s="90"/>
      <c r="S18" s="90"/>
      <c r="T18" s="90"/>
      <c r="U18" s="91" t="s">
        <v>27</v>
      </c>
      <c r="V18" s="91"/>
      <c r="W18" s="91"/>
      <c r="X18" s="91"/>
      <c r="Y18" s="92">
        <v>46.07</v>
      </c>
      <c r="Z18" s="92"/>
      <c r="AA18" s="92"/>
      <c r="AB18" s="92"/>
      <c r="AC18" s="91">
        <v>2882.7</v>
      </c>
      <c r="AD18" s="91"/>
      <c r="AE18" s="91"/>
      <c r="AF18" s="91"/>
      <c r="AG18" s="93">
        <f t="shared" si="0"/>
        <v>132805.989</v>
      </c>
      <c r="AH18" s="94"/>
      <c r="AI18" s="94"/>
      <c r="AJ18" s="95"/>
      <c r="AK18" s="96" t="s">
        <v>50</v>
      </c>
      <c r="AL18" s="97" t="s">
        <v>27</v>
      </c>
      <c r="AM18" s="98">
        <v>38.909999999999997</v>
      </c>
      <c r="AN18" s="97">
        <f t="shared" si="2"/>
        <v>2882.7</v>
      </c>
      <c r="AO18" s="98">
        <f t="shared" si="1"/>
        <v>112165.85699999999</v>
      </c>
      <c r="AP18" s="98">
        <f>+AG18</f>
        <v>132805.989</v>
      </c>
      <c r="AQ18" s="99" t="s">
        <v>116</v>
      </c>
      <c r="AR18" s="100" t="s">
        <v>87</v>
      </c>
      <c r="AS18" s="22"/>
    </row>
    <row r="19" spans="2:45" s="57" customFormat="1" ht="30" customHeight="1" x14ac:dyDescent="0.25">
      <c r="B19" s="47">
        <v>8</v>
      </c>
      <c r="C19" s="58">
        <v>43171</v>
      </c>
      <c r="D19" s="58"/>
      <c r="E19" s="58"/>
      <c r="F19" s="58"/>
      <c r="G19" s="59" t="s">
        <v>22</v>
      </c>
      <c r="H19" s="59"/>
      <c r="I19" s="59"/>
      <c r="J19" s="59"/>
      <c r="K19" s="59"/>
      <c r="L19" s="59"/>
      <c r="M19" s="59"/>
      <c r="N19" s="59" t="s">
        <v>67</v>
      </c>
      <c r="O19" s="59"/>
      <c r="P19" s="59"/>
      <c r="Q19" s="59"/>
      <c r="R19" s="59"/>
      <c r="S19" s="59"/>
      <c r="T19" s="59"/>
      <c r="U19" s="60" t="s">
        <v>27</v>
      </c>
      <c r="V19" s="60"/>
      <c r="W19" s="60"/>
      <c r="X19" s="60"/>
      <c r="Y19" s="61">
        <v>47.74</v>
      </c>
      <c r="Z19" s="61"/>
      <c r="AA19" s="61"/>
      <c r="AB19" s="61"/>
      <c r="AC19" s="60">
        <v>2882.7</v>
      </c>
      <c r="AD19" s="60"/>
      <c r="AE19" s="60"/>
      <c r="AF19" s="60"/>
      <c r="AG19" s="62">
        <f t="shared" si="0"/>
        <v>137620.098</v>
      </c>
      <c r="AH19" s="63"/>
      <c r="AI19" s="63"/>
      <c r="AJ19" s="64"/>
      <c r="AK19" s="65" t="s">
        <v>34</v>
      </c>
      <c r="AL19" s="66" t="s">
        <v>27</v>
      </c>
      <c r="AM19" s="67">
        <f>Y19</f>
        <v>47.74</v>
      </c>
      <c r="AN19" s="66">
        <f>AC19</f>
        <v>2882.7</v>
      </c>
      <c r="AO19" s="67">
        <f>AM19*AN19</f>
        <v>137620.098</v>
      </c>
      <c r="AP19" s="67">
        <f>+AG19</f>
        <v>137620.098</v>
      </c>
      <c r="AQ19" s="88"/>
      <c r="AR19" s="68" t="s">
        <v>36</v>
      </c>
      <c r="AS19" s="67"/>
    </row>
    <row r="20" spans="2:45" ht="54" x14ac:dyDescent="0.25">
      <c r="B20" s="101">
        <v>9</v>
      </c>
      <c r="C20" s="102">
        <v>43172</v>
      </c>
      <c r="D20" s="102"/>
      <c r="E20" s="102"/>
      <c r="F20" s="102"/>
      <c r="G20" s="90" t="s">
        <v>22</v>
      </c>
      <c r="H20" s="90"/>
      <c r="I20" s="90"/>
      <c r="J20" s="90"/>
      <c r="K20" s="90"/>
      <c r="L20" s="90"/>
      <c r="M20" s="90"/>
      <c r="N20" s="90" t="s">
        <v>68</v>
      </c>
      <c r="O20" s="90"/>
      <c r="P20" s="90"/>
      <c r="Q20" s="90"/>
      <c r="R20" s="90"/>
      <c r="S20" s="90"/>
      <c r="T20" s="90"/>
      <c r="U20" s="91" t="s">
        <v>27</v>
      </c>
      <c r="V20" s="91"/>
      <c r="W20" s="91"/>
      <c r="X20" s="91"/>
      <c r="Y20" s="92">
        <v>23.64</v>
      </c>
      <c r="Z20" s="92"/>
      <c r="AA20" s="92"/>
      <c r="AB20" s="92"/>
      <c r="AC20" s="91">
        <v>2882.7</v>
      </c>
      <c r="AD20" s="91"/>
      <c r="AE20" s="91"/>
      <c r="AF20" s="91"/>
      <c r="AG20" s="93">
        <f t="shared" ref="AG20:AG27" si="3">Y20*AC20</f>
        <v>68147.027999999991</v>
      </c>
      <c r="AH20" s="94"/>
      <c r="AI20" s="94"/>
      <c r="AJ20" s="95"/>
      <c r="AK20" s="96" t="s">
        <v>50</v>
      </c>
      <c r="AL20" s="97" t="s">
        <v>27</v>
      </c>
      <c r="AM20" s="98">
        <f>Y20-8.25</f>
        <v>15.39</v>
      </c>
      <c r="AN20" s="97">
        <f t="shared" si="2"/>
        <v>2882.7</v>
      </c>
      <c r="AO20" s="98">
        <f>AM20*AN20</f>
        <v>44364.752999999997</v>
      </c>
      <c r="AP20" s="98">
        <f>+AG20</f>
        <v>68147.027999999991</v>
      </c>
      <c r="AQ20" s="99" t="s">
        <v>117</v>
      </c>
      <c r="AR20" s="100" t="s">
        <v>88</v>
      </c>
      <c r="AS20" s="22"/>
    </row>
    <row r="21" spans="2:45" ht="54" x14ac:dyDescent="0.25">
      <c r="B21" s="101">
        <v>10</v>
      </c>
      <c r="C21" s="102">
        <v>43173</v>
      </c>
      <c r="D21" s="102"/>
      <c r="E21" s="102"/>
      <c r="F21" s="102"/>
      <c r="G21" s="90" t="s">
        <v>22</v>
      </c>
      <c r="H21" s="90"/>
      <c r="I21" s="90"/>
      <c r="J21" s="90"/>
      <c r="K21" s="90"/>
      <c r="L21" s="90"/>
      <c r="M21" s="90"/>
      <c r="N21" s="90" t="s">
        <v>69</v>
      </c>
      <c r="O21" s="90"/>
      <c r="P21" s="90"/>
      <c r="Q21" s="90"/>
      <c r="R21" s="90"/>
      <c r="S21" s="90"/>
      <c r="T21" s="90"/>
      <c r="U21" s="91" t="s">
        <v>27</v>
      </c>
      <c r="V21" s="91"/>
      <c r="W21" s="91"/>
      <c r="X21" s="91"/>
      <c r="Y21" s="92">
        <v>20.66</v>
      </c>
      <c r="Z21" s="92"/>
      <c r="AA21" s="92"/>
      <c r="AB21" s="92"/>
      <c r="AC21" s="91">
        <v>2882.7</v>
      </c>
      <c r="AD21" s="91"/>
      <c r="AE21" s="91"/>
      <c r="AF21" s="91"/>
      <c r="AG21" s="93">
        <f t="shared" si="3"/>
        <v>59556.581999999995</v>
      </c>
      <c r="AH21" s="94"/>
      <c r="AI21" s="94"/>
      <c r="AJ21" s="95"/>
      <c r="AK21" s="96" t="s">
        <v>50</v>
      </c>
      <c r="AL21" s="97" t="s">
        <v>27</v>
      </c>
      <c r="AM21" s="98">
        <f>Y21-8.25</f>
        <v>12.41</v>
      </c>
      <c r="AN21" s="97">
        <f t="shared" si="2"/>
        <v>2882.7</v>
      </c>
      <c r="AO21" s="98">
        <f t="shared" ref="AO21:AO27" si="4">AM21*AN21</f>
        <v>35774.307000000001</v>
      </c>
      <c r="AP21" s="98">
        <f>+AG21</f>
        <v>59556.581999999995</v>
      </c>
      <c r="AQ21" s="99" t="s">
        <v>118</v>
      </c>
      <c r="AR21" s="100" t="s">
        <v>88</v>
      </c>
      <c r="AS21" s="22"/>
    </row>
    <row r="22" spans="2:45" ht="54" x14ac:dyDescent="0.25">
      <c r="B22" s="101">
        <v>11</v>
      </c>
      <c r="C22" s="102">
        <v>43174</v>
      </c>
      <c r="D22" s="102"/>
      <c r="E22" s="102"/>
      <c r="F22" s="102"/>
      <c r="G22" s="90" t="s">
        <v>22</v>
      </c>
      <c r="H22" s="90"/>
      <c r="I22" s="90"/>
      <c r="J22" s="90"/>
      <c r="K22" s="90"/>
      <c r="L22" s="90"/>
      <c r="M22" s="90"/>
      <c r="N22" s="90" t="s">
        <v>70</v>
      </c>
      <c r="O22" s="90"/>
      <c r="P22" s="90"/>
      <c r="Q22" s="90"/>
      <c r="R22" s="90"/>
      <c r="S22" s="90"/>
      <c r="T22" s="90"/>
      <c r="U22" s="91" t="s">
        <v>27</v>
      </c>
      <c r="V22" s="91"/>
      <c r="W22" s="91"/>
      <c r="X22" s="91"/>
      <c r="Y22" s="92">
        <v>58.73</v>
      </c>
      <c r="Z22" s="92"/>
      <c r="AA22" s="92"/>
      <c r="AB22" s="92"/>
      <c r="AC22" s="91">
        <v>2882.7</v>
      </c>
      <c r="AD22" s="91"/>
      <c r="AE22" s="91"/>
      <c r="AF22" s="91"/>
      <c r="AG22" s="93">
        <f t="shared" si="3"/>
        <v>169300.97099999999</v>
      </c>
      <c r="AH22" s="94"/>
      <c r="AI22" s="94"/>
      <c r="AJ22" s="95"/>
      <c r="AK22" s="96" t="s">
        <v>50</v>
      </c>
      <c r="AL22" s="97" t="s">
        <v>27</v>
      </c>
      <c r="AM22" s="98">
        <v>40.85</v>
      </c>
      <c r="AN22" s="97">
        <f t="shared" si="2"/>
        <v>2882.7</v>
      </c>
      <c r="AO22" s="98">
        <f t="shared" si="4"/>
        <v>117758.295</v>
      </c>
      <c r="AP22" s="98">
        <f>+AO22</f>
        <v>117758.295</v>
      </c>
      <c r="AQ22" s="99" t="s">
        <v>119</v>
      </c>
      <c r="AR22" s="100" t="s">
        <v>89</v>
      </c>
      <c r="AS22" s="22">
        <v>17.88</v>
      </c>
    </row>
    <row r="23" spans="2:45" ht="54" x14ac:dyDescent="0.25">
      <c r="B23" s="101">
        <v>12</v>
      </c>
      <c r="C23" s="102">
        <v>43175</v>
      </c>
      <c r="D23" s="102"/>
      <c r="E23" s="102"/>
      <c r="F23" s="102"/>
      <c r="G23" s="90" t="s">
        <v>22</v>
      </c>
      <c r="H23" s="90"/>
      <c r="I23" s="90"/>
      <c r="J23" s="90"/>
      <c r="K23" s="90"/>
      <c r="L23" s="90"/>
      <c r="M23" s="90"/>
      <c r="N23" s="90" t="s">
        <v>71</v>
      </c>
      <c r="O23" s="90"/>
      <c r="P23" s="90"/>
      <c r="Q23" s="90"/>
      <c r="R23" s="90"/>
      <c r="S23" s="90"/>
      <c r="T23" s="90"/>
      <c r="U23" s="91" t="s">
        <v>27</v>
      </c>
      <c r="V23" s="91"/>
      <c r="W23" s="91"/>
      <c r="X23" s="91"/>
      <c r="Y23" s="92">
        <v>25</v>
      </c>
      <c r="Z23" s="92"/>
      <c r="AA23" s="92"/>
      <c r="AB23" s="92"/>
      <c r="AC23" s="91">
        <v>2882.7</v>
      </c>
      <c r="AD23" s="91"/>
      <c r="AE23" s="91"/>
      <c r="AF23" s="91"/>
      <c r="AG23" s="93">
        <f t="shared" si="3"/>
        <v>72067.5</v>
      </c>
      <c r="AH23" s="94"/>
      <c r="AI23" s="94"/>
      <c r="AJ23" s="95"/>
      <c r="AK23" s="96" t="s">
        <v>50</v>
      </c>
      <c r="AL23" s="97" t="s">
        <v>27</v>
      </c>
      <c r="AM23" s="98">
        <v>8.18</v>
      </c>
      <c r="AN23" s="97">
        <f t="shared" si="2"/>
        <v>2882.7</v>
      </c>
      <c r="AO23" s="98">
        <f t="shared" si="4"/>
        <v>23580.485999999997</v>
      </c>
      <c r="AP23" s="98">
        <f>+AG23</f>
        <v>72067.5</v>
      </c>
      <c r="AQ23" s="99" t="s">
        <v>120</v>
      </c>
      <c r="AR23" s="100" t="s">
        <v>74</v>
      </c>
      <c r="AS23" s="22"/>
    </row>
    <row r="24" spans="2:45" ht="121.5" x14ac:dyDescent="0.25">
      <c r="B24" s="101">
        <v>13</v>
      </c>
      <c r="C24" s="102">
        <v>43176</v>
      </c>
      <c r="D24" s="102"/>
      <c r="E24" s="102"/>
      <c r="F24" s="102"/>
      <c r="G24" s="90" t="s">
        <v>22</v>
      </c>
      <c r="H24" s="90"/>
      <c r="I24" s="90"/>
      <c r="J24" s="90"/>
      <c r="K24" s="90"/>
      <c r="L24" s="90"/>
      <c r="M24" s="90"/>
      <c r="N24" s="90" t="s">
        <v>72</v>
      </c>
      <c r="O24" s="90"/>
      <c r="P24" s="90"/>
      <c r="Q24" s="90"/>
      <c r="R24" s="90"/>
      <c r="S24" s="90"/>
      <c r="T24" s="90"/>
      <c r="U24" s="91" t="s">
        <v>27</v>
      </c>
      <c r="V24" s="91"/>
      <c r="W24" s="91"/>
      <c r="X24" s="91"/>
      <c r="Y24" s="92">
        <v>46.17</v>
      </c>
      <c r="Z24" s="92"/>
      <c r="AA24" s="92"/>
      <c r="AB24" s="92"/>
      <c r="AC24" s="91">
        <v>2882.7</v>
      </c>
      <c r="AD24" s="91"/>
      <c r="AE24" s="91"/>
      <c r="AF24" s="91"/>
      <c r="AG24" s="93">
        <f t="shared" si="3"/>
        <v>133094.25899999999</v>
      </c>
      <c r="AH24" s="94"/>
      <c r="AI24" s="94"/>
      <c r="AJ24" s="95"/>
      <c r="AK24" s="96" t="s">
        <v>50</v>
      </c>
      <c r="AL24" s="97" t="s">
        <v>27</v>
      </c>
      <c r="AM24" s="98">
        <v>23.17</v>
      </c>
      <c r="AN24" s="97">
        <f t="shared" si="2"/>
        <v>2882.7</v>
      </c>
      <c r="AO24" s="98">
        <f>AM24*AN24</f>
        <v>66792.159</v>
      </c>
      <c r="AP24" s="98">
        <f>+(Y24-7)*AC24</f>
        <v>112915.359</v>
      </c>
      <c r="AQ24" s="99" t="s">
        <v>121</v>
      </c>
      <c r="AR24" s="100" t="s">
        <v>90</v>
      </c>
      <c r="AS24" s="22"/>
    </row>
    <row r="25" spans="2:45" ht="54" x14ac:dyDescent="0.25">
      <c r="B25" s="101">
        <v>14</v>
      </c>
      <c r="C25" s="102">
        <v>43177</v>
      </c>
      <c r="D25" s="102"/>
      <c r="E25" s="102"/>
      <c r="F25" s="102"/>
      <c r="G25" s="90" t="s">
        <v>22</v>
      </c>
      <c r="H25" s="90"/>
      <c r="I25" s="90"/>
      <c r="J25" s="90"/>
      <c r="K25" s="90"/>
      <c r="L25" s="90"/>
      <c r="M25" s="90"/>
      <c r="N25" s="90" t="s">
        <v>73</v>
      </c>
      <c r="O25" s="90"/>
      <c r="P25" s="90"/>
      <c r="Q25" s="90"/>
      <c r="R25" s="90"/>
      <c r="S25" s="90"/>
      <c r="T25" s="90"/>
      <c r="U25" s="91" t="s">
        <v>27</v>
      </c>
      <c r="V25" s="91"/>
      <c r="W25" s="91"/>
      <c r="X25" s="91"/>
      <c r="Y25" s="92">
        <v>62.4</v>
      </c>
      <c r="Z25" s="92"/>
      <c r="AA25" s="92"/>
      <c r="AB25" s="92"/>
      <c r="AC25" s="91">
        <v>2882.7</v>
      </c>
      <c r="AD25" s="91"/>
      <c r="AE25" s="91"/>
      <c r="AF25" s="91"/>
      <c r="AG25" s="93">
        <f t="shared" si="3"/>
        <v>179880.47999999998</v>
      </c>
      <c r="AH25" s="94"/>
      <c r="AI25" s="94"/>
      <c r="AJ25" s="95"/>
      <c r="AK25" s="96" t="s">
        <v>50</v>
      </c>
      <c r="AL25" s="97" t="s">
        <v>27</v>
      </c>
      <c r="AM25" s="98">
        <v>19.47</v>
      </c>
      <c r="AN25" s="97">
        <f t="shared" si="2"/>
        <v>2882.7</v>
      </c>
      <c r="AO25" s="98">
        <f t="shared" si="4"/>
        <v>56126.168999999994</v>
      </c>
      <c r="AP25" s="98">
        <f>+AG25</f>
        <v>179880.47999999998</v>
      </c>
      <c r="AQ25" s="99" t="s">
        <v>122</v>
      </c>
      <c r="AR25" s="100" t="s">
        <v>75</v>
      </c>
      <c r="AS25" s="22"/>
    </row>
    <row r="26" spans="2:45" ht="54" x14ac:dyDescent="0.25">
      <c r="B26" s="101">
        <v>15</v>
      </c>
      <c r="C26" s="102">
        <v>43178</v>
      </c>
      <c r="D26" s="102"/>
      <c r="E26" s="102"/>
      <c r="F26" s="102"/>
      <c r="G26" s="90" t="s">
        <v>22</v>
      </c>
      <c r="H26" s="90"/>
      <c r="I26" s="90"/>
      <c r="J26" s="90"/>
      <c r="K26" s="90"/>
      <c r="L26" s="90"/>
      <c r="M26" s="90"/>
      <c r="N26" s="90" t="s">
        <v>76</v>
      </c>
      <c r="O26" s="90"/>
      <c r="P26" s="90"/>
      <c r="Q26" s="90"/>
      <c r="R26" s="90"/>
      <c r="S26" s="90"/>
      <c r="T26" s="90"/>
      <c r="U26" s="91" t="s">
        <v>27</v>
      </c>
      <c r="V26" s="91"/>
      <c r="W26" s="91"/>
      <c r="X26" s="91"/>
      <c r="Y26" s="92">
        <v>48.1</v>
      </c>
      <c r="Z26" s="92"/>
      <c r="AA26" s="92"/>
      <c r="AB26" s="92"/>
      <c r="AC26" s="91">
        <v>2882.7</v>
      </c>
      <c r="AD26" s="91"/>
      <c r="AE26" s="91"/>
      <c r="AF26" s="91"/>
      <c r="AG26" s="93">
        <f t="shared" si="3"/>
        <v>138657.87</v>
      </c>
      <c r="AH26" s="94"/>
      <c r="AI26" s="94"/>
      <c r="AJ26" s="95"/>
      <c r="AK26" s="96" t="s">
        <v>50</v>
      </c>
      <c r="AL26" s="97" t="s">
        <v>27</v>
      </c>
      <c r="AM26" s="98">
        <v>8.19</v>
      </c>
      <c r="AN26" s="97">
        <f t="shared" si="2"/>
        <v>2882.7</v>
      </c>
      <c r="AO26" s="98">
        <f t="shared" si="4"/>
        <v>23609.312999999998</v>
      </c>
      <c r="AP26" s="98">
        <f>+(AM26+30)*AN26</f>
        <v>110090.31299999998</v>
      </c>
      <c r="AQ26" s="99" t="s">
        <v>123</v>
      </c>
      <c r="AR26" s="100" t="s">
        <v>77</v>
      </c>
      <c r="AS26" s="22"/>
    </row>
    <row r="27" spans="2:45" ht="108" x14ac:dyDescent="0.25">
      <c r="B27" s="101">
        <v>16</v>
      </c>
      <c r="C27" s="102">
        <v>43179</v>
      </c>
      <c r="D27" s="102"/>
      <c r="E27" s="102"/>
      <c r="F27" s="102"/>
      <c r="G27" s="90" t="s">
        <v>22</v>
      </c>
      <c r="H27" s="90"/>
      <c r="I27" s="90"/>
      <c r="J27" s="90"/>
      <c r="K27" s="90"/>
      <c r="L27" s="90"/>
      <c r="M27" s="90"/>
      <c r="N27" s="90" t="s">
        <v>78</v>
      </c>
      <c r="O27" s="90"/>
      <c r="P27" s="90"/>
      <c r="Q27" s="90"/>
      <c r="R27" s="90"/>
      <c r="S27" s="90"/>
      <c r="T27" s="90"/>
      <c r="U27" s="91" t="s">
        <v>27</v>
      </c>
      <c r="V27" s="91"/>
      <c r="W27" s="91"/>
      <c r="X27" s="91"/>
      <c r="Y27" s="92">
        <v>37.1</v>
      </c>
      <c r="Z27" s="92"/>
      <c r="AA27" s="92"/>
      <c r="AB27" s="92"/>
      <c r="AC27" s="91">
        <v>2882.7</v>
      </c>
      <c r="AD27" s="91"/>
      <c r="AE27" s="91"/>
      <c r="AF27" s="91"/>
      <c r="AG27" s="93">
        <f t="shared" si="3"/>
        <v>106948.17</v>
      </c>
      <c r="AH27" s="94"/>
      <c r="AI27" s="94"/>
      <c r="AJ27" s="95"/>
      <c r="AK27" s="96" t="s">
        <v>50</v>
      </c>
      <c r="AL27" s="97" t="s">
        <v>27</v>
      </c>
      <c r="AM27" s="98">
        <v>20.36</v>
      </c>
      <c r="AN27" s="97">
        <f t="shared" si="2"/>
        <v>2882.7</v>
      </c>
      <c r="AO27" s="98">
        <f t="shared" si="4"/>
        <v>58691.771999999997</v>
      </c>
      <c r="AP27" s="98">
        <f>+(Y27-10)*AC27</f>
        <v>78121.17</v>
      </c>
      <c r="AQ27" s="99" t="s">
        <v>124</v>
      </c>
      <c r="AR27" s="100" t="s">
        <v>91</v>
      </c>
      <c r="AS27" s="22"/>
    </row>
    <row r="28" spans="2:45" s="57" customFormat="1" ht="22.5" customHeight="1" x14ac:dyDescent="0.25">
      <c r="B28" s="47">
        <v>17</v>
      </c>
      <c r="C28" s="58">
        <v>43180</v>
      </c>
      <c r="D28" s="58"/>
      <c r="E28" s="58"/>
      <c r="F28" s="58"/>
      <c r="G28" s="59" t="s">
        <v>22</v>
      </c>
      <c r="H28" s="59"/>
      <c r="I28" s="59"/>
      <c r="J28" s="59"/>
      <c r="K28" s="59"/>
      <c r="L28" s="59"/>
      <c r="M28" s="59"/>
      <c r="N28" s="59" t="s">
        <v>79</v>
      </c>
      <c r="O28" s="59"/>
      <c r="P28" s="59"/>
      <c r="Q28" s="59"/>
      <c r="R28" s="59"/>
      <c r="S28" s="59"/>
      <c r="T28" s="59"/>
      <c r="U28" s="60" t="s">
        <v>27</v>
      </c>
      <c r="V28" s="60"/>
      <c r="W28" s="60"/>
      <c r="X28" s="60"/>
      <c r="Y28" s="61">
        <v>46.37</v>
      </c>
      <c r="Z28" s="61"/>
      <c r="AA28" s="61"/>
      <c r="AB28" s="61"/>
      <c r="AC28" s="60">
        <v>2882.7</v>
      </c>
      <c r="AD28" s="60"/>
      <c r="AE28" s="60"/>
      <c r="AF28" s="60"/>
      <c r="AG28" s="62">
        <f t="shared" ref="AG28:AG35" si="5">Y28*AC28</f>
        <v>133670.79899999997</v>
      </c>
      <c r="AH28" s="63"/>
      <c r="AI28" s="63"/>
      <c r="AJ28" s="64"/>
      <c r="AK28" s="65" t="s">
        <v>34</v>
      </c>
      <c r="AL28" s="66" t="s">
        <v>27</v>
      </c>
      <c r="AM28" s="67">
        <f>Y28</f>
        <v>46.37</v>
      </c>
      <c r="AN28" s="66">
        <f>AC28</f>
        <v>2882.7</v>
      </c>
      <c r="AO28" s="67">
        <f>AM28*AN28</f>
        <v>133670.79899999997</v>
      </c>
      <c r="AP28" s="67">
        <f>+AO28</f>
        <v>133670.79899999997</v>
      </c>
      <c r="AQ28" s="88"/>
      <c r="AR28" s="68" t="s">
        <v>36</v>
      </c>
      <c r="AS28" s="67"/>
    </row>
    <row r="29" spans="2:45" s="12" customFormat="1" ht="40.5" x14ac:dyDescent="0.25">
      <c r="B29" s="101">
        <v>18</v>
      </c>
      <c r="C29" s="102">
        <v>43180</v>
      </c>
      <c r="D29" s="102"/>
      <c r="E29" s="102"/>
      <c r="F29" s="102"/>
      <c r="G29" s="90" t="s">
        <v>23</v>
      </c>
      <c r="H29" s="90"/>
      <c r="I29" s="90"/>
      <c r="J29" s="90"/>
      <c r="K29" s="90"/>
      <c r="L29" s="90"/>
      <c r="M29" s="90"/>
      <c r="N29" s="90" t="s">
        <v>83</v>
      </c>
      <c r="O29" s="90"/>
      <c r="P29" s="90"/>
      <c r="Q29" s="90"/>
      <c r="R29" s="90"/>
      <c r="S29" s="90"/>
      <c r="T29" s="90"/>
      <c r="U29" s="91" t="s">
        <v>52</v>
      </c>
      <c r="V29" s="91"/>
      <c r="W29" s="91"/>
      <c r="X29" s="91"/>
      <c r="Y29" s="92">
        <v>55000</v>
      </c>
      <c r="Z29" s="92"/>
      <c r="AA29" s="92"/>
      <c r="AB29" s="92"/>
      <c r="AC29" s="91">
        <v>1</v>
      </c>
      <c r="AD29" s="91"/>
      <c r="AE29" s="91"/>
      <c r="AF29" s="91"/>
      <c r="AG29" s="93">
        <f t="shared" si="5"/>
        <v>55000</v>
      </c>
      <c r="AH29" s="94"/>
      <c r="AI29" s="94"/>
      <c r="AJ29" s="95"/>
      <c r="AK29" s="96" t="s">
        <v>50</v>
      </c>
      <c r="AL29" s="97" t="s">
        <v>52</v>
      </c>
      <c r="AM29" s="98">
        <v>5000</v>
      </c>
      <c r="AN29" s="97">
        <f>AC29</f>
        <v>1</v>
      </c>
      <c r="AO29" s="98">
        <f>AM29*AN29</f>
        <v>5000</v>
      </c>
      <c r="AP29" s="98">
        <f>+AO29+2017+5000+21704</f>
        <v>33721</v>
      </c>
      <c r="AQ29" s="99" t="s">
        <v>131</v>
      </c>
      <c r="AR29" s="100" t="s">
        <v>100</v>
      </c>
      <c r="AS29" s="22"/>
    </row>
    <row r="30" spans="2:45" s="84" customFormat="1" ht="37.5" customHeight="1" x14ac:dyDescent="0.25">
      <c r="B30" s="71">
        <v>19</v>
      </c>
      <c r="C30" s="72">
        <v>43180</v>
      </c>
      <c r="D30" s="72"/>
      <c r="E30" s="72"/>
      <c r="F30" s="72"/>
      <c r="G30" s="73" t="s">
        <v>24</v>
      </c>
      <c r="H30" s="73"/>
      <c r="I30" s="73"/>
      <c r="J30" s="73"/>
      <c r="K30" s="73"/>
      <c r="L30" s="73"/>
      <c r="M30" s="73"/>
      <c r="N30" s="73" t="s">
        <v>82</v>
      </c>
      <c r="O30" s="73"/>
      <c r="P30" s="73"/>
      <c r="Q30" s="73"/>
      <c r="R30" s="73"/>
      <c r="S30" s="73"/>
      <c r="T30" s="73"/>
      <c r="U30" s="74" t="s">
        <v>27</v>
      </c>
      <c r="V30" s="74"/>
      <c r="W30" s="74"/>
      <c r="X30" s="74"/>
      <c r="Y30" s="75">
        <v>40</v>
      </c>
      <c r="Z30" s="75"/>
      <c r="AA30" s="75"/>
      <c r="AB30" s="75"/>
      <c r="AC30" s="74">
        <v>2882.7</v>
      </c>
      <c r="AD30" s="74"/>
      <c r="AE30" s="74"/>
      <c r="AF30" s="74"/>
      <c r="AG30" s="76">
        <f t="shared" si="5"/>
        <v>115308</v>
      </c>
      <c r="AH30" s="77"/>
      <c r="AI30" s="77"/>
      <c r="AJ30" s="78"/>
      <c r="AK30" s="79" t="s">
        <v>38</v>
      </c>
      <c r="AL30" s="80" t="s">
        <v>60</v>
      </c>
      <c r="AM30" s="81">
        <v>0</v>
      </c>
      <c r="AN30" s="82">
        <f>AC30</f>
        <v>2882.7</v>
      </c>
      <c r="AO30" s="81">
        <f>AM30*AN30</f>
        <v>0</v>
      </c>
      <c r="AP30" s="81">
        <f>+AG30</f>
        <v>115308</v>
      </c>
      <c r="AQ30" s="87" t="s">
        <v>107</v>
      </c>
      <c r="AR30" s="83" t="s">
        <v>40</v>
      </c>
      <c r="AS30" s="81"/>
    </row>
    <row r="31" spans="2:45" ht="54" x14ac:dyDescent="0.25">
      <c r="B31" s="101">
        <v>20</v>
      </c>
      <c r="C31" s="102">
        <v>43181</v>
      </c>
      <c r="D31" s="102"/>
      <c r="E31" s="102"/>
      <c r="F31" s="102"/>
      <c r="G31" s="90" t="s">
        <v>22</v>
      </c>
      <c r="H31" s="90"/>
      <c r="I31" s="90"/>
      <c r="J31" s="90"/>
      <c r="K31" s="90"/>
      <c r="L31" s="90"/>
      <c r="M31" s="90"/>
      <c r="N31" s="90" t="s">
        <v>80</v>
      </c>
      <c r="O31" s="90"/>
      <c r="P31" s="90"/>
      <c r="Q31" s="90"/>
      <c r="R31" s="90"/>
      <c r="S31" s="90"/>
      <c r="T31" s="90"/>
      <c r="U31" s="91" t="s">
        <v>27</v>
      </c>
      <c r="V31" s="91"/>
      <c r="W31" s="91"/>
      <c r="X31" s="91"/>
      <c r="Y31" s="92">
        <v>19</v>
      </c>
      <c r="Z31" s="92"/>
      <c r="AA31" s="92"/>
      <c r="AB31" s="92"/>
      <c r="AC31" s="91">
        <v>2882.7</v>
      </c>
      <c r="AD31" s="91"/>
      <c r="AE31" s="91"/>
      <c r="AF31" s="91"/>
      <c r="AG31" s="93">
        <f t="shared" si="5"/>
        <v>54771.299999999996</v>
      </c>
      <c r="AH31" s="94"/>
      <c r="AI31" s="94"/>
      <c r="AJ31" s="95"/>
      <c r="AK31" s="96" t="s">
        <v>50</v>
      </c>
      <c r="AL31" s="97" t="s">
        <v>27</v>
      </c>
      <c r="AM31" s="98">
        <v>12.68</v>
      </c>
      <c r="AN31" s="97">
        <f>AC31</f>
        <v>2882.7</v>
      </c>
      <c r="AO31" s="98">
        <f>AM31*AN31</f>
        <v>36552.635999999999</v>
      </c>
      <c r="AP31" s="98">
        <f>+AO31</f>
        <v>36552.635999999999</v>
      </c>
      <c r="AQ31" s="99" t="s">
        <v>125</v>
      </c>
      <c r="AR31" s="100" t="s">
        <v>81</v>
      </c>
      <c r="AS31" s="22"/>
    </row>
    <row r="32" spans="2:45" s="57" customFormat="1" ht="20.100000000000001" customHeight="1" x14ac:dyDescent="0.25">
      <c r="B32" s="47">
        <v>21</v>
      </c>
      <c r="C32" s="48">
        <v>43181</v>
      </c>
      <c r="D32" s="48"/>
      <c r="E32" s="48"/>
      <c r="F32" s="48"/>
      <c r="G32" s="49" t="s">
        <v>24</v>
      </c>
      <c r="H32" s="49"/>
      <c r="I32" s="49"/>
      <c r="J32" s="49"/>
      <c r="K32" s="49"/>
      <c r="L32" s="49"/>
      <c r="M32" s="49"/>
      <c r="N32" s="49" t="s">
        <v>58</v>
      </c>
      <c r="O32" s="49"/>
      <c r="P32" s="49"/>
      <c r="Q32" s="49"/>
      <c r="R32" s="49"/>
      <c r="S32" s="49"/>
      <c r="T32" s="49"/>
      <c r="U32" s="50" t="s">
        <v>52</v>
      </c>
      <c r="V32" s="50"/>
      <c r="W32" s="50"/>
      <c r="X32" s="50"/>
      <c r="Y32" s="51">
        <v>30000</v>
      </c>
      <c r="Z32" s="51"/>
      <c r="AA32" s="51"/>
      <c r="AB32" s="51"/>
      <c r="AC32" s="50">
        <v>1</v>
      </c>
      <c r="AD32" s="50"/>
      <c r="AE32" s="50"/>
      <c r="AF32" s="50"/>
      <c r="AG32" s="51">
        <f t="shared" si="5"/>
        <v>30000</v>
      </c>
      <c r="AH32" s="51"/>
      <c r="AI32" s="51"/>
      <c r="AJ32" s="52"/>
      <c r="AK32" s="53" t="s">
        <v>34</v>
      </c>
      <c r="AL32" s="54" t="str">
        <f>U32</f>
        <v>COP</v>
      </c>
      <c r="AM32" s="55">
        <f>Y32</f>
        <v>30000</v>
      </c>
      <c r="AN32" s="54">
        <f>AC32</f>
        <v>1</v>
      </c>
      <c r="AO32" s="55">
        <f>AM32*AN32</f>
        <v>30000</v>
      </c>
      <c r="AP32" s="55">
        <f>+AO32</f>
        <v>30000</v>
      </c>
      <c r="AQ32" s="86"/>
      <c r="AR32" s="56" t="s">
        <v>36</v>
      </c>
      <c r="AS32" s="55"/>
    </row>
    <row r="33" spans="2:144" s="57" customFormat="1" ht="20.100000000000001" customHeight="1" x14ac:dyDescent="0.25">
      <c r="B33" s="47">
        <v>22</v>
      </c>
      <c r="C33" s="58">
        <v>43181</v>
      </c>
      <c r="D33" s="58"/>
      <c r="E33" s="58"/>
      <c r="F33" s="58"/>
      <c r="G33" s="59" t="s">
        <v>1</v>
      </c>
      <c r="H33" s="59"/>
      <c r="I33" s="59"/>
      <c r="J33" s="59"/>
      <c r="K33" s="59"/>
      <c r="L33" s="59"/>
      <c r="M33" s="59"/>
      <c r="N33" s="59" t="s">
        <v>48</v>
      </c>
      <c r="O33" s="59"/>
      <c r="P33" s="59"/>
      <c r="Q33" s="59"/>
      <c r="R33" s="59"/>
      <c r="S33" s="59"/>
      <c r="T33" s="59"/>
      <c r="U33" s="60" t="s">
        <v>27</v>
      </c>
      <c r="V33" s="60"/>
      <c r="W33" s="60"/>
      <c r="X33" s="60"/>
      <c r="Y33" s="61">
        <v>3848.78</v>
      </c>
      <c r="Z33" s="61"/>
      <c r="AA33" s="61"/>
      <c r="AB33" s="61"/>
      <c r="AC33" s="60">
        <v>2882.7</v>
      </c>
      <c r="AD33" s="60"/>
      <c r="AE33" s="60"/>
      <c r="AF33" s="60"/>
      <c r="AG33" s="61">
        <f t="shared" si="5"/>
        <v>11094878.106000001</v>
      </c>
      <c r="AH33" s="61"/>
      <c r="AI33" s="61"/>
      <c r="AJ33" s="69"/>
      <c r="AK33" s="65" t="s">
        <v>34</v>
      </c>
      <c r="AL33" s="66" t="s">
        <v>27</v>
      </c>
      <c r="AM33" s="67">
        <v>3848.78</v>
      </c>
      <c r="AN33" s="66">
        <f t="shared" ref="AN33:AN35" si="6">AC33</f>
        <v>2882.7</v>
      </c>
      <c r="AO33" s="67">
        <f t="shared" ref="AO33:AO35" si="7">AM33*AN33</f>
        <v>11094878.106000001</v>
      </c>
      <c r="AP33" s="67">
        <f>+AO33</f>
        <v>11094878.106000001</v>
      </c>
      <c r="AQ33" s="88"/>
      <c r="AR33" s="68" t="s">
        <v>36</v>
      </c>
      <c r="AS33" s="67"/>
    </row>
    <row r="34" spans="2:144" s="57" customFormat="1" ht="20.100000000000001" customHeight="1" x14ac:dyDescent="0.25">
      <c r="B34" s="47">
        <v>23</v>
      </c>
      <c r="C34" s="58">
        <v>43180</v>
      </c>
      <c r="D34" s="58"/>
      <c r="E34" s="58"/>
      <c r="F34" s="58"/>
      <c r="G34" s="59" t="s">
        <v>20</v>
      </c>
      <c r="H34" s="59"/>
      <c r="I34" s="59"/>
      <c r="J34" s="59"/>
      <c r="K34" s="59"/>
      <c r="L34" s="59"/>
      <c r="M34" s="59"/>
      <c r="N34" s="59" t="s">
        <v>54</v>
      </c>
      <c r="O34" s="59"/>
      <c r="P34" s="59"/>
      <c r="Q34" s="59"/>
      <c r="R34" s="59"/>
      <c r="S34" s="59"/>
      <c r="T34" s="59"/>
      <c r="U34" s="60" t="s">
        <v>52</v>
      </c>
      <c r="V34" s="60"/>
      <c r="W34" s="60"/>
      <c r="X34" s="60"/>
      <c r="Y34" s="61">
        <v>1234390</v>
      </c>
      <c r="Z34" s="61"/>
      <c r="AA34" s="61"/>
      <c r="AB34" s="61"/>
      <c r="AC34" s="60">
        <v>1</v>
      </c>
      <c r="AD34" s="60"/>
      <c r="AE34" s="60"/>
      <c r="AF34" s="60"/>
      <c r="AG34" s="61">
        <f t="shared" si="5"/>
        <v>1234390</v>
      </c>
      <c r="AH34" s="61"/>
      <c r="AI34" s="61"/>
      <c r="AJ34" s="69"/>
      <c r="AK34" s="65" t="s">
        <v>34</v>
      </c>
      <c r="AL34" s="66" t="s">
        <v>52</v>
      </c>
      <c r="AM34" s="67">
        <f>Y34</f>
        <v>1234390</v>
      </c>
      <c r="AN34" s="66">
        <f t="shared" si="6"/>
        <v>1</v>
      </c>
      <c r="AO34" s="67">
        <f t="shared" si="7"/>
        <v>1234390</v>
      </c>
      <c r="AP34" s="67">
        <f>+AO34</f>
        <v>1234390</v>
      </c>
      <c r="AQ34" s="88"/>
      <c r="AR34" s="68" t="s">
        <v>36</v>
      </c>
      <c r="AS34" s="67"/>
    </row>
    <row r="35" spans="2:144" s="57" customFormat="1" ht="20.100000000000001" customHeight="1" x14ac:dyDescent="0.25">
      <c r="B35" s="47">
        <v>24</v>
      </c>
      <c r="C35" s="58">
        <v>43166</v>
      </c>
      <c r="D35" s="58"/>
      <c r="E35" s="58"/>
      <c r="F35" s="58"/>
      <c r="G35" s="59" t="s">
        <v>21</v>
      </c>
      <c r="H35" s="59"/>
      <c r="I35" s="59"/>
      <c r="J35" s="59"/>
      <c r="K35" s="59"/>
      <c r="L35" s="59"/>
      <c r="M35" s="59"/>
      <c r="N35" s="59" t="s">
        <v>55</v>
      </c>
      <c r="O35" s="59"/>
      <c r="P35" s="59"/>
      <c r="Q35" s="59"/>
      <c r="R35" s="59"/>
      <c r="S35" s="59"/>
      <c r="T35" s="59"/>
      <c r="U35" s="60" t="s">
        <v>52</v>
      </c>
      <c r="V35" s="60"/>
      <c r="W35" s="60"/>
      <c r="X35" s="60"/>
      <c r="Y35" s="61">
        <v>296812.13</v>
      </c>
      <c r="Z35" s="61"/>
      <c r="AA35" s="61"/>
      <c r="AB35" s="61"/>
      <c r="AC35" s="60">
        <v>1</v>
      </c>
      <c r="AD35" s="60"/>
      <c r="AE35" s="60"/>
      <c r="AF35" s="60"/>
      <c r="AG35" s="61">
        <f t="shared" si="5"/>
        <v>296812.13</v>
      </c>
      <c r="AH35" s="61"/>
      <c r="AI35" s="61"/>
      <c r="AJ35" s="69"/>
      <c r="AK35" s="65" t="s">
        <v>34</v>
      </c>
      <c r="AL35" s="66" t="s">
        <v>52</v>
      </c>
      <c r="AM35" s="67">
        <f>Y35</f>
        <v>296812.13</v>
      </c>
      <c r="AN35" s="66">
        <f t="shared" si="6"/>
        <v>1</v>
      </c>
      <c r="AO35" s="67">
        <f t="shared" si="7"/>
        <v>296812.13</v>
      </c>
      <c r="AP35" s="67">
        <f>+AO35</f>
        <v>296812.13</v>
      </c>
      <c r="AQ35" s="88"/>
      <c r="AR35" s="68" t="s">
        <v>36</v>
      </c>
      <c r="AS35" s="67"/>
    </row>
    <row r="36" spans="2:144" ht="29.25" customHeight="1" x14ac:dyDescent="0.25">
      <c r="AC36" s="33" t="s">
        <v>95</v>
      </c>
      <c r="AD36" s="34"/>
      <c r="AE36" s="34"/>
      <c r="AF36" s="35"/>
      <c r="AG36" s="36">
        <f>SUM(AG12:AJ35)</f>
        <v>14679863.987000002</v>
      </c>
      <c r="AH36" s="37"/>
      <c r="AI36" s="37"/>
      <c r="AJ36" s="38"/>
      <c r="AM36" s="41" t="s">
        <v>47</v>
      </c>
      <c r="AN36" s="42"/>
      <c r="AO36" s="10">
        <f>SUM(AO12:AO35)</f>
        <v>13702504.358000001</v>
      </c>
      <c r="AP36" s="70">
        <f>SUM(AP12:AP35)</f>
        <v>14477291.984000001</v>
      </c>
      <c r="AQ36" s="89"/>
      <c r="AS36" s="1"/>
    </row>
    <row r="37" spans="2:144" x14ac:dyDescent="0.25"/>
    <row r="38" spans="2:144" x14ac:dyDescent="0.25"/>
    <row r="39" spans="2:144" s="8" customFormat="1" ht="20.100000000000001" customHeight="1" x14ac:dyDescent="0.25">
      <c r="B39" s="23" t="s">
        <v>17</v>
      </c>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P39" s="105"/>
      <c r="AQ39" s="85"/>
      <c r="AR39" s="1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row>
    <row r="40" spans="2:144" s="8" customFormat="1" ht="20.100000000000001" customHeight="1" x14ac:dyDescent="0.25">
      <c r="B40" s="23" t="s">
        <v>18</v>
      </c>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Q40" s="85"/>
      <c r="AR40" s="1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row>
    <row r="41" spans="2:144" s="8" customFormat="1" x14ac:dyDescent="0.25">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Q41" s="85"/>
      <c r="AR41" s="1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row>
    <row r="42" spans="2:144" s="8" customFormat="1" x14ac:dyDescent="0.25">
      <c r="B42" s="2" t="s">
        <v>0</v>
      </c>
      <c r="C42" s="2"/>
      <c r="D42" s="2"/>
      <c r="E42" s="2"/>
      <c r="F42" s="2"/>
      <c r="G42" s="2"/>
      <c r="H42" s="2"/>
      <c r="I42" s="2"/>
      <c r="J42" s="2"/>
      <c r="K42" s="2"/>
      <c r="L42" s="2"/>
      <c r="M42" s="2"/>
      <c r="N42" s="2"/>
      <c r="O42" s="2"/>
      <c r="P42" s="1"/>
      <c r="Q42" s="1"/>
      <c r="R42" s="1"/>
      <c r="S42" s="1"/>
      <c r="T42" s="1"/>
      <c r="U42" s="1"/>
      <c r="V42" s="1"/>
      <c r="W42" s="1"/>
      <c r="X42" s="1"/>
      <c r="Y42" s="1"/>
      <c r="Z42" s="1"/>
      <c r="AA42" s="1"/>
      <c r="AB42" s="1"/>
      <c r="AC42" s="1"/>
      <c r="AD42" s="1"/>
      <c r="AE42" s="1"/>
      <c r="AF42" s="1"/>
      <c r="AG42" s="1"/>
      <c r="AH42" s="1"/>
      <c r="AI42" s="1"/>
      <c r="AJ42" s="1"/>
      <c r="AQ42" s="85"/>
      <c r="AR42" s="1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row>
    <row r="43" spans="2:144" s="8" customFormat="1" x14ac:dyDescent="0.25">
      <c r="B43" s="1" t="s">
        <v>20</v>
      </c>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Q43" s="85"/>
      <c r="AR43" s="1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row>
    <row r="44" spans="2:144" s="8" customFormat="1" x14ac:dyDescent="0.25">
      <c r="B44" s="1" t="s">
        <v>21</v>
      </c>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Q44" s="85"/>
      <c r="AR44" s="1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row>
    <row r="45" spans="2:144" s="8" customFormat="1" x14ac:dyDescent="0.25">
      <c r="B45" s="1" t="s">
        <v>1</v>
      </c>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Q45" s="85"/>
      <c r="AR45" s="1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row>
    <row r="46" spans="2:144" s="8" customFormat="1" x14ac:dyDescent="0.25">
      <c r="B46" s="1" t="s">
        <v>24</v>
      </c>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Q46" s="85"/>
      <c r="AR46" s="1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row>
    <row r="47" spans="2:144" s="8" customFormat="1" x14ac:dyDescent="0.25">
      <c r="B47" s="1" t="s">
        <v>22</v>
      </c>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Q47" s="85"/>
      <c r="AR47" s="1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row>
    <row r="48" spans="2:144" s="8" customFormat="1" x14ac:dyDescent="0.25">
      <c r="B48" s="1" t="s">
        <v>23</v>
      </c>
      <c r="C48" s="1"/>
      <c r="D48" s="1"/>
      <c r="E48" s="1" t="s">
        <v>19</v>
      </c>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Q48" s="85"/>
      <c r="AR48" s="1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row>
    <row r="49" spans="2:144" s="8" customFormat="1" x14ac:dyDescent="0.25">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Q49" s="85"/>
      <c r="AR49" s="1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row>
    <row r="50" spans="2:144" s="8" customFormat="1" x14ac:dyDescent="0.25">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Q50" s="85"/>
      <c r="AR50" s="1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row>
    <row r="51" spans="2:144" s="8" customFormat="1" hidden="1" x14ac:dyDescent="0.25">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Q51" s="85"/>
      <c r="AR51" s="1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row>
    <row r="52" spans="2:144" s="8" customFormat="1" hidden="1" x14ac:dyDescent="0.25">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Q52" s="85"/>
      <c r="AR52" s="1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row>
    <row r="53" spans="2:144" s="8" customFormat="1" hidden="1" x14ac:dyDescent="0.25">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Q53" s="85"/>
      <c r="AR53" s="1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row>
    <row r="54" spans="2:144" s="8" customFormat="1" hidden="1" x14ac:dyDescent="0.25">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Q54" s="85"/>
      <c r="AR54" s="1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row>
    <row r="55" spans="2:144" ht="13.5" customHeight="1" x14ac:dyDescent="0.25"/>
    <row r="56" spans="2:144" ht="13.5" customHeight="1" x14ac:dyDescent="0.25"/>
    <row r="57" spans="2:144" ht="13.5" customHeight="1" x14ac:dyDescent="0.25"/>
    <row r="58" spans="2:144" ht="13.5" customHeight="1" x14ac:dyDescent="0.25"/>
    <row r="59" spans="2:144" ht="13.5" customHeight="1" x14ac:dyDescent="0.25"/>
    <row r="60" spans="2:144" ht="13.5" customHeight="1" x14ac:dyDescent="0.25"/>
    <row r="61" spans="2:144" ht="13.5" customHeight="1" x14ac:dyDescent="0.25"/>
    <row r="62" spans="2:144" ht="13.5" customHeight="1" x14ac:dyDescent="0.25"/>
    <row r="63" spans="2:144" ht="13.5" customHeight="1" x14ac:dyDescent="0.25"/>
    <row r="64" spans="2:14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sheetData>
  <mergeCells count="196">
    <mergeCell ref="AC36:AF36"/>
    <mergeCell ref="AG36:AJ36"/>
    <mergeCell ref="AM36:AN36"/>
    <mergeCell ref="C29:F29"/>
    <mergeCell ref="G29:M29"/>
    <mergeCell ref="N29:T29"/>
    <mergeCell ref="U29:X29"/>
    <mergeCell ref="Y29:AB29"/>
    <mergeCell ref="AG35:AJ35"/>
    <mergeCell ref="C35:F35"/>
    <mergeCell ref="G35:M35"/>
    <mergeCell ref="N35:T35"/>
    <mergeCell ref="U35:X35"/>
    <mergeCell ref="Y35:AB35"/>
    <mergeCell ref="AC35:AF35"/>
    <mergeCell ref="AG33:AJ33"/>
    <mergeCell ref="C34:F34"/>
    <mergeCell ref="G34:M34"/>
    <mergeCell ref="N34:T34"/>
    <mergeCell ref="U34:X34"/>
    <mergeCell ref="Y34:AB34"/>
    <mergeCell ref="AC34:AF34"/>
    <mergeCell ref="AG34:AJ34"/>
    <mergeCell ref="C33:F33"/>
    <mergeCell ref="G33:M33"/>
    <mergeCell ref="N33:T33"/>
    <mergeCell ref="U33:X33"/>
    <mergeCell ref="Y33:AB33"/>
    <mergeCell ref="AC33:AF33"/>
    <mergeCell ref="AG31:AJ31"/>
    <mergeCell ref="C32:F32"/>
    <mergeCell ref="G32:M32"/>
    <mergeCell ref="N32:T32"/>
    <mergeCell ref="U32:X32"/>
    <mergeCell ref="Y32:AB32"/>
    <mergeCell ref="AC32:AF32"/>
    <mergeCell ref="AG32:AJ32"/>
    <mergeCell ref="C31:F31"/>
    <mergeCell ref="G31:M31"/>
    <mergeCell ref="N31:T31"/>
    <mergeCell ref="U31:X31"/>
    <mergeCell ref="Y31:AB31"/>
    <mergeCell ref="AC31:AF31"/>
    <mergeCell ref="AG28:AJ28"/>
    <mergeCell ref="C30:F30"/>
    <mergeCell ref="G30:M30"/>
    <mergeCell ref="N30:T30"/>
    <mergeCell ref="U30:X30"/>
    <mergeCell ref="Y30:AB30"/>
    <mergeCell ref="AC30:AF30"/>
    <mergeCell ref="AG30:AJ30"/>
    <mergeCell ref="AC29:AF29"/>
    <mergeCell ref="AG29:AJ29"/>
    <mergeCell ref="C28:F28"/>
    <mergeCell ref="G28:M28"/>
    <mergeCell ref="N28:T28"/>
    <mergeCell ref="U28:X28"/>
    <mergeCell ref="Y28:AB28"/>
    <mergeCell ref="AC28:AF28"/>
    <mergeCell ref="AG26:AJ26"/>
    <mergeCell ref="C27:F27"/>
    <mergeCell ref="G27:M27"/>
    <mergeCell ref="N27:T27"/>
    <mergeCell ref="U27:X27"/>
    <mergeCell ref="Y27:AB27"/>
    <mergeCell ref="AC27:AF27"/>
    <mergeCell ref="AG27:AJ27"/>
    <mergeCell ref="C26:F26"/>
    <mergeCell ref="G26:M26"/>
    <mergeCell ref="N26:T26"/>
    <mergeCell ref="U26:X26"/>
    <mergeCell ref="Y26:AB26"/>
    <mergeCell ref="AC26:AF26"/>
    <mergeCell ref="AG24:AJ24"/>
    <mergeCell ref="C25:F25"/>
    <mergeCell ref="G25:M25"/>
    <mergeCell ref="N25:T25"/>
    <mergeCell ref="U25:X25"/>
    <mergeCell ref="Y25:AB25"/>
    <mergeCell ref="AC25:AF25"/>
    <mergeCell ref="AG25:AJ25"/>
    <mergeCell ref="C24:F24"/>
    <mergeCell ref="G24:M24"/>
    <mergeCell ref="N24:T24"/>
    <mergeCell ref="U24:X24"/>
    <mergeCell ref="Y24:AB24"/>
    <mergeCell ref="AC24:AF24"/>
    <mergeCell ref="AG22:AJ22"/>
    <mergeCell ref="C23:F23"/>
    <mergeCell ref="G23:M23"/>
    <mergeCell ref="N23:T23"/>
    <mergeCell ref="U23:X23"/>
    <mergeCell ref="Y23:AB23"/>
    <mergeCell ref="AC23:AF23"/>
    <mergeCell ref="AG23:AJ23"/>
    <mergeCell ref="C22:F22"/>
    <mergeCell ref="G22:M22"/>
    <mergeCell ref="N22:T22"/>
    <mergeCell ref="U22:X22"/>
    <mergeCell ref="Y22:AB22"/>
    <mergeCell ref="AC22:AF22"/>
    <mergeCell ref="AG20:AJ20"/>
    <mergeCell ref="C21:F21"/>
    <mergeCell ref="G21:M21"/>
    <mergeCell ref="N21:T21"/>
    <mergeCell ref="U21:X21"/>
    <mergeCell ref="Y21:AB21"/>
    <mergeCell ref="AC21:AF21"/>
    <mergeCell ref="AG21:AJ21"/>
    <mergeCell ref="C20:F20"/>
    <mergeCell ref="G20:M20"/>
    <mergeCell ref="N20:T20"/>
    <mergeCell ref="U20:X20"/>
    <mergeCell ref="Y20:AB20"/>
    <mergeCell ref="AC20:AF20"/>
    <mergeCell ref="AG18:AJ18"/>
    <mergeCell ref="C19:F19"/>
    <mergeCell ref="G19:M19"/>
    <mergeCell ref="N19:T19"/>
    <mergeCell ref="U19:X19"/>
    <mergeCell ref="Y19:AB19"/>
    <mergeCell ref="AC19:AF19"/>
    <mergeCell ref="AG19:AJ19"/>
    <mergeCell ref="C18:F18"/>
    <mergeCell ref="G18:M18"/>
    <mergeCell ref="N18:T18"/>
    <mergeCell ref="U18:X18"/>
    <mergeCell ref="Y18:AB18"/>
    <mergeCell ref="AC18:AF18"/>
    <mergeCell ref="AG16:AJ16"/>
    <mergeCell ref="C17:F17"/>
    <mergeCell ref="G17:M17"/>
    <mergeCell ref="N17:T17"/>
    <mergeCell ref="U17:X17"/>
    <mergeCell ref="Y17:AB17"/>
    <mergeCell ref="AC17:AF17"/>
    <mergeCell ref="AG17:AJ17"/>
    <mergeCell ref="C16:F16"/>
    <mergeCell ref="G16:M16"/>
    <mergeCell ref="N16:T16"/>
    <mergeCell ref="U16:X16"/>
    <mergeCell ref="Y16:AB16"/>
    <mergeCell ref="AC16:AF16"/>
    <mergeCell ref="AG14:AJ14"/>
    <mergeCell ref="C15:F15"/>
    <mergeCell ref="G15:M15"/>
    <mergeCell ref="N15:T15"/>
    <mergeCell ref="U15:X15"/>
    <mergeCell ref="Y15:AB15"/>
    <mergeCell ref="AC15:AF15"/>
    <mergeCell ref="AG15:AJ15"/>
    <mergeCell ref="C14:F14"/>
    <mergeCell ref="G14:M14"/>
    <mergeCell ref="N14:T14"/>
    <mergeCell ref="U14:X14"/>
    <mergeCell ref="Y14:AB14"/>
    <mergeCell ref="AC14:AF14"/>
    <mergeCell ref="B2:AJ3"/>
    <mergeCell ref="B5:AJ5"/>
    <mergeCell ref="B6:J6"/>
    <mergeCell ref="K6:R6"/>
    <mergeCell ref="S6:Z6"/>
    <mergeCell ref="AA6:AJ6"/>
    <mergeCell ref="B10:AJ10"/>
    <mergeCell ref="AK10:AR10"/>
    <mergeCell ref="C11:F11"/>
    <mergeCell ref="G11:M11"/>
    <mergeCell ref="N11:T11"/>
    <mergeCell ref="U11:X11"/>
    <mergeCell ref="Y11:AB11"/>
    <mergeCell ref="AC11:AF11"/>
    <mergeCell ref="AG11:AJ11"/>
    <mergeCell ref="B39:AK39"/>
    <mergeCell ref="B40:AK40"/>
    <mergeCell ref="B7:J7"/>
    <mergeCell ref="K7:R7"/>
    <mergeCell ref="S7:Z7"/>
    <mergeCell ref="AA7:AJ7"/>
    <mergeCell ref="B8:J8"/>
    <mergeCell ref="K8:R8"/>
    <mergeCell ref="S8:Z8"/>
    <mergeCell ref="AA8:AJ8"/>
    <mergeCell ref="AG12:AJ12"/>
    <mergeCell ref="C13:F13"/>
    <mergeCell ref="G13:M13"/>
    <mergeCell ref="N13:T13"/>
    <mergeCell ref="U13:X13"/>
    <mergeCell ref="Y13:AB13"/>
    <mergeCell ref="AC13:AF13"/>
    <mergeCell ref="AG13:AJ13"/>
    <mergeCell ref="C12:F12"/>
    <mergeCell ref="G12:M12"/>
    <mergeCell ref="N12:T12"/>
    <mergeCell ref="U12:X12"/>
    <mergeCell ref="Y12:AB12"/>
    <mergeCell ref="AC12:AF12"/>
  </mergeCells>
  <dataValidations count="2">
    <dataValidation type="list" allowBlank="1" showInputMessage="1" showErrorMessage="1" sqref="G12:M33" xr:uid="{00000000-0002-0000-0100-000000000000}">
      <formula1>$B$43:$B$48</formula1>
    </dataValidation>
    <dataValidation type="list" allowBlank="1" showInputMessage="1" showErrorMessage="1" sqref="G34:M35" xr:uid="{00000000-0002-0000-0100-000001000000}">
      <formula1>$B$42:$B$47</formula1>
    </dataValidation>
  </dataValidations>
  <pageMargins left="0.7" right="0.7" top="0.75" bottom="0.75" header="0.3" footer="0.3"/>
  <pageSetup scale="13" fitToHeight="0" orientation="landscape" r:id="rId1"/>
  <ignoredErrors>
    <ignoredError sqref="AP30" formula="1"/>
  </ignoredError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10"/>
  <sheetViews>
    <sheetView showGridLines="0" workbookViewId="0"/>
  </sheetViews>
  <sheetFormatPr baseColWidth="10" defaultColWidth="9.140625" defaultRowHeight="13.5" x14ac:dyDescent="0.25"/>
  <cols>
    <col min="1" max="1" width="3.42578125" style="8" customWidth="1"/>
    <col min="2" max="2" width="22.85546875" style="8" customWidth="1"/>
    <col min="3" max="5" width="20.7109375" style="8" customWidth="1"/>
    <col min="6" max="16384" width="9.140625" style="8"/>
  </cols>
  <sheetData>
    <row r="2" spans="2:5" x14ac:dyDescent="0.25">
      <c r="B2" s="46" t="s">
        <v>105</v>
      </c>
      <c r="C2" s="46"/>
      <c r="D2" s="46"/>
      <c r="E2" s="46"/>
    </row>
    <row r="3" spans="2:5" x14ac:dyDescent="0.25">
      <c r="B3" s="46"/>
      <c r="C3" s="46"/>
      <c r="D3" s="46"/>
      <c r="E3" s="46"/>
    </row>
    <row r="5" spans="2:5" ht="20.100000000000001" customHeight="1" x14ac:dyDescent="0.25">
      <c r="B5" s="20" t="s">
        <v>92</v>
      </c>
      <c r="C5" s="21">
        <v>3.59651E-4</v>
      </c>
    </row>
    <row r="6" spans="2:5" ht="20.100000000000001" customHeight="1" x14ac:dyDescent="0.25"/>
    <row r="7" spans="2:5" ht="20.100000000000001" customHeight="1" x14ac:dyDescent="0.25">
      <c r="B7" s="14" t="s">
        <v>98</v>
      </c>
      <c r="C7" s="15" t="s">
        <v>52</v>
      </c>
      <c r="D7" s="15" t="s">
        <v>27</v>
      </c>
      <c r="E7" s="13" t="s">
        <v>99</v>
      </c>
    </row>
    <row r="8" spans="2:5" ht="20.100000000000001" customHeight="1" x14ac:dyDescent="0.25">
      <c r="B8" s="16" t="s">
        <v>56</v>
      </c>
      <c r="C8" s="9">
        <f>'LADC_ReporteGastosViaje-AnaA.'!AO59</f>
        <v>14874958.914100001</v>
      </c>
      <c r="D8" s="9">
        <f>C8*$C$5</f>
        <v>5349.793848414979</v>
      </c>
      <c r="E8" s="9">
        <f>D8*1.1</f>
        <v>5884.7732332564774</v>
      </c>
    </row>
    <row r="9" spans="2:5" ht="20.100000000000001" customHeight="1" x14ac:dyDescent="0.25">
      <c r="B9" s="16" t="s">
        <v>57</v>
      </c>
      <c r="C9" s="9">
        <f>'LADC_ReporteGastosViaje-Orlando'!AO36</f>
        <v>13702504.358000001</v>
      </c>
      <c r="D9" s="9">
        <f>C9*$C$5</f>
        <v>4928.119394859058</v>
      </c>
      <c r="E9" s="9">
        <f>D9*1.1</f>
        <v>5420.9313343449639</v>
      </c>
    </row>
    <row r="10" spans="2:5" ht="20.100000000000001" customHeight="1" x14ac:dyDescent="0.25">
      <c r="B10" s="17" t="s">
        <v>97</v>
      </c>
      <c r="C10" s="18">
        <f>SUM(C8:C9)</f>
        <v>28577463.272100002</v>
      </c>
      <c r="D10" s="18">
        <f>SUM(D8:D9)</f>
        <v>10277.913243274037</v>
      </c>
      <c r="E10" s="19">
        <f>SUM(E8:E9)</f>
        <v>11305.704567601442</v>
      </c>
    </row>
  </sheetData>
  <mergeCells count="1">
    <mergeCell ref="B2: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LADC_ReporteGastosViaje-AnaA.</vt:lpstr>
      <vt:lpstr>LADC_ReporteGastosViaje-Orlando</vt:lpstr>
      <vt:lpstr>Totales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08_LADC - Reporte de gastos de viaje (plantilla)</dc:title>
  <dc:creator>Carrillo, Ticsiana L     INTL - Colombia</dc:creator>
  <cp:lastModifiedBy>Maira Claro</cp:lastModifiedBy>
  <cp:lastPrinted>2018-11-07T19:53:33Z</cp:lastPrinted>
  <dcterms:created xsi:type="dcterms:W3CDTF">2018-04-23T21:25:01Z</dcterms:created>
  <dcterms:modified xsi:type="dcterms:W3CDTF">2018-11-07T19:57:50Z</dcterms:modified>
</cp:coreProperties>
</file>