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kripsi Ervita Indah Pratiwi\"/>
    </mc:Choice>
  </mc:AlternateContent>
  <xr:revisionPtr revIDLastSave="0" documentId="13_ncr:1_{17AC35A8-1704-432D-B1BE-16E721A8CED5}" xr6:coauthVersionLast="47" xr6:coauthVersionMax="47" xr10:uidLastSave="{00000000-0000-0000-0000-000000000000}"/>
  <bookViews>
    <workbookView xWindow="-120" yWindow="-120" windowWidth="23280" windowHeight="14880" xr2:uid="{4106E400-8630-4D21-A530-395E991759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H10" i="1"/>
  <c r="C6" i="1"/>
  <c r="H30" i="1"/>
  <c r="I30" i="1" s="1"/>
  <c r="I31" i="1"/>
  <c r="I32" i="1"/>
  <c r="I33" i="1"/>
  <c r="I34" i="1"/>
  <c r="I35" i="1"/>
  <c r="I36" i="1"/>
  <c r="I37" i="1"/>
  <c r="I38" i="1"/>
  <c r="H31" i="1"/>
  <c r="H32" i="1"/>
  <c r="H33" i="1"/>
  <c r="H34" i="1"/>
  <c r="H35" i="1"/>
  <c r="H36" i="1"/>
  <c r="H37" i="1"/>
  <c r="H38" i="1"/>
  <c r="H11" i="1"/>
  <c r="H12" i="1"/>
  <c r="H13" i="1"/>
  <c r="H14" i="1"/>
  <c r="H15" i="1"/>
  <c r="H16" i="1"/>
  <c r="H17" i="1"/>
  <c r="H18" i="1"/>
  <c r="J244" i="1"/>
  <c r="J243" i="1"/>
  <c r="J242" i="1"/>
  <c r="J241" i="1"/>
  <c r="J240" i="1"/>
  <c r="J239" i="1"/>
  <c r="J238" i="1"/>
  <c r="J237" i="1"/>
  <c r="J236" i="1"/>
  <c r="J235" i="1"/>
  <c r="J222" i="1"/>
  <c r="J223" i="1"/>
  <c r="J224" i="1"/>
  <c r="J225" i="1"/>
  <c r="J226" i="1"/>
  <c r="J227" i="1"/>
  <c r="J228" i="1"/>
  <c r="J229" i="1"/>
  <c r="J230" i="1"/>
  <c r="J231" i="1"/>
  <c r="H171" i="1"/>
  <c r="I171" i="1" s="1"/>
  <c r="J9" i="1"/>
  <c r="K18" i="1"/>
  <c r="K9" i="1"/>
  <c r="K14" i="1"/>
  <c r="K15" i="1"/>
  <c r="K16" i="1"/>
  <c r="J14" i="1"/>
  <c r="J16" i="1"/>
  <c r="J18" i="1"/>
  <c r="I29" i="1"/>
  <c r="I10" i="1"/>
  <c r="G20" i="1" s="1"/>
  <c r="I11" i="1"/>
  <c r="K11" i="1" s="1"/>
  <c r="I12" i="1"/>
  <c r="J12" i="1" s="1"/>
  <c r="I13" i="1"/>
  <c r="K13" i="1" s="1"/>
  <c r="I14" i="1"/>
  <c r="I15" i="1"/>
  <c r="J15" i="1" s="1"/>
  <c r="I16" i="1"/>
  <c r="I17" i="1"/>
  <c r="K17" i="1" s="1"/>
  <c r="I18" i="1"/>
  <c r="I9" i="1"/>
  <c r="I113" i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89" i="1"/>
  <c r="I189" i="1" s="1"/>
  <c r="H170" i="1"/>
  <c r="I170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69" i="1"/>
  <c r="I16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49" i="1"/>
  <c r="I149" i="1" s="1"/>
  <c r="H130" i="1"/>
  <c r="I130" i="1" s="1"/>
  <c r="H131" i="1"/>
  <c r="H132" i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29" i="1"/>
  <c r="I129" i="1" s="1"/>
  <c r="I132" i="1"/>
  <c r="I131" i="1"/>
  <c r="H110" i="1"/>
  <c r="I110" i="1" s="1"/>
  <c r="H111" i="1"/>
  <c r="I111" i="1" s="1"/>
  <c r="H112" i="1"/>
  <c r="I112" i="1" s="1"/>
  <c r="H113" i="1"/>
  <c r="H114" i="1"/>
  <c r="I114" i="1" s="1"/>
  <c r="H115" i="1"/>
  <c r="I115" i="1" s="1"/>
  <c r="H116" i="1"/>
  <c r="I116" i="1" s="1"/>
  <c r="H117" i="1"/>
  <c r="I117" i="1" s="1"/>
  <c r="H118" i="1"/>
  <c r="I118" i="1" s="1"/>
  <c r="H109" i="1"/>
  <c r="I109" i="1" s="1"/>
  <c r="H94" i="1"/>
  <c r="I94" i="1" s="1"/>
  <c r="H90" i="1"/>
  <c r="I90" i="1" s="1"/>
  <c r="H91" i="1"/>
  <c r="I91" i="1" s="1"/>
  <c r="H92" i="1"/>
  <c r="H93" i="1"/>
  <c r="I93" i="1" s="1"/>
  <c r="H95" i="1"/>
  <c r="I95" i="1" s="1"/>
  <c r="H96" i="1"/>
  <c r="I96" i="1" s="1"/>
  <c r="H97" i="1"/>
  <c r="I97" i="1" s="1"/>
  <c r="H98" i="1"/>
  <c r="I98" i="1" s="1"/>
  <c r="H89" i="1"/>
  <c r="I89" i="1" s="1"/>
  <c r="I92" i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69" i="1"/>
  <c r="I69" i="1" s="1"/>
  <c r="H49" i="1"/>
  <c r="I49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0" i="1"/>
  <c r="I50" i="1" s="1"/>
  <c r="H9" i="1"/>
  <c r="H29" i="1"/>
  <c r="O5" i="1" l="1"/>
  <c r="J10" i="1"/>
  <c r="N5" i="1" s="1"/>
  <c r="J11" i="1"/>
  <c r="J20" i="1" s="1"/>
  <c r="K10" i="1"/>
  <c r="J17" i="1"/>
  <c r="K12" i="1"/>
  <c r="J13" i="1"/>
  <c r="G22" i="1"/>
  <c r="I20" i="1" s="1"/>
  <c r="G200" i="1"/>
  <c r="J192" i="1" s="1"/>
  <c r="G180" i="1"/>
  <c r="K172" i="1" s="1"/>
  <c r="G160" i="1"/>
  <c r="G140" i="1"/>
  <c r="J132" i="1" s="1"/>
  <c r="G120" i="1"/>
  <c r="J116" i="1" s="1"/>
  <c r="G100" i="1"/>
  <c r="J94" i="1" s="1"/>
  <c r="G80" i="1"/>
  <c r="K73" i="1" s="1"/>
  <c r="J33" i="1"/>
  <c r="K36" i="1"/>
  <c r="J51" i="1"/>
  <c r="K51" i="1"/>
  <c r="K52" i="1"/>
  <c r="J52" i="1"/>
  <c r="J53" i="1"/>
  <c r="K53" i="1"/>
  <c r="K54" i="1"/>
  <c r="J54" i="1"/>
  <c r="J55" i="1"/>
  <c r="K55" i="1"/>
  <c r="K56" i="1"/>
  <c r="J56" i="1"/>
  <c r="J49" i="1"/>
  <c r="G60" i="1"/>
  <c r="K49" i="1"/>
  <c r="J57" i="1"/>
  <c r="K57" i="1"/>
  <c r="J50" i="1"/>
  <c r="K50" i="1"/>
  <c r="K58" i="1"/>
  <c r="J58" i="1"/>
  <c r="J31" i="1"/>
  <c r="K31" i="1"/>
  <c r="J30" i="1"/>
  <c r="K30" i="1"/>
  <c r="J34" i="1"/>
  <c r="K34" i="1"/>
  <c r="K35" i="1"/>
  <c r="J35" i="1"/>
  <c r="K32" i="1"/>
  <c r="J32" i="1"/>
  <c r="K37" i="1"/>
  <c r="J37" i="1"/>
  <c r="K38" i="1"/>
  <c r="J38" i="1"/>
  <c r="K33" i="1"/>
  <c r="G40" i="1"/>
  <c r="J36" i="1"/>
  <c r="K20" i="1" l="1"/>
  <c r="G21" i="1"/>
  <c r="H20" i="1" s="1"/>
  <c r="N191" i="1"/>
  <c r="N151" i="1"/>
  <c r="O111" i="1"/>
  <c r="N111" i="1"/>
  <c r="O171" i="1"/>
  <c r="O131" i="1"/>
  <c r="O191" i="1"/>
  <c r="O51" i="1"/>
  <c r="O31" i="1"/>
  <c r="O151" i="1"/>
  <c r="O91" i="1"/>
  <c r="N45" i="1"/>
  <c r="N131" i="1"/>
  <c r="N91" i="1"/>
  <c r="O71" i="1"/>
  <c r="N51" i="1"/>
  <c r="P51" i="1" s="1"/>
  <c r="Q51" i="1" s="1"/>
  <c r="N31" i="1"/>
  <c r="N171" i="1"/>
  <c r="N71" i="1"/>
  <c r="O45" i="1"/>
  <c r="J136" i="1"/>
  <c r="J70" i="1"/>
  <c r="J72" i="1"/>
  <c r="K72" i="1"/>
  <c r="J71" i="1"/>
  <c r="K131" i="1"/>
  <c r="J189" i="1"/>
  <c r="J135" i="1"/>
  <c r="K197" i="1"/>
  <c r="K118" i="1"/>
  <c r="K117" i="1"/>
  <c r="J118" i="1"/>
  <c r="K130" i="1"/>
  <c r="J134" i="1"/>
  <c r="K134" i="1"/>
  <c r="N11" i="1"/>
  <c r="K136" i="1"/>
  <c r="K111" i="1"/>
  <c r="J130" i="1"/>
  <c r="J109" i="1"/>
  <c r="J111" i="1"/>
  <c r="J137" i="1"/>
  <c r="K109" i="1"/>
  <c r="K195" i="1"/>
  <c r="J112" i="1"/>
  <c r="O11" i="1"/>
  <c r="J197" i="1"/>
  <c r="K137" i="1"/>
  <c r="J195" i="1"/>
  <c r="K112" i="1"/>
  <c r="J117" i="1"/>
  <c r="J115" i="1"/>
  <c r="J198" i="1"/>
  <c r="J74" i="1"/>
  <c r="K174" i="1"/>
  <c r="K170" i="1"/>
  <c r="K189" i="1"/>
  <c r="K74" i="1"/>
  <c r="K75" i="1"/>
  <c r="G61" i="1"/>
  <c r="H209" i="1"/>
  <c r="J78" i="1"/>
  <c r="K191" i="1"/>
  <c r="K173" i="1"/>
  <c r="J69" i="1"/>
  <c r="J75" i="1"/>
  <c r="K192" i="1"/>
  <c r="J196" i="1"/>
  <c r="K175" i="1"/>
  <c r="J175" i="1"/>
  <c r="J113" i="1"/>
  <c r="K113" i="1"/>
  <c r="K114" i="1"/>
  <c r="K116" i="1"/>
  <c r="J114" i="1"/>
  <c r="J110" i="1"/>
  <c r="J191" i="1"/>
  <c r="J173" i="1"/>
  <c r="K190" i="1"/>
  <c r="K176" i="1"/>
  <c r="K178" i="1"/>
  <c r="K177" i="1"/>
  <c r="J176" i="1"/>
  <c r="J177" i="1"/>
  <c r="K193" i="1"/>
  <c r="K194" i="1"/>
  <c r="J193" i="1"/>
  <c r="J194" i="1"/>
  <c r="K196" i="1"/>
  <c r="J172" i="1"/>
  <c r="J170" i="1"/>
  <c r="K198" i="1"/>
  <c r="K171" i="1"/>
  <c r="J171" i="1"/>
  <c r="G62" i="1"/>
  <c r="I209" i="1"/>
  <c r="J178" i="1"/>
  <c r="K76" i="1"/>
  <c r="K78" i="1"/>
  <c r="K77" i="1"/>
  <c r="K70" i="1"/>
  <c r="J76" i="1"/>
  <c r="K71" i="1"/>
  <c r="J77" i="1"/>
  <c r="K69" i="1"/>
  <c r="K138" i="1"/>
  <c r="K129" i="1"/>
  <c r="K132" i="1"/>
  <c r="J138" i="1"/>
  <c r="J131" i="1"/>
  <c r="J129" i="1"/>
  <c r="K133" i="1"/>
  <c r="J174" i="1"/>
  <c r="K115" i="1"/>
  <c r="K110" i="1"/>
  <c r="J169" i="1"/>
  <c r="J133" i="1"/>
  <c r="K135" i="1"/>
  <c r="J73" i="1"/>
  <c r="J190" i="1"/>
  <c r="K169" i="1"/>
  <c r="K155" i="1"/>
  <c r="K156" i="1"/>
  <c r="J154" i="1"/>
  <c r="K157" i="1"/>
  <c r="J155" i="1"/>
  <c r="K150" i="1"/>
  <c r="K158" i="1"/>
  <c r="J156" i="1"/>
  <c r="K151" i="1"/>
  <c r="K149" i="1"/>
  <c r="J157" i="1"/>
  <c r="K152" i="1"/>
  <c r="J150" i="1"/>
  <c r="J158" i="1"/>
  <c r="K153" i="1"/>
  <c r="J151" i="1"/>
  <c r="J149" i="1"/>
  <c r="K154" i="1"/>
  <c r="J152" i="1"/>
  <c r="J153" i="1"/>
  <c r="J92" i="1"/>
  <c r="K95" i="1"/>
  <c r="J93" i="1"/>
  <c r="K96" i="1"/>
  <c r="K97" i="1"/>
  <c r="J95" i="1"/>
  <c r="K90" i="1"/>
  <c r="K98" i="1"/>
  <c r="J96" i="1"/>
  <c r="K91" i="1"/>
  <c r="K89" i="1"/>
  <c r="J97" i="1"/>
  <c r="K92" i="1"/>
  <c r="J90" i="1"/>
  <c r="J98" i="1"/>
  <c r="K93" i="1"/>
  <c r="J91" i="1"/>
  <c r="J89" i="1"/>
  <c r="K94" i="1"/>
  <c r="K29" i="1"/>
  <c r="O10" i="1" s="1"/>
  <c r="J29" i="1"/>
  <c r="N10" i="1" s="1"/>
  <c r="O30" i="1" l="1"/>
  <c r="O150" i="1"/>
  <c r="O90" i="1"/>
  <c r="O25" i="1"/>
  <c r="O50" i="1"/>
  <c r="O114" i="1"/>
  <c r="O94" i="1"/>
  <c r="O194" i="1"/>
  <c r="O154" i="1"/>
  <c r="O134" i="1"/>
  <c r="O105" i="1"/>
  <c r="O174" i="1"/>
  <c r="O74" i="1"/>
  <c r="N185" i="1"/>
  <c r="N178" i="1"/>
  <c r="N198" i="1"/>
  <c r="P198" i="1" s="1"/>
  <c r="Q198" i="1" s="1"/>
  <c r="N138" i="1"/>
  <c r="N98" i="1"/>
  <c r="N78" i="1"/>
  <c r="P78" i="1" s="1"/>
  <c r="N38" i="1"/>
  <c r="N118" i="1"/>
  <c r="N158" i="1"/>
  <c r="N58" i="1"/>
  <c r="N50" i="1"/>
  <c r="N150" i="1"/>
  <c r="N116" i="1"/>
  <c r="P116" i="1" s="1"/>
  <c r="Q116" i="1" s="1"/>
  <c r="N145" i="1"/>
  <c r="N176" i="1"/>
  <c r="N156" i="1"/>
  <c r="N196" i="1"/>
  <c r="N96" i="1"/>
  <c r="N56" i="1"/>
  <c r="N76" i="1"/>
  <c r="P76" i="1" s="1"/>
  <c r="Q76" i="1" s="1"/>
  <c r="N136" i="1"/>
  <c r="N36" i="1"/>
  <c r="O170" i="1"/>
  <c r="N70" i="1"/>
  <c r="N190" i="1"/>
  <c r="P190" i="1" s="1"/>
  <c r="O72" i="1"/>
  <c r="O172" i="1"/>
  <c r="O132" i="1"/>
  <c r="O92" i="1"/>
  <c r="O112" i="1"/>
  <c r="O32" i="1"/>
  <c r="O192" i="1"/>
  <c r="O65" i="1"/>
  <c r="P71" i="1" s="1"/>
  <c r="Q71" i="1" s="1"/>
  <c r="O52" i="1"/>
  <c r="O152" i="1"/>
  <c r="N105" i="1"/>
  <c r="N94" i="1"/>
  <c r="N194" i="1"/>
  <c r="N154" i="1"/>
  <c r="P154" i="1" s="1"/>
  <c r="N114" i="1"/>
  <c r="N174" i="1"/>
  <c r="N134" i="1"/>
  <c r="P134" i="1" s="1"/>
  <c r="N74" i="1"/>
  <c r="P74" i="1" s="1"/>
  <c r="O190" i="1"/>
  <c r="N195" i="1"/>
  <c r="N155" i="1"/>
  <c r="N115" i="1"/>
  <c r="N135" i="1"/>
  <c r="N175" i="1"/>
  <c r="N95" i="1"/>
  <c r="N55" i="1"/>
  <c r="P55" i="1" s="1"/>
  <c r="Q55" i="1" s="1"/>
  <c r="N35" i="1"/>
  <c r="N125" i="1"/>
  <c r="N75" i="1"/>
  <c r="N90" i="1"/>
  <c r="N130" i="1"/>
  <c r="P111" i="1"/>
  <c r="Q111" i="1" s="1"/>
  <c r="O156" i="1"/>
  <c r="O176" i="1"/>
  <c r="O145" i="1"/>
  <c r="O76" i="1"/>
  <c r="O196" i="1"/>
  <c r="O56" i="1"/>
  <c r="O116" i="1"/>
  <c r="O36" i="1"/>
  <c r="O136" i="1"/>
  <c r="O96" i="1"/>
  <c r="N65" i="1"/>
  <c r="N172" i="1"/>
  <c r="N132" i="1"/>
  <c r="N72" i="1"/>
  <c r="N92" i="1"/>
  <c r="N192" i="1"/>
  <c r="N152" i="1"/>
  <c r="N52" i="1"/>
  <c r="N32" i="1"/>
  <c r="N112" i="1"/>
  <c r="N25" i="1"/>
  <c r="N173" i="1"/>
  <c r="N133" i="1"/>
  <c r="P133" i="1" s="1"/>
  <c r="Q133" i="1" s="1"/>
  <c r="N85" i="1"/>
  <c r="P91" i="1" s="1"/>
  <c r="Q91" i="1" s="1"/>
  <c r="N53" i="1"/>
  <c r="N73" i="1"/>
  <c r="N33" i="1"/>
  <c r="N153" i="1"/>
  <c r="P153" i="1" s="1"/>
  <c r="Q153" i="1" s="1"/>
  <c r="N93" i="1"/>
  <c r="N113" i="1"/>
  <c r="N193" i="1"/>
  <c r="P193" i="1" s="1"/>
  <c r="Q193" i="1" s="1"/>
  <c r="O130" i="1"/>
  <c r="N170" i="1"/>
  <c r="O70" i="1"/>
  <c r="N110" i="1"/>
  <c r="P151" i="1"/>
  <c r="Q151" i="1" s="1"/>
  <c r="O115" i="1"/>
  <c r="O175" i="1"/>
  <c r="O125" i="1"/>
  <c r="O95" i="1"/>
  <c r="O15" i="1"/>
  <c r="G142" i="1"/>
  <c r="O75" i="1"/>
  <c r="O35" i="1"/>
  <c r="O155" i="1"/>
  <c r="O135" i="1"/>
  <c r="O195" i="1"/>
  <c r="O55" i="1"/>
  <c r="O137" i="1"/>
  <c r="O97" i="1"/>
  <c r="O197" i="1"/>
  <c r="O165" i="1"/>
  <c r="O77" i="1"/>
  <c r="O117" i="1"/>
  <c r="O177" i="1"/>
  <c r="O57" i="1"/>
  <c r="O157" i="1"/>
  <c r="O37" i="1"/>
  <c r="O138" i="1"/>
  <c r="O98" i="1"/>
  <c r="O158" i="1"/>
  <c r="O118" i="1"/>
  <c r="O78" i="1"/>
  <c r="O185" i="1"/>
  <c r="O38" i="1"/>
  <c r="O178" i="1"/>
  <c r="O198" i="1"/>
  <c r="O58" i="1"/>
  <c r="O18" i="1"/>
  <c r="O193" i="1"/>
  <c r="O153" i="1"/>
  <c r="O73" i="1"/>
  <c r="O33" i="1"/>
  <c r="O113" i="1"/>
  <c r="O133" i="1"/>
  <c r="O53" i="1"/>
  <c r="O173" i="1"/>
  <c r="O93" i="1"/>
  <c r="O85" i="1"/>
  <c r="P131" i="1"/>
  <c r="Q131" i="1" s="1"/>
  <c r="N137" i="1"/>
  <c r="P137" i="1" s="1"/>
  <c r="Q137" i="1" s="1"/>
  <c r="N97" i="1"/>
  <c r="N177" i="1"/>
  <c r="N157" i="1"/>
  <c r="N117" i="1"/>
  <c r="N77" i="1"/>
  <c r="N37" i="1"/>
  <c r="N197" i="1"/>
  <c r="P197" i="1" s="1"/>
  <c r="Q197" i="1" s="1"/>
  <c r="N165" i="1"/>
  <c r="P171" i="1" s="1"/>
  <c r="Q171" i="1" s="1"/>
  <c r="N57" i="1"/>
  <c r="N30" i="1"/>
  <c r="O110" i="1"/>
  <c r="P191" i="1"/>
  <c r="Q191" i="1" s="1"/>
  <c r="N34" i="1"/>
  <c r="N54" i="1"/>
  <c r="O54" i="1"/>
  <c r="O34" i="1"/>
  <c r="H212" i="1"/>
  <c r="O16" i="1"/>
  <c r="O17" i="1"/>
  <c r="N16" i="1"/>
  <c r="O12" i="1"/>
  <c r="H216" i="1"/>
  <c r="N12" i="1"/>
  <c r="N13" i="1"/>
  <c r="O14" i="1"/>
  <c r="O13" i="1"/>
  <c r="N15" i="1"/>
  <c r="N14" i="1"/>
  <c r="N17" i="1"/>
  <c r="G201" i="1"/>
  <c r="N18" i="1"/>
  <c r="G141" i="1"/>
  <c r="H213" i="1"/>
  <c r="H208" i="1"/>
  <c r="G41" i="1"/>
  <c r="G181" i="1"/>
  <c r="H215" i="1"/>
  <c r="G121" i="1"/>
  <c r="G42" i="1"/>
  <c r="I208" i="1"/>
  <c r="I213" i="1"/>
  <c r="G81" i="1"/>
  <c r="H210" i="1"/>
  <c r="G122" i="1"/>
  <c r="G102" i="1"/>
  <c r="I211" i="1"/>
  <c r="G182" i="1"/>
  <c r="I215" i="1"/>
  <c r="I210" i="1"/>
  <c r="G82" i="1"/>
  <c r="I212" i="1"/>
  <c r="G101" i="1"/>
  <c r="H211" i="1"/>
  <c r="I216" i="1"/>
  <c r="G202" i="1"/>
  <c r="I214" i="1"/>
  <c r="G162" i="1"/>
  <c r="G161" i="1"/>
  <c r="H214" i="1"/>
  <c r="P50" i="1" l="1"/>
  <c r="Q50" i="1" s="1"/>
  <c r="P117" i="1"/>
  <c r="Q117" i="1" s="1"/>
  <c r="P35" i="1"/>
  <c r="Q35" i="1" s="1"/>
  <c r="P38" i="1"/>
  <c r="Q38" i="1" s="1"/>
  <c r="P150" i="1"/>
  <c r="Q150" i="1" s="1"/>
  <c r="O89" i="1"/>
  <c r="O189" i="1"/>
  <c r="O149" i="1"/>
  <c r="O169" i="1"/>
  <c r="O49" i="1"/>
  <c r="O129" i="1"/>
  <c r="O29" i="1"/>
  <c r="O109" i="1"/>
  <c r="O69" i="1"/>
  <c r="Q192" i="1"/>
  <c r="P192" i="1"/>
  <c r="N169" i="1"/>
  <c r="N129" i="1"/>
  <c r="N89" i="1"/>
  <c r="N149" i="1"/>
  <c r="N109" i="1"/>
  <c r="N49" i="1"/>
  <c r="N189" i="1"/>
  <c r="N29" i="1"/>
  <c r="N69" i="1"/>
  <c r="P37" i="1"/>
  <c r="Q37" i="1" s="1"/>
  <c r="P110" i="1"/>
  <c r="Q110" i="1" s="1"/>
  <c r="P113" i="1"/>
  <c r="Q113" i="1" s="1"/>
  <c r="P173" i="1"/>
  <c r="Q173" i="1" s="1"/>
  <c r="P92" i="1"/>
  <c r="Q92" i="1" s="1"/>
  <c r="P175" i="1"/>
  <c r="Q175" i="1" s="1"/>
  <c r="P174" i="1"/>
  <c r="Q174" i="1" s="1"/>
  <c r="P56" i="1"/>
  <c r="Q56" i="1" s="1"/>
  <c r="P98" i="1"/>
  <c r="Q98" i="1" s="1"/>
  <c r="Q134" i="1"/>
  <c r="Q152" i="1"/>
  <c r="P152" i="1"/>
  <c r="P136" i="1"/>
  <c r="Q136" i="1" s="1"/>
  <c r="Q95" i="1"/>
  <c r="P95" i="1"/>
  <c r="P31" i="1"/>
  <c r="Q31" i="1" s="1"/>
  <c r="P77" i="1"/>
  <c r="Q77" i="1" s="1"/>
  <c r="Q78" i="1"/>
  <c r="P93" i="1"/>
  <c r="Q93" i="1" s="1"/>
  <c r="P72" i="1"/>
  <c r="Q72" i="1" s="1"/>
  <c r="P130" i="1"/>
  <c r="Q130" i="1" s="1"/>
  <c r="P135" i="1"/>
  <c r="Q135" i="1" s="1"/>
  <c r="P114" i="1"/>
  <c r="Q114" i="1" s="1"/>
  <c r="P96" i="1"/>
  <c r="Q96" i="1" s="1"/>
  <c r="P138" i="1"/>
  <c r="Q138" i="1" s="1"/>
  <c r="Q154" i="1"/>
  <c r="P90" i="1"/>
  <c r="Q90" i="1" s="1"/>
  <c r="P115" i="1"/>
  <c r="Q115" i="1" s="1"/>
  <c r="P196" i="1"/>
  <c r="Q196" i="1" s="1"/>
  <c r="P30" i="1"/>
  <c r="Q30" i="1" s="1"/>
  <c r="P157" i="1"/>
  <c r="Q157" i="1" s="1"/>
  <c r="P33" i="1"/>
  <c r="Q33" i="1" s="1"/>
  <c r="P112" i="1"/>
  <c r="Q112" i="1" s="1"/>
  <c r="P172" i="1"/>
  <c r="Q172" i="1" s="1"/>
  <c r="P75" i="1"/>
  <c r="Q75" i="1" s="1"/>
  <c r="P155" i="1"/>
  <c r="Q155" i="1" s="1"/>
  <c r="P194" i="1"/>
  <c r="Q194" i="1" s="1"/>
  <c r="P70" i="1"/>
  <c r="Q70" i="1" s="1"/>
  <c r="P156" i="1"/>
  <c r="Q156" i="1" s="1"/>
  <c r="P58" i="1"/>
  <c r="P178" i="1"/>
  <c r="Q178" i="1" s="1"/>
  <c r="Q132" i="1"/>
  <c r="P132" i="1"/>
  <c r="P54" i="1"/>
  <c r="Q54" i="1" s="1"/>
  <c r="P177" i="1"/>
  <c r="Q177" i="1" s="1"/>
  <c r="Q58" i="1"/>
  <c r="P73" i="1"/>
  <c r="Q73" i="1" s="1"/>
  <c r="P32" i="1"/>
  <c r="Q32" i="1" s="1"/>
  <c r="P195" i="1"/>
  <c r="Q195" i="1" s="1"/>
  <c r="P94" i="1"/>
  <c r="Q94" i="1" s="1"/>
  <c r="P176" i="1"/>
  <c r="Q176" i="1" s="1"/>
  <c r="P158" i="1"/>
  <c r="Q158" i="1" s="1"/>
  <c r="P57" i="1"/>
  <c r="Q57" i="1" s="1"/>
  <c r="P97" i="1"/>
  <c r="Q97" i="1" s="1"/>
  <c r="P170" i="1"/>
  <c r="Q170" i="1" s="1"/>
  <c r="P53" i="1"/>
  <c r="Q53" i="1" s="1"/>
  <c r="Q52" i="1"/>
  <c r="P52" i="1"/>
  <c r="Q190" i="1"/>
  <c r="P36" i="1"/>
  <c r="Q36" i="1" s="1"/>
  <c r="P118" i="1"/>
  <c r="Q118" i="1" s="1"/>
  <c r="Q74" i="1"/>
  <c r="P34" i="1"/>
  <c r="Q34" i="1" s="1"/>
  <c r="O9" i="1"/>
  <c r="N9" i="1"/>
  <c r="I207" i="1"/>
  <c r="H207" i="1"/>
  <c r="P69" i="1" l="1"/>
  <c r="Q69" i="1" s="1"/>
  <c r="O80" i="1" s="1"/>
  <c r="S77" i="1" s="1"/>
  <c r="P49" i="1"/>
  <c r="Q49" i="1" s="1"/>
  <c r="O60" i="1" s="1"/>
  <c r="P189" i="1"/>
  <c r="Q189" i="1" s="1"/>
  <c r="P10" i="1"/>
  <c r="Q10" i="1" s="1"/>
  <c r="P11" i="1"/>
  <c r="Q11" i="1" s="1"/>
  <c r="P149" i="1"/>
  <c r="Q149" i="1" s="1"/>
  <c r="P89" i="1"/>
  <c r="Q89" i="1" s="1"/>
  <c r="P17" i="1"/>
  <c r="Q17" i="1" s="1"/>
  <c r="P14" i="1"/>
  <c r="Q14" i="1" s="1"/>
  <c r="P12" i="1"/>
  <c r="Q12" i="1" s="1"/>
  <c r="P129" i="1"/>
  <c r="Q129" i="1" s="1"/>
  <c r="P18" i="1"/>
  <c r="Q18" i="1" s="1"/>
  <c r="P169" i="1"/>
  <c r="Q169" i="1" s="1"/>
  <c r="P109" i="1"/>
  <c r="Q109" i="1" s="1"/>
  <c r="P16" i="1"/>
  <c r="Q16" i="1" s="1"/>
  <c r="P15" i="1"/>
  <c r="Q15" i="1" s="1"/>
  <c r="P13" i="1"/>
  <c r="Q13" i="1" s="1"/>
  <c r="P29" i="1"/>
  <c r="Q29" i="1" s="1"/>
  <c r="O40" i="1" s="1"/>
  <c r="S34" i="1" s="1"/>
  <c r="P9" i="1"/>
  <c r="Q9" i="1" s="1"/>
  <c r="R78" i="1" l="1"/>
  <c r="S74" i="1"/>
  <c r="S69" i="1"/>
  <c r="S78" i="1"/>
  <c r="R74" i="1"/>
  <c r="S72" i="1"/>
  <c r="R73" i="1"/>
  <c r="S75" i="1"/>
  <c r="R75" i="1"/>
  <c r="R77" i="1"/>
  <c r="S58" i="1"/>
  <c r="R58" i="1"/>
  <c r="R52" i="1"/>
  <c r="R56" i="1"/>
  <c r="S56" i="1"/>
  <c r="R53" i="1"/>
  <c r="R57" i="1"/>
  <c r="S57" i="1"/>
  <c r="R70" i="1"/>
  <c r="O120" i="1"/>
  <c r="S109" i="1" s="1"/>
  <c r="O180" i="1"/>
  <c r="O140" i="1"/>
  <c r="O100" i="1"/>
  <c r="O200" i="1"/>
  <c r="S52" i="1"/>
  <c r="S70" i="1"/>
  <c r="S51" i="1"/>
  <c r="R51" i="1"/>
  <c r="R55" i="1"/>
  <c r="S55" i="1"/>
  <c r="S50" i="1"/>
  <c r="R50" i="1"/>
  <c r="R49" i="1"/>
  <c r="R54" i="1"/>
  <c r="O160" i="1"/>
  <c r="R76" i="1"/>
  <c r="S71" i="1"/>
  <c r="R71" i="1"/>
  <c r="S76" i="1"/>
  <c r="S49" i="1"/>
  <c r="S54" i="1"/>
  <c r="R72" i="1"/>
  <c r="S73" i="1"/>
  <c r="R69" i="1"/>
  <c r="S53" i="1"/>
  <c r="S30" i="1"/>
  <c r="S38" i="1"/>
  <c r="R36" i="1"/>
  <c r="R31" i="1"/>
  <c r="R33" i="1"/>
  <c r="R29" i="1"/>
  <c r="S31" i="1"/>
  <c r="S29" i="1"/>
  <c r="R37" i="1"/>
  <c r="S37" i="1"/>
  <c r="S32" i="1"/>
  <c r="R30" i="1"/>
  <c r="R38" i="1"/>
  <c r="S33" i="1"/>
  <c r="R32" i="1"/>
  <c r="S36" i="1"/>
  <c r="S35" i="1"/>
  <c r="R35" i="1"/>
  <c r="R34" i="1"/>
  <c r="O20" i="1"/>
  <c r="O82" i="1" l="1"/>
  <c r="S151" i="1"/>
  <c r="R150" i="1"/>
  <c r="R151" i="1"/>
  <c r="S150" i="1"/>
  <c r="R153" i="1"/>
  <c r="S153" i="1"/>
  <c r="S155" i="1"/>
  <c r="R158" i="1"/>
  <c r="R152" i="1"/>
  <c r="R156" i="1"/>
  <c r="S157" i="1"/>
  <c r="R155" i="1"/>
  <c r="S152" i="1"/>
  <c r="R154" i="1"/>
  <c r="S158" i="1"/>
  <c r="S154" i="1"/>
  <c r="R157" i="1"/>
  <c r="S156" i="1"/>
  <c r="R171" i="1"/>
  <c r="S171" i="1"/>
  <c r="R173" i="1"/>
  <c r="R170" i="1"/>
  <c r="R172" i="1"/>
  <c r="R177" i="1"/>
  <c r="S172" i="1"/>
  <c r="S176" i="1"/>
  <c r="R176" i="1"/>
  <c r="R174" i="1"/>
  <c r="S177" i="1"/>
  <c r="R175" i="1"/>
  <c r="S174" i="1"/>
  <c r="S175" i="1"/>
  <c r="S173" i="1"/>
  <c r="S178" i="1"/>
  <c r="R178" i="1"/>
  <c r="S170" i="1"/>
  <c r="S169" i="1"/>
  <c r="O208" i="1"/>
  <c r="V170" i="1"/>
  <c r="V130" i="1"/>
  <c r="V90" i="1"/>
  <c r="V50" i="1"/>
  <c r="V10" i="1"/>
  <c r="V110" i="1"/>
  <c r="V70" i="1"/>
  <c r="V190" i="1"/>
  <c r="V25" i="1"/>
  <c r="V30" i="1"/>
  <c r="V150" i="1"/>
  <c r="O41" i="1"/>
  <c r="W172" i="1"/>
  <c r="S137" i="1"/>
  <c r="S133" i="1"/>
  <c r="R131" i="1"/>
  <c r="R133" i="1"/>
  <c r="S131" i="1"/>
  <c r="R137" i="1"/>
  <c r="S130" i="1"/>
  <c r="R134" i="1"/>
  <c r="S135" i="1"/>
  <c r="R135" i="1"/>
  <c r="S138" i="1"/>
  <c r="R132" i="1"/>
  <c r="R136" i="1"/>
  <c r="S134" i="1"/>
  <c r="R138" i="1"/>
  <c r="S136" i="1"/>
  <c r="S132" i="1"/>
  <c r="R130" i="1"/>
  <c r="W192" i="1"/>
  <c r="S129" i="1"/>
  <c r="S149" i="1"/>
  <c r="R129" i="1"/>
  <c r="W32" i="1"/>
  <c r="W12" i="1"/>
  <c r="W52" i="1"/>
  <c r="W112" i="1"/>
  <c r="R91" i="1"/>
  <c r="S91" i="1"/>
  <c r="R93" i="1"/>
  <c r="R90" i="1"/>
  <c r="S92" i="1"/>
  <c r="S95" i="1"/>
  <c r="S90" i="1"/>
  <c r="S98" i="1"/>
  <c r="R92" i="1"/>
  <c r="R95" i="1"/>
  <c r="R96" i="1"/>
  <c r="R94" i="1"/>
  <c r="S93" i="1"/>
  <c r="S97" i="1"/>
  <c r="R98" i="1"/>
  <c r="S94" i="1"/>
  <c r="S96" i="1"/>
  <c r="R97" i="1"/>
  <c r="R169" i="1"/>
  <c r="R149" i="1"/>
  <c r="P210" i="1"/>
  <c r="R197" i="1"/>
  <c r="S198" i="1"/>
  <c r="S197" i="1"/>
  <c r="S191" i="1"/>
  <c r="R198" i="1"/>
  <c r="R193" i="1"/>
  <c r="R191" i="1"/>
  <c r="S193" i="1"/>
  <c r="S194" i="1"/>
  <c r="S195" i="1"/>
  <c r="R192" i="1"/>
  <c r="R194" i="1"/>
  <c r="R195" i="1"/>
  <c r="R196" i="1"/>
  <c r="S190" i="1"/>
  <c r="R190" i="1"/>
  <c r="S192" i="1"/>
  <c r="S196" i="1"/>
  <c r="W171" i="1"/>
  <c r="W131" i="1"/>
  <c r="W91" i="1"/>
  <c r="W51" i="1"/>
  <c r="W11" i="1"/>
  <c r="W191" i="1"/>
  <c r="W151" i="1"/>
  <c r="W111" i="1"/>
  <c r="W71" i="1"/>
  <c r="W31" i="1"/>
  <c r="P209" i="1"/>
  <c r="O62" i="1"/>
  <c r="W45" i="1"/>
  <c r="W65" i="1"/>
  <c r="R189" i="1"/>
  <c r="V171" i="1"/>
  <c r="V131" i="1"/>
  <c r="V91" i="1"/>
  <c r="V51" i="1"/>
  <c r="V11" i="1"/>
  <c r="V191" i="1"/>
  <c r="O61" i="1"/>
  <c r="V45" i="1"/>
  <c r="V151" i="1"/>
  <c r="V111" i="1"/>
  <c r="V71" i="1"/>
  <c r="V31" i="1"/>
  <c r="O209" i="1"/>
  <c r="W72" i="1"/>
  <c r="S189" i="1"/>
  <c r="W25" i="1"/>
  <c r="W170" i="1"/>
  <c r="W130" i="1"/>
  <c r="W90" i="1"/>
  <c r="W50" i="1"/>
  <c r="W10" i="1"/>
  <c r="W190" i="1"/>
  <c r="W150" i="1"/>
  <c r="W110" i="1"/>
  <c r="W70" i="1"/>
  <c r="W30" i="1"/>
  <c r="O42" i="1"/>
  <c r="P208" i="1"/>
  <c r="W92" i="1"/>
  <c r="W152" i="1"/>
  <c r="S89" i="1"/>
  <c r="R116" i="1"/>
  <c r="S117" i="1"/>
  <c r="R117" i="1"/>
  <c r="R111" i="1"/>
  <c r="S116" i="1"/>
  <c r="S111" i="1"/>
  <c r="R114" i="1"/>
  <c r="S118" i="1"/>
  <c r="S112" i="1"/>
  <c r="S114" i="1"/>
  <c r="S113" i="1"/>
  <c r="R118" i="1"/>
  <c r="R112" i="1"/>
  <c r="R113" i="1"/>
  <c r="R110" i="1"/>
  <c r="S110" i="1"/>
  <c r="R115" i="1"/>
  <c r="S115" i="1"/>
  <c r="O81" i="1"/>
  <c r="V152" i="1"/>
  <c r="V112" i="1"/>
  <c r="V72" i="1"/>
  <c r="V32" i="1"/>
  <c r="V172" i="1"/>
  <c r="V12" i="1"/>
  <c r="V192" i="1"/>
  <c r="V132" i="1"/>
  <c r="O210" i="1"/>
  <c r="V92" i="1"/>
  <c r="V52" i="1"/>
  <c r="V65" i="1"/>
  <c r="W132" i="1"/>
  <c r="R89" i="1"/>
  <c r="R109" i="1"/>
  <c r="R10" i="1"/>
  <c r="R11" i="1"/>
  <c r="R12" i="1"/>
  <c r="R13" i="1"/>
  <c r="R14" i="1"/>
  <c r="R16" i="1"/>
  <c r="R17" i="1"/>
  <c r="R15" i="1"/>
  <c r="S13" i="1"/>
  <c r="S14" i="1"/>
  <c r="S12" i="1"/>
  <c r="S15" i="1"/>
  <c r="S9" i="1"/>
  <c r="R9" i="1"/>
  <c r="S17" i="1"/>
  <c r="R18" i="1"/>
  <c r="S16" i="1"/>
  <c r="S18" i="1"/>
  <c r="S11" i="1"/>
  <c r="S10" i="1"/>
  <c r="X71" i="1" l="1"/>
  <c r="Y71" i="1" s="1"/>
  <c r="W194" i="1"/>
  <c r="W134" i="1"/>
  <c r="W174" i="1"/>
  <c r="V153" i="1"/>
  <c r="V113" i="1"/>
  <c r="V73" i="1"/>
  <c r="V33" i="1"/>
  <c r="O211" i="1"/>
  <c r="O101" i="1"/>
  <c r="V193" i="1"/>
  <c r="V133" i="1"/>
  <c r="V173" i="1"/>
  <c r="V93" i="1"/>
  <c r="V85" i="1"/>
  <c r="V53" i="1"/>
  <c r="V13" i="1"/>
  <c r="V198" i="1"/>
  <c r="V185" i="1"/>
  <c r="V178" i="1"/>
  <c r="V138" i="1"/>
  <c r="V98" i="1"/>
  <c r="V58" i="1"/>
  <c r="V18" i="1"/>
  <c r="V38" i="1"/>
  <c r="O201" i="1"/>
  <c r="V158" i="1"/>
  <c r="O216" i="1"/>
  <c r="V118" i="1"/>
  <c r="V78" i="1"/>
  <c r="W145" i="1"/>
  <c r="O162" i="1"/>
  <c r="W156" i="1"/>
  <c r="W116" i="1"/>
  <c r="W76" i="1"/>
  <c r="W36" i="1"/>
  <c r="W196" i="1"/>
  <c r="W176" i="1"/>
  <c r="W136" i="1"/>
  <c r="W96" i="1"/>
  <c r="W56" i="1"/>
  <c r="W16" i="1"/>
  <c r="P214" i="1"/>
  <c r="X30" i="1"/>
  <c r="Y30" i="1" s="1"/>
  <c r="O207" i="1"/>
  <c r="V149" i="1"/>
  <c r="V109" i="1"/>
  <c r="V69" i="1"/>
  <c r="V29" i="1"/>
  <c r="V5" i="1"/>
  <c r="O21" i="1"/>
  <c r="V169" i="1"/>
  <c r="V9" i="1"/>
  <c r="V89" i="1"/>
  <c r="V129" i="1"/>
  <c r="V189" i="1"/>
  <c r="V49" i="1"/>
  <c r="W153" i="1"/>
  <c r="W113" i="1"/>
  <c r="W73" i="1"/>
  <c r="W33" i="1"/>
  <c r="P211" i="1"/>
  <c r="O102" i="1"/>
  <c r="W193" i="1"/>
  <c r="W173" i="1"/>
  <c r="W133" i="1"/>
  <c r="W93" i="1"/>
  <c r="W53" i="1"/>
  <c r="W13" i="1"/>
  <c r="W85" i="1"/>
  <c r="W198" i="1"/>
  <c r="W185" i="1"/>
  <c r="W178" i="1"/>
  <c r="W138" i="1"/>
  <c r="W98" i="1"/>
  <c r="W58" i="1"/>
  <c r="W18" i="1"/>
  <c r="W158" i="1"/>
  <c r="W118" i="1"/>
  <c r="W78" i="1"/>
  <c r="W38" i="1"/>
  <c r="P216" i="1"/>
  <c r="O202" i="1"/>
  <c r="W105" i="1"/>
  <c r="W195" i="1"/>
  <c r="W175" i="1"/>
  <c r="W135" i="1"/>
  <c r="W95" i="1"/>
  <c r="W55" i="1"/>
  <c r="W15" i="1"/>
  <c r="W125" i="1"/>
  <c r="W155" i="1"/>
  <c r="W115" i="1"/>
  <c r="W75" i="1"/>
  <c r="W35" i="1"/>
  <c r="P213" i="1"/>
  <c r="O142" i="1"/>
  <c r="O212" i="1"/>
  <c r="V194" i="1"/>
  <c r="V174" i="1"/>
  <c r="V134" i="1"/>
  <c r="V94" i="1"/>
  <c r="V54" i="1"/>
  <c r="V14" i="1"/>
  <c r="V105" i="1"/>
  <c r="V74" i="1"/>
  <c r="O121" i="1"/>
  <c r="V34" i="1"/>
  <c r="V154" i="1"/>
  <c r="V114" i="1"/>
  <c r="W114" i="1"/>
  <c r="V157" i="1"/>
  <c r="V117" i="1"/>
  <c r="V77" i="1"/>
  <c r="V37" i="1"/>
  <c r="V197" i="1"/>
  <c r="O215" i="1"/>
  <c r="V165" i="1"/>
  <c r="V97" i="1"/>
  <c r="V137" i="1"/>
  <c r="O181" i="1"/>
  <c r="V177" i="1"/>
  <c r="V17" i="1"/>
  <c r="V57" i="1"/>
  <c r="W14" i="1"/>
  <c r="X72" i="1"/>
  <c r="Y72" i="1" s="1"/>
  <c r="O122" i="1"/>
  <c r="W54" i="1"/>
  <c r="X70" i="1"/>
  <c r="Y70" i="1" s="1"/>
  <c r="W157" i="1"/>
  <c r="W117" i="1"/>
  <c r="W77" i="1"/>
  <c r="W37" i="1"/>
  <c r="W197" i="1"/>
  <c r="P215" i="1"/>
  <c r="O182" i="1"/>
  <c r="W177" i="1"/>
  <c r="W137" i="1"/>
  <c r="W97" i="1"/>
  <c r="W57" i="1"/>
  <c r="W17" i="1"/>
  <c r="W165" i="1"/>
  <c r="V195" i="1"/>
  <c r="V175" i="1"/>
  <c r="V135" i="1"/>
  <c r="V95" i="1"/>
  <c r="V55" i="1"/>
  <c r="V15" i="1"/>
  <c r="V125" i="1"/>
  <c r="O141" i="1"/>
  <c r="O213" i="1"/>
  <c r="V35" i="1"/>
  <c r="V155" i="1"/>
  <c r="V115" i="1"/>
  <c r="V75" i="1"/>
  <c r="W154" i="1"/>
  <c r="W149" i="1"/>
  <c r="W109" i="1"/>
  <c r="W69" i="1"/>
  <c r="W29" i="1"/>
  <c r="W5" i="1"/>
  <c r="P207" i="1"/>
  <c r="O22" i="1"/>
  <c r="W169" i="1"/>
  <c r="W129" i="1"/>
  <c r="W89" i="1"/>
  <c r="W49" i="1"/>
  <c r="W9" i="1"/>
  <c r="W189" i="1"/>
  <c r="X32" i="1"/>
  <c r="Y32" i="1" s="1"/>
  <c r="O161" i="1"/>
  <c r="V145" i="1"/>
  <c r="V156" i="1"/>
  <c r="V116" i="1"/>
  <c r="V76" i="1"/>
  <c r="V36" i="1"/>
  <c r="O214" i="1"/>
  <c r="V196" i="1"/>
  <c r="V136" i="1"/>
  <c r="V96" i="1"/>
  <c r="V56" i="1"/>
  <c r="V176" i="1"/>
  <c r="V16" i="1"/>
  <c r="X50" i="1"/>
  <c r="Y50" i="1" s="1"/>
  <c r="X31" i="1"/>
  <c r="Y31" i="1" s="1"/>
  <c r="X51" i="1"/>
  <c r="Y51" i="1" s="1"/>
  <c r="P212" i="1"/>
  <c r="W94" i="1"/>
  <c r="X52" i="1"/>
  <c r="Y52" i="1" s="1"/>
  <c r="W34" i="1"/>
  <c r="W74" i="1"/>
  <c r="X191" i="1" l="1"/>
  <c r="Y191" i="1" s="1"/>
  <c r="X56" i="1"/>
  <c r="Y56" i="1" s="1"/>
  <c r="X131" i="1"/>
  <c r="Y131" i="1" s="1"/>
  <c r="X112" i="1"/>
  <c r="Y112" i="1" s="1"/>
  <c r="X55" i="1"/>
  <c r="Y55" i="1" s="1"/>
  <c r="X194" i="1"/>
  <c r="X192" i="1"/>
  <c r="Y192" i="1" s="1"/>
  <c r="X92" i="1"/>
  <c r="Y92" i="1" s="1"/>
  <c r="X156" i="1"/>
  <c r="Y156" i="1" s="1"/>
  <c r="X151" i="1"/>
  <c r="Y151" i="1" s="1"/>
  <c r="X49" i="1"/>
  <c r="Y49" i="1" s="1"/>
  <c r="X198" i="1"/>
  <c r="X110" i="1"/>
  <c r="Y110" i="1" s="1"/>
  <c r="X76" i="1"/>
  <c r="Y76" i="1" s="1"/>
  <c r="X130" i="1"/>
  <c r="Y130" i="1" s="1"/>
  <c r="X196" i="1"/>
  <c r="Y196" i="1" s="1"/>
  <c r="X37" i="1"/>
  <c r="Y37" i="1" s="1"/>
  <c r="X193" i="1"/>
  <c r="Y193" i="1" s="1"/>
  <c r="X134" i="1"/>
  <c r="Y134" i="1" s="1"/>
  <c r="X95" i="1"/>
  <c r="Y95" i="1" s="1"/>
  <c r="X38" i="1"/>
  <c r="Y38" i="1" s="1"/>
  <c r="X137" i="1"/>
  <c r="Y137" i="1" s="1"/>
  <c r="X189" i="1"/>
  <c r="Y189" i="1" s="1"/>
  <c r="X190" i="1"/>
  <c r="Y190" i="1" s="1"/>
  <c r="X197" i="1"/>
  <c r="Y197" i="1" s="1"/>
  <c r="X132" i="1"/>
  <c r="Y132" i="1" s="1"/>
  <c r="X115" i="1"/>
  <c r="Y115" i="1" s="1"/>
  <c r="X12" i="1"/>
  <c r="Y12" i="1" s="1"/>
  <c r="X36" i="1"/>
  <c r="Y36" i="1" s="1"/>
  <c r="X155" i="1"/>
  <c r="Y155" i="1" s="1"/>
  <c r="X135" i="1"/>
  <c r="Y135" i="1" s="1"/>
  <c r="X195" i="1"/>
  <c r="Y195" i="1" s="1"/>
  <c r="X129" i="1"/>
  <c r="Y129" i="1" s="1"/>
  <c r="X90" i="1"/>
  <c r="Y90" i="1" s="1"/>
  <c r="X73" i="1"/>
  <c r="Y73" i="1" s="1"/>
  <c r="X171" i="1"/>
  <c r="Y171" i="1" s="1"/>
  <c r="Y198" i="1"/>
  <c r="X29" i="1"/>
  <c r="Y29" i="1" s="1"/>
  <c r="X13" i="1"/>
  <c r="Y13" i="1" s="1"/>
  <c r="X176" i="1"/>
  <c r="Y176" i="1" s="1"/>
  <c r="X116" i="1"/>
  <c r="Y116" i="1" s="1"/>
  <c r="X35" i="1"/>
  <c r="Y35" i="1" s="1"/>
  <c r="X175" i="1"/>
  <c r="Y175" i="1" s="1"/>
  <c r="X57" i="1"/>
  <c r="Y57" i="1" s="1"/>
  <c r="X114" i="1"/>
  <c r="Y114" i="1" s="1"/>
  <c r="X94" i="1"/>
  <c r="Y94" i="1" s="1"/>
  <c r="X158" i="1"/>
  <c r="Y158" i="1" s="1"/>
  <c r="X150" i="1"/>
  <c r="Y150" i="1" s="1"/>
  <c r="X69" i="1"/>
  <c r="Y69" i="1" s="1"/>
  <c r="X18" i="1"/>
  <c r="Y18" i="1" s="1"/>
  <c r="X53" i="1"/>
  <c r="Y53" i="1" s="1"/>
  <c r="X33" i="1"/>
  <c r="Y33" i="1" s="1"/>
  <c r="X9" i="1"/>
  <c r="Y9" i="1" s="1"/>
  <c r="X109" i="1"/>
  <c r="Y109" i="1" s="1"/>
  <c r="X91" i="1"/>
  <c r="Y91" i="1" s="1"/>
  <c r="X96" i="1"/>
  <c r="Y96" i="1" s="1"/>
  <c r="X170" i="1"/>
  <c r="Y170" i="1" s="1"/>
  <c r="X54" i="1"/>
  <c r="Y54" i="1" s="1"/>
  <c r="X177" i="1"/>
  <c r="Y177" i="1" s="1"/>
  <c r="X77" i="1"/>
  <c r="Y77" i="1" s="1"/>
  <c r="X34" i="1"/>
  <c r="Y34" i="1" s="1"/>
  <c r="X174" i="1"/>
  <c r="Y174" i="1" s="1"/>
  <c r="X58" i="1"/>
  <c r="Y58" i="1" s="1"/>
  <c r="X89" i="1"/>
  <c r="Y89" i="1" s="1"/>
  <c r="X149" i="1"/>
  <c r="Y149" i="1" s="1"/>
  <c r="X78" i="1"/>
  <c r="Y78" i="1" s="1"/>
  <c r="X98" i="1"/>
  <c r="Y98" i="1" s="1"/>
  <c r="X93" i="1"/>
  <c r="Y93" i="1" s="1"/>
  <c r="X113" i="1"/>
  <c r="Y113" i="1" s="1"/>
  <c r="X14" i="1"/>
  <c r="Y14" i="1" s="1"/>
  <c r="X172" i="1"/>
  <c r="Y172" i="1" s="1"/>
  <c r="Y194" i="1"/>
  <c r="X136" i="1"/>
  <c r="Y136" i="1" s="1"/>
  <c r="X117" i="1"/>
  <c r="Y117" i="1" s="1"/>
  <c r="X118" i="1"/>
  <c r="Y118" i="1" s="1"/>
  <c r="X138" i="1"/>
  <c r="Y138" i="1" s="1"/>
  <c r="X173" i="1"/>
  <c r="Y173" i="1" s="1"/>
  <c r="X153" i="1"/>
  <c r="Y153" i="1" s="1"/>
  <c r="X10" i="1"/>
  <c r="Y10" i="1" s="1"/>
  <c r="X16" i="1"/>
  <c r="Y16" i="1" s="1"/>
  <c r="X17" i="1"/>
  <c r="Y17" i="1" s="1"/>
  <c r="X154" i="1"/>
  <c r="Y154" i="1" s="1"/>
  <c r="X15" i="1"/>
  <c r="Y15" i="1" s="1"/>
  <c r="X11" i="1"/>
  <c r="Y11" i="1" s="1"/>
  <c r="X157" i="1"/>
  <c r="Y157" i="1" s="1"/>
  <c r="X74" i="1"/>
  <c r="Y74" i="1" s="1"/>
  <c r="X169" i="1"/>
  <c r="Y169" i="1" s="1"/>
  <c r="X133" i="1"/>
  <c r="Y133" i="1" s="1"/>
  <c r="X111" i="1"/>
  <c r="Y111" i="1" s="1"/>
  <c r="X152" i="1"/>
  <c r="Y152" i="1" s="1"/>
  <c r="X75" i="1"/>
  <c r="Y75" i="1" s="1"/>
  <c r="X97" i="1"/>
  <c r="Y97" i="1" s="1"/>
  <c r="X178" i="1"/>
  <c r="Y178" i="1" s="1"/>
  <c r="W60" i="1" l="1"/>
  <c r="Z54" i="1" s="1"/>
  <c r="W140" i="1"/>
  <c r="AA137" i="1" s="1"/>
  <c r="W20" i="1"/>
  <c r="Z9" i="1" s="1"/>
  <c r="W120" i="1"/>
  <c r="Z114" i="1" s="1"/>
  <c r="W200" i="1"/>
  <c r="AA193" i="1" s="1"/>
  <c r="W80" i="1"/>
  <c r="AA75" i="1" s="1"/>
  <c r="W180" i="1"/>
  <c r="Z174" i="1" s="1"/>
  <c r="W160" i="1"/>
  <c r="AA150" i="1" s="1"/>
  <c r="W100" i="1"/>
  <c r="AA114" i="1" s="1"/>
  <c r="W40" i="1"/>
  <c r="AA35" i="1" s="1"/>
  <c r="AA55" i="1" l="1"/>
  <c r="Z49" i="1"/>
  <c r="Z57" i="1"/>
  <c r="Z53" i="1"/>
  <c r="Z55" i="1"/>
  <c r="AA51" i="1"/>
  <c r="AA50" i="1"/>
  <c r="Z58" i="1"/>
  <c r="Z52" i="1"/>
  <c r="Z129" i="1"/>
  <c r="AA58" i="1"/>
  <c r="AA54" i="1"/>
  <c r="Z56" i="1"/>
  <c r="AA56" i="1"/>
  <c r="Z50" i="1"/>
  <c r="AA49" i="1"/>
  <c r="Z15" i="1"/>
  <c r="Z133" i="1"/>
  <c r="AA136" i="1"/>
  <c r="AA134" i="1"/>
  <c r="Z51" i="1"/>
  <c r="Z136" i="1"/>
  <c r="AA135" i="1"/>
  <c r="AA190" i="1"/>
  <c r="Z111" i="1"/>
  <c r="AA195" i="1"/>
  <c r="Z33" i="1"/>
  <c r="Z175" i="1"/>
  <c r="Z18" i="1"/>
  <c r="Z29" i="1"/>
  <c r="AA173" i="1"/>
  <c r="AA198" i="1"/>
  <c r="AA10" i="1"/>
  <c r="AA129" i="1"/>
  <c r="Z130" i="1"/>
  <c r="AA174" i="1"/>
  <c r="AA192" i="1"/>
  <c r="Z192" i="1"/>
  <c r="Z75" i="1"/>
  <c r="AA34" i="1"/>
  <c r="Z137" i="1"/>
  <c r="AA131" i="1"/>
  <c r="AA33" i="1"/>
  <c r="Z131" i="1"/>
  <c r="AA132" i="1"/>
  <c r="Z190" i="1"/>
  <c r="AA11" i="1"/>
  <c r="AA169" i="1"/>
  <c r="Z195" i="1"/>
  <c r="AA57" i="1"/>
  <c r="AA138" i="1"/>
  <c r="AA53" i="1"/>
  <c r="AA133" i="1"/>
  <c r="AA52" i="1"/>
  <c r="AA130" i="1"/>
  <c r="Z135" i="1"/>
  <c r="AA196" i="1"/>
  <c r="Z197" i="1"/>
  <c r="AA18" i="1"/>
  <c r="Z138" i="1"/>
  <c r="Z134" i="1"/>
  <c r="Z198" i="1"/>
  <c r="Z173" i="1"/>
  <c r="AA176" i="1"/>
  <c r="Z169" i="1"/>
  <c r="AA170" i="1"/>
  <c r="Z116" i="1"/>
  <c r="Z113" i="1"/>
  <c r="AA152" i="1"/>
  <c r="AA175" i="1"/>
  <c r="Z170" i="1"/>
  <c r="Z176" i="1"/>
  <c r="AA171" i="1"/>
  <c r="Z178" i="1"/>
  <c r="Z118" i="1"/>
  <c r="Z117" i="1"/>
  <c r="Z171" i="1"/>
  <c r="AA178" i="1"/>
  <c r="Z172" i="1"/>
  <c r="Z77" i="1"/>
  <c r="AA191" i="1"/>
  <c r="Z191" i="1"/>
  <c r="Z194" i="1"/>
  <c r="AA177" i="1"/>
  <c r="AA172" i="1"/>
  <c r="AA197" i="1"/>
  <c r="Z189" i="1"/>
  <c r="AA111" i="1"/>
  <c r="Z13" i="1"/>
  <c r="Z132" i="1"/>
  <c r="AA194" i="1"/>
  <c r="Z177" i="1"/>
  <c r="Z196" i="1"/>
  <c r="Z193" i="1"/>
  <c r="AA189" i="1"/>
  <c r="Z153" i="1"/>
  <c r="Z154" i="1"/>
  <c r="AA154" i="1"/>
  <c r="AA14" i="1"/>
  <c r="Z72" i="1"/>
  <c r="Z71" i="1"/>
  <c r="AA71" i="1"/>
  <c r="Z73" i="1"/>
  <c r="AA73" i="1"/>
  <c r="Z70" i="1"/>
  <c r="AA70" i="1"/>
  <c r="AA76" i="1"/>
  <c r="AA72" i="1"/>
  <c r="Z76" i="1"/>
  <c r="Z14" i="1"/>
  <c r="AA77" i="1"/>
  <c r="AA9" i="1"/>
  <c r="Z69" i="1"/>
  <c r="AA74" i="1"/>
  <c r="AA69" i="1"/>
  <c r="Z115" i="1"/>
  <c r="Z110" i="1"/>
  <c r="Z112" i="1"/>
  <c r="Z95" i="1"/>
  <c r="AA115" i="1"/>
  <c r="AA112" i="1"/>
  <c r="AA90" i="1"/>
  <c r="AA110" i="1"/>
  <c r="Z92" i="1"/>
  <c r="Z90" i="1"/>
  <c r="AA92" i="1"/>
  <c r="AA95" i="1"/>
  <c r="AA93" i="1"/>
  <c r="AA89" i="1"/>
  <c r="AA12" i="1"/>
  <c r="Z12" i="1"/>
  <c r="Z97" i="1"/>
  <c r="AA17" i="1"/>
  <c r="AA158" i="1"/>
  <c r="Z74" i="1"/>
  <c r="AA78" i="1"/>
  <c r="Z98" i="1"/>
  <c r="AA109" i="1"/>
  <c r="AA16" i="1"/>
  <c r="Z158" i="1"/>
  <c r="Z94" i="1"/>
  <c r="AA97" i="1"/>
  <c r="AA117" i="1"/>
  <c r="AA116" i="1"/>
  <c r="AA96" i="1"/>
  <c r="Z91" i="1"/>
  <c r="Z149" i="1"/>
  <c r="Z78" i="1"/>
  <c r="AA98" i="1"/>
  <c r="Z109" i="1"/>
  <c r="Z16" i="1"/>
  <c r="AA151" i="1"/>
  <c r="AA156" i="1"/>
  <c r="Z151" i="1"/>
  <c r="Z156" i="1"/>
  <c r="AA155" i="1"/>
  <c r="Z155" i="1"/>
  <c r="Z152" i="1"/>
  <c r="AA94" i="1"/>
  <c r="AA113" i="1"/>
  <c r="Z10" i="1"/>
  <c r="Z17" i="1"/>
  <c r="AA32" i="1"/>
  <c r="AA38" i="1"/>
  <c r="Z31" i="1"/>
  <c r="Z37" i="1"/>
  <c r="AA31" i="1"/>
  <c r="Z32" i="1"/>
  <c r="AA30" i="1"/>
  <c r="Z38" i="1"/>
  <c r="AA37" i="1"/>
  <c r="Z36" i="1"/>
  <c r="AA36" i="1"/>
  <c r="Z30" i="1"/>
  <c r="AA29" i="1"/>
  <c r="AA91" i="1"/>
  <c r="AA118" i="1"/>
  <c r="Z96" i="1"/>
  <c r="Z157" i="1"/>
  <c r="Z11" i="1"/>
  <c r="Z89" i="1"/>
  <c r="AA157" i="1"/>
  <c r="AA149" i="1"/>
  <c r="Z93" i="1"/>
  <c r="AA13" i="1"/>
  <c r="AA153" i="1"/>
  <c r="Z150" i="1"/>
  <c r="Z35" i="1"/>
  <c r="Z34" i="1"/>
  <c r="AA15" i="1"/>
  <c r="W207" i="1" l="1"/>
  <c r="W61" i="1"/>
  <c r="W62" i="1"/>
  <c r="X211" i="1"/>
  <c r="X213" i="1"/>
  <c r="W182" i="1"/>
  <c r="W141" i="1"/>
  <c r="W211" i="1"/>
  <c r="W205" i="1"/>
  <c r="W142" i="1"/>
  <c r="X207" i="1"/>
  <c r="W41" i="1"/>
  <c r="W21" i="1"/>
  <c r="W206" i="1"/>
  <c r="X206" i="1"/>
  <c r="W42" i="1"/>
  <c r="X208" i="1"/>
  <c r="W82" i="1"/>
  <c r="X209" i="1"/>
  <c r="W102" i="1"/>
  <c r="W81" i="1"/>
  <c r="W208" i="1"/>
  <c r="X205" i="1"/>
  <c r="W22" i="1"/>
  <c r="X212" i="1"/>
  <c r="W162" i="1"/>
  <c r="W201" i="1"/>
  <c r="W214" i="1"/>
  <c r="W121" i="1"/>
  <c r="W210" i="1"/>
  <c r="W209" i="1"/>
  <c r="W101" i="1"/>
  <c r="W213" i="1"/>
  <c r="W181" i="1"/>
  <c r="W161" i="1"/>
  <c r="W212" i="1"/>
  <c r="X210" i="1"/>
  <c r="W122" i="1"/>
  <c r="X214" i="1"/>
  <c r="W202" i="1"/>
</calcChain>
</file>

<file path=xl/sharedStrings.xml><?xml version="1.0" encoding="utf-8"?>
<sst xmlns="http://schemas.openxmlformats.org/spreadsheetml/2006/main" count="460" uniqueCount="30">
  <si>
    <t>Data</t>
  </si>
  <si>
    <t>x</t>
  </si>
  <si>
    <t>y</t>
  </si>
  <si>
    <t>Iterasi 1</t>
  </si>
  <si>
    <t>Jarak Euclidean</t>
  </si>
  <si>
    <t>Kernel Gaussian</t>
  </si>
  <si>
    <t>Vektor Mean Shift x</t>
  </si>
  <si>
    <t>Vektor Mean Shift y</t>
  </si>
  <si>
    <t xml:space="preserve">Total bobot Kernel </t>
  </si>
  <si>
    <t xml:space="preserve">Nilai x baru </t>
  </si>
  <si>
    <t xml:space="preserve">Nilai y  baru </t>
  </si>
  <si>
    <t>Total Bobot Kernel</t>
  </si>
  <si>
    <t xml:space="preserve">Nilai x yang baru </t>
  </si>
  <si>
    <t xml:space="preserve">Nilai y yang baru </t>
  </si>
  <si>
    <t>Bandwidth</t>
  </si>
  <si>
    <t>x baru</t>
  </si>
  <si>
    <t xml:space="preserve">y baru </t>
  </si>
  <si>
    <t>Observasi</t>
  </si>
  <si>
    <t>Iterasi 2</t>
  </si>
  <si>
    <t>Hasil akhir iterasi 2</t>
  </si>
  <si>
    <t>Hasil akhir dari iterasi 1, x dan y baru yang akan digunakan untuk iterasi 2</t>
  </si>
  <si>
    <t>Iterasi 3</t>
  </si>
  <si>
    <t>Pusat klaster</t>
  </si>
  <si>
    <t>Jarak euclidean</t>
  </si>
  <si>
    <t>Data set</t>
  </si>
  <si>
    <t>Klaster</t>
  </si>
  <si>
    <t>{(4,21), (5,18), (4,17), (3,16), (6,22)}</t>
  </si>
  <si>
    <t>{(10,24), (11,25), (12,24), (13,20), (12,21)}</t>
  </si>
  <si>
    <t>Jarak Haversine</t>
  </si>
  <si>
    <t>Setelah 10 iterasi dan penetapan cluster mean shift 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</si>
</sst>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top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99F4-CB78-4D29-8DA6-9C65713017BE}">
  <dimension ref="A2:AB244"/>
  <sheetViews>
    <sheetView tabSelected="1" topLeftCell="K188" zoomScale="90" workbookViewId="0">
      <selection activeCell="X201" sqref="X201:AB202"/>
    </sheetView>
  </sheetViews>
  <sheetFormatPr defaultRowHeight="15" x14ac:dyDescent="0.25"/>
  <cols>
    <col min="7" max="7" width="13" customWidth="1"/>
    <col min="8" max="8" width="16.28515625" customWidth="1"/>
    <col min="9" max="9" width="18" customWidth="1"/>
    <col min="10" max="10" width="22.28515625" customWidth="1"/>
    <col min="11" max="12" width="18.7109375" bestFit="1" customWidth="1"/>
    <col min="14" max="14" width="9.140625" customWidth="1"/>
    <col min="15" max="15" width="10.85546875" customWidth="1"/>
    <col min="16" max="16" width="14.5703125" bestFit="1" customWidth="1"/>
    <col min="17" max="17" width="15.28515625" bestFit="1" customWidth="1"/>
    <col min="18" max="19" width="18.7109375" bestFit="1" customWidth="1"/>
    <col min="22" max="23" width="13.28515625" bestFit="1" customWidth="1"/>
    <col min="24" max="24" width="14.85546875" bestFit="1" customWidth="1"/>
    <col min="25" max="25" width="15.5703125" bestFit="1" customWidth="1"/>
    <col min="26" max="27" width="18.7109375" bestFit="1" customWidth="1"/>
  </cols>
  <sheetData>
    <row r="2" spans="1:27" x14ac:dyDescent="0.25">
      <c r="E2" s="22" t="s">
        <v>3</v>
      </c>
      <c r="F2" s="22"/>
      <c r="G2" s="22"/>
      <c r="M2" s="22" t="s">
        <v>18</v>
      </c>
      <c r="N2" s="22"/>
      <c r="O2" s="22"/>
      <c r="U2" s="22" t="s">
        <v>21</v>
      </c>
      <c r="V2" s="22"/>
      <c r="W2" s="22"/>
    </row>
    <row r="4" spans="1:27" x14ac:dyDescent="0.25">
      <c r="A4" s="26" t="s">
        <v>14</v>
      </c>
      <c r="B4" s="26"/>
      <c r="C4" s="7">
        <v>2</v>
      </c>
      <c r="E4" s="1" t="s">
        <v>17</v>
      </c>
      <c r="F4" s="1" t="s">
        <v>1</v>
      </c>
      <c r="G4" s="1" t="s">
        <v>2</v>
      </c>
      <c r="M4" s="1" t="s">
        <v>17</v>
      </c>
      <c r="N4" s="1" t="s">
        <v>1</v>
      </c>
      <c r="O4" s="1" t="s">
        <v>2</v>
      </c>
      <c r="U4" s="1" t="s">
        <v>17</v>
      </c>
      <c r="V4" s="1" t="s">
        <v>1</v>
      </c>
      <c r="W4" s="1" t="s">
        <v>2</v>
      </c>
    </row>
    <row r="5" spans="1:27" x14ac:dyDescent="0.25">
      <c r="E5" s="1">
        <v>1</v>
      </c>
      <c r="F5" s="1">
        <v>4</v>
      </c>
      <c r="G5" s="1">
        <v>21</v>
      </c>
      <c r="M5" s="1">
        <v>1</v>
      </c>
      <c r="N5" s="1">
        <f>SUM(J9:J18)/G20</f>
        <v>4.6728323500667237</v>
      </c>
      <c r="O5" s="1">
        <f>SUM(K9:K18)/G20</f>
        <v>20.476482599158636</v>
      </c>
      <c r="U5" s="1">
        <v>1</v>
      </c>
      <c r="V5" s="1">
        <f>SUM(R9:R18)</f>
        <v>4.8510804079218142</v>
      </c>
      <c r="W5" s="1">
        <f>SUM(S9:S18)</f>
        <v>19.426695661293724</v>
      </c>
    </row>
    <row r="6" spans="1:27" x14ac:dyDescent="0.25">
      <c r="A6" s="28" t="s">
        <v>28</v>
      </c>
      <c r="B6" s="27"/>
      <c r="C6">
        <f>2*6371*ASIN(SQRT((SIN(((-6.2373*3.14/180)-(-6.24938*3.14/180))/2)^2)+COS((-6.2373*3.14/180))*COS((-6.24938*3.14/180))*SIN(((106.852*3.14/180)-(106.86*3.14/180))/2)^2))</f>
        <v>1.6073657169116387</v>
      </c>
      <c r="E6" s="17" t="s">
        <v>3</v>
      </c>
      <c r="F6" s="17"/>
      <c r="G6" s="17"/>
      <c r="M6" s="17" t="s">
        <v>18</v>
      </c>
      <c r="N6" s="17"/>
      <c r="O6" s="17"/>
      <c r="U6" s="17" t="s">
        <v>21</v>
      </c>
      <c r="V6" s="17"/>
      <c r="W6" s="17"/>
    </row>
    <row r="7" spans="1:27" x14ac:dyDescent="0.25">
      <c r="A7" s="28" t="s">
        <v>4</v>
      </c>
      <c r="B7" s="27"/>
      <c r="C7">
        <f>SQRT((F10-$F$5)^2+(G10-$G$5)^2)</f>
        <v>3.1622776601683795</v>
      </c>
    </row>
    <row r="8" spans="1:27" x14ac:dyDescent="0.25">
      <c r="E8" s="2" t="s">
        <v>0</v>
      </c>
      <c r="F8" s="2" t="s">
        <v>1</v>
      </c>
      <c r="G8" s="2" t="s">
        <v>2</v>
      </c>
      <c r="H8" s="2" t="s">
        <v>4</v>
      </c>
      <c r="I8" s="2" t="s">
        <v>5</v>
      </c>
      <c r="J8" s="2" t="s">
        <v>6</v>
      </c>
      <c r="K8" s="2" t="s">
        <v>7</v>
      </c>
      <c r="M8" s="2" t="s">
        <v>0</v>
      </c>
      <c r="N8" s="2" t="s">
        <v>1</v>
      </c>
      <c r="O8" s="2" t="s">
        <v>2</v>
      </c>
      <c r="P8" s="2" t="s">
        <v>4</v>
      </c>
      <c r="Q8" s="2" t="s">
        <v>5</v>
      </c>
      <c r="R8" s="2" t="s">
        <v>6</v>
      </c>
      <c r="S8" s="2" t="s">
        <v>7</v>
      </c>
      <c r="U8" s="2" t="s">
        <v>0</v>
      </c>
      <c r="V8" s="2" t="s">
        <v>1</v>
      </c>
      <c r="W8" s="2" t="s">
        <v>2</v>
      </c>
      <c r="X8" s="2" t="s">
        <v>4</v>
      </c>
      <c r="Y8" s="2" t="s">
        <v>5</v>
      </c>
      <c r="Z8" s="2" t="s">
        <v>6</v>
      </c>
      <c r="AA8" s="2" t="s">
        <v>7</v>
      </c>
    </row>
    <row r="9" spans="1:27" x14ac:dyDescent="0.25">
      <c r="E9" s="2">
        <v>1</v>
      </c>
      <c r="F9" s="3">
        <v>4</v>
      </c>
      <c r="G9" s="3">
        <v>21</v>
      </c>
      <c r="H9" s="2">
        <f>SQRT((F9-$F$5)^2+(G9-$G$5)^2)</f>
        <v>0</v>
      </c>
      <c r="I9" s="2">
        <f>(EXP(-0.5*(H9/$C$4)^2))</f>
        <v>1</v>
      </c>
      <c r="J9" s="2">
        <f>(I9*F9)</f>
        <v>4</v>
      </c>
      <c r="K9" s="2">
        <f>I9*G9</f>
        <v>21</v>
      </c>
      <c r="M9" s="2">
        <v>1</v>
      </c>
      <c r="N9" s="3">
        <f>SUM($J$9:$J$18)</f>
        <v>9.3468705395314355</v>
      </c>
      <c r="O9" s="3">
        <f>SUM($K$9:$K$18)</f>
        <v>40.95824922042646</v>
      </c>
      <c r="P9" s="2">
        <f>SQRT((N9-$N$5)^2+(O9-$O$5)^2)</f>
        <v>21.008317327302901</v>
      </c>
      <c r="Q9" s="2">
        <f>(1/($C$4*(SQRT(2*3.14159265358979)))*EXP(-0.5*(P9/$C$4)^2))</f>
        <v>2.1899243404778432E-25</v>
      </c>
      <c r="R9" s="2">
        <f>(Q9/$O$20)*N9</f>
        <v>6.1699712041933535E-24</v>
      </c>
      <c r="S9" s="2">
        <f>(Q9/$O$20)*O9</f>
        <v>2.7036987106582381E-23</v>
      </c>
      <c r="U9" s="2">
        <v>1</v>
      </c>
      <c r="V9" s="2">
        <f>SUM($R$9:$R$18)</f>
        <v>4.8510804079218142</v>
      </c>
      <c r="W9" s="2">
        <f>SUM($S$9:$S$18)</f>
        <v>19.426695661293724</v>
      </c>
      <c r="X9" s="2">
        <f>SQRT((V9-$V$5)^2+(W9-$W$5)^2)</f>
        <v>0</v>
      </c>
      <c r="Y9" s="2">
        <f>(1/($C$4*(SQRT(2*3.14159265358979)))*EXP(-0.5*(X9/$C$4)^2))</f>
        <v>0.19947114020071643</v>
      </c>
      <c r="Z9" s="2">
        <f>(Y9/$W$20)*V9</f>
        <v>1.3824304528037996</v>
      </c>
      <c r="AA9" s="2">
        <f>(Y9/$W$20)*W9</f>
        <v>5.5360978217693431</v>
      </c>
    </row>
    <row r="10" spans="1:27" x14ac:dyDescent="0.25">
      <c r="E10" s="2">
        <v>2</v>
      </c>
      <c r="F10" s="3">
        <v>5</v>
      </c>
      <c r="G10" s="3">
        <v>18</v>
      </c>
      <c r="H10" s="2">
        <f>SQRT((F10-$F$5)^2+(G10-$G$5)^2)</f>
        <v>3.1622776601683795</v>
      </c>
      <c r="I10" s="2">
        <f t="shared" ref="I10:I18" si="0">(EXP(-0.5*(H10/$C$4)^2))</f>
        <v>0.28650479686019004</v>
      </c>
      <c r="J10" s="2">
        <f t="shared" ref="J10:J18" si="1">(I10*F10)</f>
        <v>1.4325239843009503</v>
      </c>
      <c r="K10" s="2">
        <f>I10*G10</f>
        <v>5.1570863434834209</v>
      </c>
      <c r="M10" s="2">
        <v>2</v>
      </c>
      <c r="N10" s="3">
        <f>SUM($J$29:$J$38)/G40</f>
        <v>4.3452500388106277</v>
      </c>
      <c r="O10" s="3">
        <f>SUM($K$29:$K$38)/G40</f>
        <v>17.932839909706068</v>
      </c>
      <c r="P10" s="2">
        <f t="shared" ref="P10:P18" si="2">SQRT((N10-$N$5)^2+(O10-$O$5)^2)</f>
        <v>2.5646497426068495</v>
      </c>
      <c r="Q10" s="2">
        <f t="shared" ref="Q10:Q18" si="3">(1/($C$4*(SQRT(2*3.14159265358979)))*EXP(-0.5*(P10/$C$4)^2))</f>
        <v>8.7662220670272212E-2</v>
      </c>
      <c r="R10" s="2">
        <f t="shared" ref="R10:R17" si="4">(Q10/$O$20)*N10</f>
        <v>1.148193381567745</v>
      </c>
      <c r="S10" s="2">
        <f t="shared" ref="S10:S18" si="5">(Q10/$O$20)*O10</f>
        <v>4.7385922359198398</v>
      </c>
      <c r="U10" s="2">
        <v>2</v>
      </c>
      <c r="V10" s="2">
        <f>SUM($R$29:$R$38)</f>
        <v>4.1408530696488182</v>
      </c>
      <c r="W10" s="2">
        <f>SUM($S$29:$S$38)</f>
        <v>17.607674565355051</v>
      </c>
      <c r="X10" s="2">
        <f t="shared" ref="X10:X18" si="6">SQRT((V10-$V$5)^2+(W10-$W$5)^2)</f>
        <v>1.9527571839581788</v>
      </c>
      <c r="Y10" s="2">
        <f t="shared" ref="Y10:Y18" si="7">(1/($C$4*(SQRT(2*3.14159265358979)))*EXP(-0.5*(X10/$C$4)^2))</f>
        <v>0.12384267224074287</v>
      </c>
      <c r="Z10" s="2">
        <f t="shared" ref="Z10:Z18" si="8">(Y10/$W$20)*V10</f>
        <v>0.73263031296549253</v>
      </c>
      <c r="AA10" s="2">
        <f t="shared" ref="AA10:AA18" si="9">(Y10/$W$20)*W10</f>
        <v>3.1152798494501139</v>
      </c>
    </row>
    <row r="11" spans="1:27" x14ac:dyDescent="0.25">
      <c r="E11" s="2">
        <v>3</v>
      </c>
      <c r="F11" s="3">
        <v>10</v>
      </c>
      <c r="G11" s="3">
        <v>24</v>
      </c>
      <c r="H11" s="2">
        <f t="shared" ref="H10:H18" si="10">SQRT((F11-$F$5)^2+(G11-$G$5)^2)</f>
        <v>6.7082039324993694</v>
      </c>
      <c r="I11" s="2">
        <f t="shared" si="0"/>
        <v>3.6065631360157275E-3</v>
      </c>
      <c r="J11" s="2">
        <f t="shared" si="1"/>
        <v>3.6065631360157273E-2</v>
      </c>
      <c r="K11" s="2">
        <f>I11*G11</f>
        <v>8.6557515264377466E-2</v>
      </c>
      <c r="M11" s="2">
        <v>3</v>
      </c>
      <c r="N11" s="3">
        <f>SUM($J$49:$J$58)/G60</f>
        <v>10.798163117485869</v>
      </c>
      <c r="O11" s="3">
        <f>SUM($K$49:$K$58)/G60</f>
        <v>23.938881749001787</v>
      </c>
      <c r="P11" s="2">
        <f t="shared" si="2"/>
        <v>7.0361839716657624</v>
      </c>
      <c r="Q11" s="2">
        <f t="shared" si="3"/>
        <v>4.0950095434731567E-4</v>
      </c>
      <c r="R11" s="2">
        <f t="shared" si="4"/>
        <v>1.3328847555265264E-2</v>
      </c>
      <c r="S11" s="2">
        <f t="shared" si="5"/>
        <v>2.9549257776933582E-2</v>
      </c>
      <c r="U11" s="2">
        <v>3</v>
      </c>
      <c r="V11" s="2">
        <f>SUM($R$49:$R$58)</f>
        <v>11.220571333586111</v>
      </c>
      <c r="W11" s="2">
        <f>SUM($S$49:$S$58)</f>
        <v>23.498438789350377</v>
      </c>
      <c r="X11" s="2">
        <f t="shared" si="6"/>
        <v>7.5597292777583247</v>
      </c>
      <c r="Y11" s="2">
        <f t="shared" si="7"/>
        <v>1.5754899670460023E-4</v>
      </c>
      <c r="Z11" s="2">
        <f t="shared" si="8"/>
        <v>2.5255464565670316E-3</v>
      </c>
      <c r="AA11" s="2">
        <f t="shared" si="9"/>
        <v>5.2890710334563629E-3</v>
      </c>
    </row>
    <row r="12" spans="1:27" x14ac:dyDescent="0.25">
      <c r="E12" s="2">
        <v>4</v>
      </c>
      <c r="F12" s="3">
        <v>4</v>
      </c>
      <c r="G12" s="3">
        <v>17</v>
      </c>
      <c r="H12" s="2">
        <f t="shared" si="10"/>
        <v>4</v>
      </c>
      <c r="I12" s="2">
        <f t="shared" si="0"/>
        <v>0.1353352832366127</v>
      </c>
      <c r="J12" s="2">
        <f t="shared" si="1"/>
        <v>0.54134113294645081</v>
      </c>
      <c r="K12" s="2">
        <f>I12*G12</f>
        <v>2.3006998150224161</v>
      </c>
      <c r="M12" s="2">
        <v>4</v>
      </c>
      <c r="N12" s="3">
        <f>SUM($J$69:$J$78)</f>
        <v>4.0198315492954322</v>
      </c>
      <c r="O12" s="3">
        <f>SUM($K$69:$K$78)</f>
        <v>17.248187583052115</v>
      </c>
      <c r="P12" s="2">
        <f t="shared" si="2"/>
        <v>3.293675569455218</v>
      </c>
      <c r="Q12" s="2">
        <f t="shared" si="3"/>
        <v>5.1399694075981321E-2</v>
      </c>
      <c r="R12" s="2">
        <f t="shared" si="4"/>
        <v>0.62281087540005553</v>
      </c>
      <c r="S12" s="2">
        <f t="shared" si="5"/>
        <v>2.6723405386347348</v>
      </c>
      <c r="U12" s="2">
        <v>4</v>
      </c>
      <c r="V12" s="2">
        <f>SUM($R$69:$R$78)</f>
        <v>4.0649682100371338</v>
      </c>
      <c r="W12" s="2">
        <f>SUM($S$69:$S$78)</f>
        <v>17.427302640251295</v>
      </c>
      <c r="X12" s="2">
        <f t="shared" si="6"/>
        <v>2.1483819121041434</v>
      </c>
      <c r="Y12" s="2">
        <f t="shared" si="7"/>
        <v>0.11202549285655944</v>
      </c>
      <c r="Z12" s="2">
        <f t="shared" si="8"/>
        <v>0.6505770898971216</v>
      </c>
      <c r="AA12" s="2">
        <f t="shared" si="9"/>
        <v>2.789149447332957</v>
      </c>
    </row>
    <row r="13" spans="1:27" x14ac:dyDescent="0.25">
      <c r="E13" s="2">
        <v>5</v>
      </c>
      <c r="F13" s="3">
        <v>3</v>
      </c>
      <c r="G13" s="3">
        <v>16</v>
      </c>
      <c r="H13" s="2">
        <f t="shared" si="10"/>
        <v>5.0990195135927845</v>
      </c>
      <c r="I13" s="2">
        <f t="shared" si="0"/>
        <v>3.877420783172203E-2</v>
      </c>
      <c r="J13" s="2">
        <f t="shared" si="1"/>
        <v>0.11632262349516609</v>
      </c>
      <c r="K13" s="2">
        <f t="shared" ref="K13:K17" si="11">I13*G13</f>
        <v>0.62038732530755247</v>
      </c>
      <c r="M13" s="2">
        <v>5</v>
      </c>
      <c r="N13" s="3">
        <f>SUM($J$89:$J$98)</f>
        <v>3.7145427451004558</v>
      </c>
      <c r="O13" s="3">
        <f>SUM($K$89:$K$98)</f>
        <v>16.790331842871669</v>
      </c>
      <c r="P13" s="2">
        <f t="shared" si="2"/>
        <v>3.808677771229982</v>
      </c>
      <c r="Q13" s="2">
        <f t="shared" si="3"/>
        <v>3.2538248347163387E-2</v>
      </c>
      <c r="R13" s="2">
        <f t="shared" si="4"/>
        <v>0.36432362032139126</v>
      </c>
      <c r="S13" s="2">
        <f t="shared" si="5"/>
        <v>1.6468014781795473</v>
      </c>
      <c r="U13" s="2">
        <v>5</v>
      </c>
      <c r="V13" s="2">
        <f>SUM($R$89:$R$98)</f>
        <v>4.0282348735391089</v>
      </c>
      <c r="W13" s="2">
        <f>SUM($S$89:$S$98)</f>
        <v>17.345115217146901</v>
      </c>
      <c r="X13" s="2">
        <f t="shared" si="6"/>
        <v>2.2383145263586273</v>
      </c>
      <c r="Y13" s="2">
        <f t="shared" si="7"/>
        <v>0.10663513727179919</v>
      </c>
      <c r="Z13" s="2">
        <f t="shared" si="8"/>
        <v>0.61367702730393658</v>
      </c>
      <c r="AA13" s="2">
        <f t="shared" si="9"/>
        <v>2.6424225694047387</v>
      </c>
    </row>
    <row r="14" spans="1:27" x14ac:dyDescent="0.25">
      <c r="E14" s="2">
        <v>6</v>
      </c>
      <c r="F14" s="3">
        <v>11</v>
      </c>
      <c r="G14" s="3">
        <v>25</v>
      </c>
      <c r="H14" s="2">
        <f t="shared" si="10"/>
        <v>8.0622577482985491</v>
      </c>
      <c r="I14" s="2">
        <f t="shared" si="0"/>
        <v>2.9604473005685587E-4</v>
      </c>
      <c r="J14" s="2">
        <f t="shared" si="1"/>
        <v>3.2564920306254147E-3</v>
      </c>
      <c r="K14" s="2">
        <f t="shared" si="11"/>
        <v>7.4011182514213967E-3</v>
      </c>
      <c r="M14" s="2">
        <v>6</v>
      </c>
      <c r="N14" s="3">
        <f>SUM($J$109:$J$118)</f>
        <v>11.036488895152637</v>
      </c>
      <c r="O14" s="3">
        <f>SUM($K$109:$K$118)</f>
        <v>24.185977569661773</v>
      </c>
      <c r="P14" s="2">
        <f t="shared" si="2"/>
        <v>7.3658996436282544</v>
      </c>
      <c r="Q14" s="2">
        <f t="shared" si="3"/>
        <v>2.2618769177888475E-4</v>
      </c>
      <c r="R14" s="2">
        <f t="shared" si="4"/>
        <v>7.5246741572113736E-3</v>
      </c>
      <c r="S14" s="2">
        <f t="shared" si="5"/>
        <v>1.6489990803620604E-2</v>
      </c>
      <c r="U14" s="2">
        <v>6</v>
      </c>
      <c r="V14" s="2">
        <f>SUM($R$109:$R$118)</f>
        <v>11.215669377706885</v>
      </c>
      <c r="W14" s="2">
        <f>SUM($S$109:$S$118)</f>
        <v>23.538630536982314</v>
      </c>
      <c r="X14" s="2">
        <f t="shared" si="6"/>
        <v>7.5773347013454488</v>
      </c>
      <c r="Y14" s="2">
        <f t="shared" si="7"/>
        <v>1.5238720715442651E-4</v>
      </c>
      <c r="Z14" s="2">
        <f t="shared" si="8"/>
        <v>2.4417345970820276E-3</v>
      </c>
      <c r="AA14" s="2">
        <f t="shared" si="9"/>
        <v>5.1245348462502886E-3</v>
      </c>
    </row>
    <row r="15" spans="1:27" x14ac:dyDescent="0.25">
      <c r="E15" s="2">
        <v>7</v>
      </c>
      <c r="F15" s="3">
        <v>12</v>
      </c>
      <c r="G15" s="3">
        <v>24</v>
      </c>
      <c r="H15" s="2">
        <f t="shared" si="10"/>
        <v>8.5440037453175304</v>
      </c>
      <c r="I15" s="2">
        <f t="shared" si="0"/>
        <v>1.0890876985506664E-4</v>
      </c>
      <c r="J15" s="2">
        <f t="shared" si="1"/>
        <v>1.3069052382607997E-3</v>
      </c>
      <c r="K15" s="2">
        <f t="shared" si="11"/>
        <v>2.6138104765215994E-3</v>
      </c>
      <c r="M15" s="2">
        <v>7</v>
      </c>
      <c r="N15" s="3">
        <f>SUM($J$129:$J$138)</f>
        <v>11.325208280728964</v>
      </c>
      <c r="O15" s="3">
        <f>SUM($K$129:$K$138)</f>
        <v>23.757837718806009</v>
      </c>
      <c r="P15" s="2">
        <f t="shared" si="2"/>
        <v>7.4176409284954152</v>
      </c>
      <c r="Q15" s="2">
        <f t="shared" si="3"/>
        <v>2.0556252101652401E-4</v>
      </c>
      <c r="R15" s="2">
        <f t="shared" si="4"/>
        <v>7.0174274611361056E-3</v>
      </c>
      <c r="S15" s="2">
        <f t="shared" si="5"/>
        <v>1.4721045184560027E-2</v>
      </c>
      <c r="U15" s="2">
        <v>7</v>
      </c>
      <c r="V15" s="2">
        <f>SUM($R$129:$R$138)</f>
        <v>11.288082857663348</v>
      </c>
      <c r="W15" s="2">
        <f>SUM($S$129:$S$138)</f>
        <v>23.383951455102526</v>
      </c>
      <c r="X15" s="2">
        <f t="shared" si="6"/>
        <v>7.5561150041282348</v>
      </c>
      <c r="Y15" s="2">
        <f t="shared" si="7"/>
        <v>1.5862859665859855E-4</v>
      </c>
      <c r="Z15" s="2">
        <f t="shared" si="8"/>
        <v>2.5581524340507174E-3</v>
      </c>
      <c r="AA15" s="2">
        <f t="shared" si="9"/>
        <v>5.2993686427437441E-3</v>
      </c>
    </row>
    <row r="16" spans="1:27" x14ac:dyDescent="0.25">
      <c r="E16" s="2">
        <v>8</v>
      </c>
      <c r="F16" s="3">
        <v>6</v>
      </c>
      <c r="G16" s="3">
        <v>22</v>
      </c>
      <c r="H16" s="2">
        <f t="shared" si="10"/>
        <v>2.2360679774997898</v>
      </c>
      <c r="I16" s="2">
        <f t="shared" si="0"/>
        <v>0.53526142851899017</v>
      </c>
      <c r="J16" s="2">
        <f t="shared" si="1"/>
        <v>3.2115685711139408</v>
      </c>
      <c r="K16" s="2">
        <f t="shared" si="11"/>
        <v>11.775751427417784</v>
      </c>
      <c r="M16" s="2">
        <v>8</v>
      </c>
      <c r="N16" s="3">
        <f>SUM($J$149:$J$158)</f>
        <v>5.585433041278141</v>
      </c>
      <c r="O16" s="3">
        <f>SUM($K$149:$K$158)</f>
        <v>21.4664773023603</v>
      </c>
      <c r="P16" s="2">
        <f t="shared" si="2"/>
        <v>1.346450717244009</v>
      </c>
      <c r="Q16" s="2">
        <f t="shared" si="3"/>
        <v>0.15902371999810344</v>
      </c>
      <c r="R16" s="2">
        <f t="shared" si="4"/>
        <v>2.6773586849018569</v>
      </c>
      <c r="S16" s="2">
        <f t="shared" si="5"/>
        <v>10.289884242631796</v>
      </c>
      <c r="U16" s="2">
        <v>8</v>
      </c>
      <c r="V16" s="2">
        <f>SUM($R$149:$R$158)</f>
        <v>5.4475936058940624</v>
      </c>
      <c r="W16" s="2">
        <f>SUM($S$149:$S$158)</f>
        <v>20.6721041723018</v>
      </c>
      <c r="X16" s="2">
        <f t="shared" si="6"/>
        <v>1.3808947659566357</v>
      </c>
      <c r="Y16" s="2">
        <f t="shared" si="7"/>
        <v>0.15716728865204377</v>
      </c>
      <c r="Z16" s="2">
        <f t="shared" si="8"/>
        <v>1.2231834919302618</v>
      </c>
      <c r="AA16" s="2">
        <f t="shared" si="9"/>
        <v>4.6416415019769692</v>
      </c>
    </row>
    <row r="17" spans="5:28" x14ac:dyDescent="0.25">
      <c r="E17" s="2">
        <v>9</v>
      </c>
      <c r="F17" s="3">
        <v>13</v>
      </c>
      <c r="G17" s="3">
        <v>20</v>
      </c>
      <c r="H17" s="2">
        <f t="shared" si="10"/>
        <v>9.0553851381374173</v>
      </c>
      <c r="I17" s="2">
        <f t="shared" si="0"/>
        <v>3.535750085040992E-5</v>
      </c>
      <c r="J17" s="2">
        <f t="shared" si="1"/>
        <v>4.5964751105532895E-4</v>
      </c>
      <c r="K17" s="2">
        <f t="shared" si="11"/>
        <v>7.0715001700819837E-4</v>
      </c>
      <c r="M17" s="2">
        <v>9</v>
      </c>
      <c r="N17" s="3">
        <f>SUM($J$169:$J$178)</f>
        <v>12.444428088455648</v>
      </c>
      <c r="O17" s="3">
        <f>SUM($K$169:$K$178)</f>
        <v>20.795659609564716</v>
      </c>
      <c r="P17" s="2">
        <f t="shared" si="2"/>
        <v>7.7781472270018552</v>
      </c>
      <c r="Q17" s="2">
        <f t="shared" si="3"/>
        <v>1.036456695627098E-4</v>
      </c>
      <c r="R17" s="2">
        <f t="shared" si="4"/>
        <v>3.8878894087714879E-3</v>
      </c>
      <c r="S17" s="2">
        <f t="shared" si="5"/>
        <v>6.4969819560809806E-3</v>
      </c>
      <c r="U17" s="2">
        <v>9</v>
      </c>
      <c r="V17" s="2">
        <f>SUM($R$169:$R$178)</f>
        <v>11.95432446091565</v>
      </c>
      <c r="W17" s="2">
        <f>SUM($S$169:$S$178)</f>
        <v>21.870762494516434</v>
      </c>
      <c r="X17" s="2">
        <f t="shared" si="6"/>
        <v>7.511959715124382</v>
      </c>
      <c r="Y17" s="2">
        <f t="shared" si="7"/>
        <v>1.7238537088836372E-4</v>
      </c>
      <c r="Z17" s="2">
        <f t="shared" si="8"/>
        <v>2.9440839891032773E-3</v>
      </c>
      <c r="AA17" s="2">
        <f t="shared" si="9"/>
        <v>5.3862819183221611E-3</v>
      </c>
    </row>
    <row r="18" spans="5:28" x14ac:dyDescent="0.25">
      <c r="E18" s="2">
        <v>10</v>
      </c>
      <c r="F18" s="3">
        <v>12</v>
      </c>
      <c r="G18" s="3">
        <v>21</v>
      </c>
      <c r="H18" s="2">
        <f t="shared" si="10"/>
        <v>8</v>
      </c>
      <c r="I18" s="2">
        <f t="shared" si="0"/>
        <v>3.3546262790251185E-4</v>
      </c>
      <c r="J18" s="2">
        <f t="shared" si="1"/>
        <v>4.0255515348301425E-3</v>
      </c>
      <c r="K18" s="2">
        <f>I18*G18</f>
        <v>7.0447151859527489E-3</v>
      </c>
      <c r="M18" s="2">
        <v>10</v>
      </c>
      <c r="N18" s="3">
        <f>SUM($J$189:$J$198)</f>
        <v>12.081741486826413</v>
      </c>
      <c r="O18" s="3">
        <f>SUM($K$189:$K$198)</f>
        <v>21.52293956666071</v>
      </c>
      <c r="P18" s="2">
        <f t="shared" si="2"/>
        <v>7.482446577263004</v>
      </c>
      <c r="Q18" s="2">
        <f t="shared" si="3"/>
        <v>1.8218979921264872E-4</v>
      </c>
      <c r="R18" s="2">
        <f t="shared" ref="R18" si="12">(Q18/$O$20)*N18</f>
        <v>6.6350071483814504E-3</v>
      </c>
      <c r="S18" s="2">
        <f t="shared" si="5"/>
        <v>1.1819890206613519E-2</v>
      </c>
      <c r="U18" s="2">
        <v>10</v>
      </c>
      <c r="V18" s="2">
        <f>SUM($R$189:$R$198)</f>
        <v>11.780433066574233</v>
      </c>
      <c r="W18" s="2">
        <f>SUM($S$189:$S$198)</f>
        <v>22.262485120966041</v>
      </c>
      <c r="X18" s="2">
        <f t="shared" si="6"/>
        <v>7.4871643582575338</v>
      </c>
      <c r="Y18" s="2">
        <f t="shared" si="7"/>
        <v>1.8058852093606208E-4</v>
      </c>
      <c r="Z18" s="2">
        <f t="shared" si="8"/>
        <v>3.0393180255582283E-3</v>
      </c>
      <c r="AA18" s="2">
        <f t="shared" si="9"/>
        <v>5.7436574648397345E-3</v>
      </c>
    </row>
    <row r="20" spans="5:28" x14ac:dyDescent="0.25">
      <c r="E20" s="18" t="s">
        <v>8</v>
      </c>
      <c r="F20" s="19"/>
      <c r="G20" s="4">
        <f>SUM(I9:I18)</f>
        <v>2.0002580532121961</v>
      </c>
      <c r="H20" s="9">
        <f>G21-F9</f>
        <v>0.67283235006672371</v>
      </c>
      <c r="I20" s="9">
        <f>G22-G9</f>
        <v>-0.52351740084136367</v>
      </c>
      <c r="J20" s="9">
        <f>SUM(J9:J18)</f>
        <v>9.3468705395314355</v>
      </c>
      <c r="K20" s="9">
        <f>SUM(K9:K18)</f>
        <v>40.95824922042646</v>
      </c>
      <c r="M20" s="18" t="s">
        <v>8</v>
      </c>
      <c r="N20" s="19"/>
      <c r="O20" s="4">
        <f>SUM(Q9:Q18)</f>
        <v>0.33175096972743845</v>
      </c>
      <c r="U20" s="18" t="s">
        <v>8</v>
      </c>
      <c r="V20" s="19"/>
      <c r="W20" s="4">
        <f>SUM(Y9:Y18)</f>
        <v>0.69996326991420377</v>
      </c>
    </row>
    <row r="21" spans="5:28" x14ac:dyDescent="0.25">
      <c r="E21" s="18" t="s">
        <v>9</v>
      </c>
      <c r="F21" s="19"/>
      <c r="G21" s="5">
        <f>SUM(J9:J18)/G20</f>
        <v>4.6728323500667237</v>
      </c>
      <c r="H21" s="20"/>
      <c r="I21" s="21"/>
      <c r="J21" s="21"/>
      <c r="K21" s="21"/>
      <c r="L21" s="21"/>
      <c r="M21" s="18" t="s">
        <v>9</v>
      </c>
      <c r="N21" s="19"/>
      <c r="O21" s="5">
        <f>SUM(R9:R18)</f>
        <v>4.8510804079218142</v>
      </c>
      <c r="P21" s="20"/>
      <c r="Q21" s="21"/>
      <c r="R21" s="21"/>
      <c r="S21" s="21"/>
      <c r="T21" s="21"/>
      <c r="U21" s="18" t="s">
        <v>9</v>
      </c>
      <c r="V21" s="19"/>
      <c r="W21" s="5">
        <f>SUM(Z9:Z18)</f>
        <v>4.616007210402973</v>
      </c>
      <c r="X21" s="20"/>
      <c r="Y21" s="21"/>
      <c r="Z21" s="21"/>
      <c r="AA21" s="21"/>
      <c r="AB21" s="21"/>
    </row>
    <row r="22" spans="5:28" x14ac:dyDescent="0.25">
      <c r="E22" s="18" t="s">
        <v>10</v>
      </c>
      <c r="F22" s="19"/>
      <c r="G22" s="5">
        <f>SUM(K9:K18)/G20</f>
        <v>20.476482599158636</v>
      </c>
      <c r="H22" s="20"/>
      <c r="I22" s="21"/>
      <c r="J22" s="21"/>
      <c r="K22" s="21"/>
      <c r="L22" s="21"/>
      <c r="M22" s="18" t="s">
        <v>10</v>
      </c>
      <c r="N22" s="19"/>
      <c r="O22" s="5">
        <f>SUM(S9:S18)</f>
        <v>19.426695661293724</v>
      </c>
      <c r="P22" s="20"/>
      <c r="Q22" s="21"/>
      <c r="R22" s="21"/>
      <c r="S22" s="21"/>
      <c r="T22" s="21"/>
      <c r="U22" s="18" t="s">
        <v>10</v>
      </c>
      <c r="V22" s="19"/>
      <c r="W22" s="5">
        <f>SUM(AA9:AA18)</f>
        <v>18.751434103839735</v>
      </c>
      <c r="X22" s="20"/>
      <c r="Y22" s="21"/>
      <c r="Z22" s="21"/>
      <c r="AA22" s="21"/>
      <c r="AB22" s="21"/>
    </row>
    <row r="24" spans="5:28" x14ac:dyDescent="0.25">
      <c r="E24" s="6" t="s">
        <v>17</v>
      </c>
      <c r="F24" s="6" t="s">
        <v>1</v>
      </c>
      <c r="G24" s="6" t="s">
        <v>2</v>
      </c>
      <c r="M24" s="1" t="s">
        <v>17</v>
      </c>
      <c r="N24" s="1" t="s">
        <v>1</v>
      </c>
      <c r="O24" s="1" t="s">
        <v>2</v>
      </c>
      <c r="U24" s="1" t="s">
        <v>17</v>
      </c>
      <c r="V24" s="1" t="s">
        <v>1</v>
      </c>
      <c r="W24" s="1" t="s">
        <v>2</v>
      </c>
    </row>
    <row r="25" spans="5:28" x14ac:dyDescent="0.25">
      <c r="E25" s="6">
        <v>2</v>
      </c>
      <c r="F25" s="6">
        <v>5</v>
      </c>
      <c r="G25" s="6">
        <v>18</v>
      </c>
      <c r="M25" s="1">
        <v>2</v>
      </c>
      <c r="N25" s="1">
        <f>SUM($J$29:$J$38)/$G$40</f>
        <v>4.3452500388106277</v>
      </c>
      <c r="O25" s="1">
        <f>SUM($K$29:$K$38)/$G$40</f>
        <v>17.932839909706068</v>
      </c>
      <c r="U25" s="1">
        <v>2</v>
      </c>
      <c r="V25" s="1">
        <f>SUM($R$29:$R$38)</f>
        <v>4.1408530696488182</v>
      </c>
      <c r="W25" s="1">
        <f>SUM(S29:S38)</f>
        <v>17.607674565355051</v>
      </c>
    </row>
    <row r="26" spans="5:28" x14ac:dyDescent="0.25">
      <c r="E26" s="23" t="s">
        <v>3</v>
      </c>
      <c r="F26" s="24"/>
      <c r="G26" s="24"/>
      <c r="M26" s="17" t="s">
        <v>18</v>
      </c>
      <c r="N26" s="17"/>
      <c r="O26" s="17"/>
      <c r="U26" s="17" t="s">
        <v>21</v>
      </c>
      <c r="V26" s="17"/>
      <c r="W26" s="17"/>
    </row>
    <row r="28" spans="5:28" x14ac:dyDescent="0.25">
      <c r="E28" s="3" t="s">
        <v>0</v>
      </c>
      <c r="F28" s="3" t="s">
        <v>1</v>
      </c>
      <c r="G28" s="3" t="s">
        <v>2</v>
      </c>
      <c r="H28" s="3" t="s">
        <v>4</v>
      </c>
      <c r="I28" s="3" t="s">
        <v>5</v>
      </c>
      <c r="J28" s="3" t="s">
        <v>6</v>
      </c>
      <c r="K28" s="3" t="s">
        <v>7</v>
      </c>
      <c r="M28" s="2" t="s">
        <v>0</v>
      </c>
      <c r="N28" s="2" t="s">
        <v>1</v>
      </c>
      <c r="O28" s="2" t="s">
        <v>2</v>
      </c>
      <c r="P28" s="2" t="s">
        <v>4</v>
      </c>
      <c r="Q28" s="2" t="s">
        <v>5</v>
      </c>
      <c r="R28" s="2" t="s">
        <v>6</v>
      </c>
      <c r="S28" s="2" t="s">
        <v>7</v>
      </c>
      <c r="U28" s="2" t="s">
        <v>0</v>
      </c>
      <c r="V28" s="2" t="s">
        <v>1</v>
      </c>
      <c r="W28" s="2" t="s">
        <v>2</v>
      </c>
      <c r="X28" s="2" t="s">
        <v>4</v>
      </c>
      <c r="Y28" s="2" t="s">
        <v>5</v>
      </c>
      <c r="Z28" s="2" t="s">
        <v>6</v>
      </c>
      <c r="AA28" s="2" t="s">
        <v>7</v>
      </c>
    </row>
    <row r="29" spans="5:28" x14ac:dyDescent="0.25">
      <c r="E29" s="3">
        <v>1</v>
      </c>
      <c r="F29" s="3">
        <v>4</v>
      </c>
      <c r="G29" s="3">
        <v>21</v>
      </c>
      <c r="H29" s="2">
        <f>SQRT((F29-$F$30)^2 +(G29-$G$30)^2)</f>
        <v>3.1622776601683795</v>
      </c>
      <c r="I29" s="2">
        <f>(EXP(-0.5*(H29/$C$4)^2))</f>
        <v>0.28650479686019004</v>
      </c>
      <c r="J29" s="2">
        <f t="shared" ref="J29:J38" si="13">I29*F29</f>
        <v>1.1460191874407601</v>
      </c>
      <c r="K29" s="2">
        <f t="shared" ref="K29:K38" si="14">I29*G29</f>
        <v>6.0166007340639904</v>
      </c>
      <c r="M29" s="2">
        <v>1</v>
      </c>
      <c r="N29" s="3">
        <f>SUM($J$9:$J$18)</f>
        <v>9.3468705395314355</v>
      </c>
      <c r="O29" s="3">
        <f>SUM($K$9:$K$18)</f>
        <v>40.95824922042646</v>
      </c>
      <c r="P29" s="2">
        <f>SQRT((N29-$N$25)^2+(O29-$O$25)^2)</f>
        <v>23.562378520842074</v>
      </c>
      <c r="Q29" s="2">
        <f>(1/($C$4*(SQRT(2*3.14159265358979)))*EXP(-0.5*(P29/$C$4)^2))</f>
        <v>1.4475058532036018E-31</v>
      </c>
      <c r="R29" s="2">
        <f>(Q29/$O$40)*N29</f>
        <v>2.3288405823406989E-30</v>
      </c>
      <c r="S29" s="2">
        <f>(Q29/$O$40)*O29</f>
        <v>1.0205044839631977E-29</v>
      </c>
      <c r="U29" s="2">
        <v>1</v>
      </c>
      <c r="V29" s="2">
        <f>SUM($R$9:$R$18)</f>
        <v>4.8510804079218142</v>
      </c>
      <c r="W29" s="2">
        <f>SUM($S$9:$S$18)</f>
        <v>19.426695661293724</v>
      </c>
      <c r="X29" s="2">
        <f>SQRT((V29-$V$25)^2+(W29-$W$25)^2)</f>
        <v>1.9527571839581788</v>
      </c>
      <c r="Y29" s="2">
        <f>(1/($C$4*(SQRT(2*3.14159265358979)))*EXP(-0.5*(X29/$C$4)^2))</f>
        <v>0.12384267224074287</v>
      </c>
      <c r="Z29" s="2">
        <f>(Y29/$W$40)*V29</f>
        <v>0.78110332616118916</v>
      </c>
      <c r="AA29" s="2">
        <f>(Y29/$W$40)*W29</f>
        <v>3.1280158895280543</v>
      </c>
    </row>
    <row r="30" spans="5:28" x14ac:dyDescent="0.25">
      <c r="E30" s="3">
        <v>2</v>
      </c>
      <c r="F30" s="3">
        <v>5</v>
      </c>
      <c r="G30" s="3">
        <v>18</v>
      </c>
      <c r="H30" s="2">
        <f>SQRT((F30-$F$30)^2 +(G30-$G$30)^2)</f>
        <v>0</v>
      </c>
      <c r="I30" s="2">
        <f t="shared" ref="I30:I38" si="15">(EXP(-0.5*(H30/$C$4)^2))</f>
        <v>1</v>
      </c>
      <c r="J30" s="2">
        <f t="shared" si="13"/>
        <v>5</v>
      </c>
      <c r="K30" s="2">
        <f t="shared" si="14"/>
        <v>18</v>
      </c>
      <c r="M30" s="2">
        <v>2</v>
      </c>
      <c r="N30" s="3">
        <f>SUM($J$29:$J$38)/$G$40</f>
        <v>4.3452500388106277</v>
      </c>
      <c r="O30" s="3">
        <f>SUM($K$29:$K$38)/$G$40</f>
        <v>17.932839909706068</v>
      </c>
      <c r="P30" s="2">
        <f t="shared" ref="P30:P38" si="16">SQRT((N30-$N$25)^2+(O30-$O$25)^2)</f>
        <v>0</v>
      </c>
      <c r="Q30" s="2">
        <f t="shared" ref="Q30:Q38" si="17">(1/($C$4*(SQRT(2*3.14159265358979)))*EXP(-0.5*(P30/$C$4)^2))</f>
        <v>0.19947114020071643</v>
      </c>
      <c r="R30" s="2">
        <f t="shared" ref="R30:R38" si="18">(Q30/$O$40)*N30</f>
        <v>1.4919286254494235</v>
      </c>
      <c r="S30" s="2">
        <f t="shared" ref="S30:S38" si="19">(Q30/$O$40)*O30</f>
        <v>6.1571870336408825</v>
      </c>
      <c r="U30" s="2">
        <v>2</v>
      </c>
      <c r="V30" s="2">
        <f>SUM($R$29:$R$38)</f>
        <v>4.1408530696488182</v>
      </c>
      <c r="W30" s="2">
        <f>SUM($S$29:$S$38)</f>
        <v>17.607674565355051</v>
      </c>
      <c r="X30" s="2">
        <f t="shared" ref="X30:X38" si="20">SQRT((V30-$V$25)^2+(W30-$W$25)^2)</f>
        <v>0</v>
      </c>
      <c r="Y30" s="2">
        <f t="shared" ref="Y30:Y38" si="21">(1/($C$4*(SQRT(2*3.14159265358979)))*EXP(-0.5*(X30/$C$4)^2))</f>
        <v>0.19947114020071643</v>
      </c>
      <c r="Z30" s="2">
        <f t="shared" ref="Z30:Z38" si="22">(Y30/$W$40)*V30</f>
        <v>1.0739142130584074</v>
      </c>
      <c r="AA30" s="2">
        <f t="shared" ref="AA30:AA38" si="23">(Y30/$W$40)*W30</f>
        <v>4.5664822336344022</v>
      </c>
    </row>
    <row r="31" spans="5:28" x14ac:dyDescent="0.25">
      <c r="E31" s="3">
        <v>3</v>
      </c>
      <c r="F31" s="3">
        <v>10</v>
      </c>
      <c r="G31" s="3">
        <v>24</v>
      </c>
      <c r="H31" s="2">
        <f t="shared" ref="H31:H38" si="24">SQRT((F31-$F$30)^2 +(G31-$G$30)^2)</f>
        <v>7.810249675906654</v>
      </c>
      <c r="I31" s="2">
        <f t="shared" si="15"/>
        <v>4.8809524352341543E-4</v>
      </c>
      <c r="J31" s="2">
        <f t="shared" si="13"/>
        <v>4.8809524352341543E-3</v>
      </c>
      <c r="K31" s="2">
        <f t="shared" si="14"/>
        <v>1.171428584456197E-2</v>
      </c>
      <c r="M31" s="2">
        <v>3</v>
      </c>
      <c r="N31" s="3">
        <f>SUM($J$49:$J$58)/$G$60</f>
        <v>10.798163117485869</v>
      </c>
      <c r="O31" s="3">
        <f>SUM($K$49:$K$58)/$G$60</f>
        <v>23.938881749001787</v>
      </c>
      <c r="P31" s="2">
        <f t="shared" si="16"/>
        <v>8.8154764917336532</v>
      </c>
      <c r="Q31" s="2">
        <f t="shared" si="17"/>
        <v>1.2053398123852871E-5</v>
      </c>
      <c r="R31" s="2">
        <f t="shared" si="18"/>
        <v>2.240333070411675E-4</v>
      </c>
      <c r="S31" s="2">
        <f t="shared" si="19"/>
        <v>4.9666844135847876E-4</v>
      </c>
      <c r="U31" s="2">
        <v>3</v>
      </c>
      <c r="V31" s="2">
        <f>SUM($R$49:$R$58)</f>
        <v>11.220571333586111</v>
      </c>
      <c r="W31" s="2">
        <f>SUM($S$49:$S$58)</f>
        <v>23.498438789350377</v>
      </c>
      <c r="X31" s="2">
        <f t="shared" si="20"/>
        <v>9.2099681779814286</v>
      </c>
      <c r="Y31" s="2">
        <f t="shared" si="21"/>
        <v>4.9554382717339384E-6</v>
      </c>
      <c r="Z31" s="2">
        <f t="shared" si="22"/>
        <v>7.2293082187722198E-5</v>
      </c>
      <c r="AA31" s="2">
        <f t="shared" si="23"/>
        <v>1.513982235108464E-4</v>
      </c>
    </row>
    <row r="32" spans="5:28" x14ac:dyDescent="0.25">
      <c r="E32" s="3">
        <v>4</v>
      </c>
      <c r="F32" s="3">
        <v>4</v>
      </c>
      <c r="G32" s="3">
        <v>17</v>
      </c>
      <c r="H32" s="2">
        <f t="shared" si="24"/>
        <v>1.4142135623730951</v>
      </c>
      <c r="I32" s="2">
        <f t="shared" si="15"/>
        <v>0.77880078307140488</v>
      </c>
      <c r="J32" s="2">
        <f t="shared" si="13"/>
        <v>3.1152031322856195</v>
      </c>
      <c r="K32" s="2">
        <f t="shared" si="14"/>
        <v>13.239613312213883</v>
      </c>
      <c r="M32" s="2">
        <v>4</v>
      </c>
      <c r="N32" s="3">
        <f>SUM($J$69:$J$78)</f>
        <v>4.0198315492954322</v>
      </c>
      <c r="O32" s="3">
        <f>SUM($K$69:$K$78)</f>
        <v>17.248187583052115</v>
      </c>
      <c r="P32" s="2">
        <f t="shared" si="16"/>
        <v>0.75805408890858383</v>
      </c>
      <c r="Q32" s="2">
        <f t="shared" si="17"/>
        <v>0.18564547657785779</v>
      </c>
      <c r="R32" s="2">
        <f t="shared" si="18"/>
        <v>1.2845334872030387</v>
      </c>
      <c r="S32" s="2">
        <f t="shared" si="19"/>
        <v>5.5116425333477999</v>
      </c>
      <c r="U32" s="2">
        <v>4</v>
      </c>
      <c r="V32" s="2">
        <f>SUM($R$69:$R$78)</f>
        <v>4.0649682100371338</v>
      </c>
      <c r="W32" s="2">
        <f>SUM($S$69:$S$78)</f>
        <v>17.427302640251295</v>
      </c>
      <c r="X32" s="2">
        <f t="shared" si="20"/>
        <v>0.19568480596081067</v>
      </c>
      <c r="Y32" s="2">
        <f t="shared" si="21"/>
        <v>0.19851863946527012</v>
      </c>
      <c r="Z32" s="2">
        <f t="shared" si="22"/>
        <v>1.0491996646175352</v>
      </c>
      <c r="AA32" s="2">
        <f t="shared" si="23"/>
        <v>4.4981212990034463</v>
      </c>
    </row>
    <row r="33" spans="5:28" x14ac:dyDescent="0.25">
      <c r="E33" s="3">
        <v>5</v>
      </c>
      <c r="F33" s="3">
        <v>3</v>
      </c>
      <c r="G33" s="3">
        <v>16</v>
      </c>
      <c r="H33" s="2">
        <f t="shared" si="24"/>
        <v>2.8284271247461903</v>
      </c>
      <c r="I33" s="2">
        <f t="shared" si="15"/>
        <v>0.36787944117144222</v>
      </c>
      <c r="J33" s="2">
        <f t="shared" si="13"/>
        <v>1.1036383235143266</v>
      </c>
      <c r="K33" s="2">
        <f t="shared" si="14"/>
        <v>5.8860710587430756</v>
      </c>
      <c r="M33" s="2">
        <v>5</v>
      </c>
      <c r="N33" s="3">
        <f>SUM($J$89:$J$98)</f>
        <v>3.7145427451004558</v>
      </c>
      <c r="O33" s="3">
        <f>SUM($K$89:$K$98)</f>
        <v>16.790331842871669</v>
      </c>
      <c r="P33" s="2">
        <f t="shared" si="16"/>
        <v>1.3050350083890025</v>
      </c>
      <c r="Q33" s="2">
        <f t="shared" si="17"/>
        <v>0.16122163263838005</v>
      </c>
      <c r="R33" s="2">
        <f t="shared" si="18"/>
        <v>1.030817729719893</v>
      </c>
      <c r="S33" s="2">
        <f t="shared" si="19"/>
        <v>4.6594622647274262</v>
      </c>
      <c r="U33" s="2">
        <v>5</v>
      </c>
      <c r="V33" s="2">
        <f>SUM($R$89:$R$98)</f>
        <v>4.0282348735391089</v>
      </c>
      <c r="W33" s="2">
        <f>SUM($S$89:$S$98)</f>
        <v>17.345115217146901</v>
      </c>
      <c r="X33" s="2">
        <f t="shared" si="20"/>
        <v>0.28569261353156017</v>
      </c>
      <c r="Y33" s="2">
        <f t="shared" si="21"/>
        <v>0.19744637560286835</v>
      </c>
      <c r="Z33" s="2">
        <f t="shared" si="22"/>
        <v>1.034102648527901</v>
      </c>
      <c r="AA33" s="2">
        <f t="shared" si="23"/>
        <v>4.4527268513800751</v>
      </c>
    </row>
    <row r="34" spans="5:28" x14ac:dyDescent="0.25">
      <c r="E34" s="3">
        <v>6</v>
      </c>
      <c r="F34" s="3">
        <v>11</v>
      </c>
      <c r="G34" s="3">
        <v>25</v>
      </c>
      <c r="H34" s="2">
        <f t="shared" si="24"/>
        <v>9.2195444572928871</v>
      </c>
      <c r="I34" s="2">
        <f t="shared" si="15"/>
        <v>2.4300831259329461E-5</v>
      </c>
      <c r="J34" s="2">
        <f t="shared" si="13"/>
        <v>2.6730914385262407E-4</v>
      </c>
      <c r="K34" s="2">
        <f t="shared" si="14"/>
        <v>6.0752078148323659E-4</v>
      </c>
      <c r="M34" s="2">
        <v>6</v>
      </c>
      <c r="N34" s="3">
        <f>SUM($J$109:$J$118)</f>
        <v>11.036488895152637</v>
      </c>
      <c r="O34" s="3">
        <f>SUM($K$109:$K$118)</f>
        <v>24.185977569661773</v>
      </c>
      <c r="P34" s="2">
        <f t="shared" si="16"/>
        <v>9.1582972231183568</v>
      </c>
      <c r="Q34" s="2">
        <f t="shared" si="17"/>
        <v>5.5796376713073144E-6</v>
      </c>
      <c r="R34" s="2">
        <f t="shared" si="18"/>
        <v>1.0599616021523207E-4</v>
      </c>
      <c r="S34" s="2">
        <f t="shared" si="19"/>
        <v>2.3228589978121144E-4</v>
      </c>
      <c r="U34" s="2">
        <v>6</v>
      </c>
      <c r="V34" s="2">
        <f>SUM($R$109:$R$118)</f>
        <v>11.215669377706885</v>
      </c>
      <c r="W34" s="2">
        <f>SUM($S$109:$S$118)</f>
        <v>23.538630536982314</v>
      </c>
      <c r="X34" s="2">
        <f t="shared" si="20"/>
        <v>9.2319696993732308</v>
      </c>
      <c r="Y34" s="2">
        <f t="shared" si="21"/>
        <v>4.7103714918933994E-6</v>
      </c>
      <c r="Z34" s="2">
        <f t="shared" si="22"/>
        <v>6.8687871350283419E-5</v>
      </c>
      <c r="AA34" s="2">
        <f t="shared" si="23"/>
        <v>1.4415710481799731E-4</v>
      </c>
    </row>
    <row r="35" spans="5:28" x14ac:dyDescent="0.25">
      <c r="E35" s="3">
        <v>7</v>
      </c>
      <c r="F35" s="3">
        <v>12</v>
      </c>
      <c r="G35" s="3">
        <v>24</v>
      </c>
      <c r="H35" s="2">
        <f t="shared" si="24"/>
        <v>9.2195444572928871</v>
      </c>
      <c r="I35" s="2">
        <f t="shared" si="15"/>
        <v>2.4300831259329461E-5</v>
      </c>
      <c r="J35" s="2">
        <f t="shared" si="13"/>
        <v>2.9160997511195355E-4</v>
      </c>
      <c r="K35" s="2">
        <f t="shared" si="14"/>
        <v>5.832199502239071E-4</v>
      </c>
      <c r="M35" s="2">
        <v>7</v>
      </c>
      <c r="N35" s="3">
        <f>SUM($J$129:$J$138)</f>
        <v>11.325208280728964</v>
      </c>
      <c r="O35" s="3">
        <f>SUM($K$129:$K$138)</f>
        <v>23.757837718806009</v>
      </c>
      <c r="P35" s="2">
        <f t="shared" si="16"/>
        <v>9.0912274493020373</v>
      </c>
      <c r="Q35" s="2">
        <f t="shared" si="17"/>
        <v>6.50208423688215E-6</v>
      </c>
      <c r="R35" s="2">
        <f t="shared" si="18"/>
        <v>1.2675117499479462E-4</v>
      </c>
      <c r="S35" s="2">
        <f t="shared" si="19"/>
        <v>2.6589655320674458E-4</v>
      </c>
      <c r="U35" s="2">
        <v>7</v>
      </c>
      <c r="V35" s="2">
        <f>SUM($R$129:$R$138)</f>
        <v>11.288082857663348</v>
      </c>
      <c r="W35" s="2">
        <f>SUM($S$129:$S$138)</f>
        <v>23.383951455102526</v>
      </c>
      <c r="X35" s="2">
        <f t="shared" si="20"/>
        <v>9.1895738938055764</v>
      </c>
      <c r="Y35" s="2">
        <f t="shared" si="21"/>
        <v>5.1934140836004486E-6</v>
      </c>
      <c r="Z35" s="2">
        <f t="shared" si="22"/>
        <v>7.6220683571853769E-5</v>
      </c>
      <c r="AA35" s="2">
        <f t="shared" si="23"/>
        <v>1.5789579036523007E-4</v>
      </c>
    </row>
    <row r="36" spans="5:28" x14ac:dyDescent="0.25">
      <c r="E36" s="3">
        <v>8</v>
      </c>
      <c r="F36" s="3">
        <v>6</v>
      </c>
      <c r="G36" s="3">
        <v>22</v>
      </c>
      <c r="H36" s="2">
        <f t="shared" si="24"/>
        <v>4.1231056256176606</v>
      </c>
      <c r="I36" s="2">
        <f t="shared" si="15"/>
        <v>0.11943296826671962</v>
      </c>
      <c r="J36" s="2">
        <f t="shared" si="13"/>
        <v>0.71659780960031771</v>
      </c>
      <c r="K36" s="2">
        <f t="shared" si="14"/>
        <v>2.6275253018678315</v>
      </c>
      <c r="M36" s="2">
        <v>8</v>
      </c>
      <c r="N36" s="3">
        <f>SUM($J$149:$J$158)</f>
        <v>5.585433041278141</v>
      </c>
      <c r="O36" s="3">
        <f>SUM($K$149:$K$158)</f>
        <v>21.4664773023603</v>
      </c>
      <c r="P36" s="2">
        <f t="shared" si="16"/>
        <v>3.7449495460384417</v>
      </c>
      <c r="Q36" s="2">
        <f t="shared" si="17"/>
        <v>3.4556258511783282E-2</v>
      </c>
      <c r="R36" s="2">
        <f t="shared" si="18"/>
        <v>0.33222841065377468</v>
      </c>
      <c r="S36" s="2">
        <f t="shared" si="19"/>
        <v>1.27685240943583</v>
      </c>
      <c r="U36" s="2">
        <v>8</v>
      </c>
      <c r="V36" s="2">
        <f>SUM($R$149:$R$158)</f>
        <v>5.4475936058940624</v>
      </c>
      <c r="W36" s="2">
        <f>SUM($S$149:$S$158)</f>
        <v>20.6721041723018</v>
      </c>
      <c r="X36" s="2">
        <f t="shared" si="20"/>
        <v>3.3314110591457062</v>
      </c>
      <c r="Y36" s="2">
        <f t="shared" si="21"/>
        <v>4.9818286209455782E-2</v>
      </c>
      <c r="Z36" s="2">
        <f t="shared" si="22"/>
        <v>0.35285248815899967</v>
      </c>
      <c r="AA36" s="2">
        <f t="shared" si="23"/>
        <v>1.3389771558558836</v>
      </c>
    </row>
    <row r="37" spans="5:28" x14ac:dyDescent="0.25">
      <c r="E37" s="3">
        <v>9</v>
      </c>
      <c r="F37" s="3">
        <v>13</v>
      </c>
      <c r="G37" s="3">
        <v>20</v>
      </c>
      <c r="H37" s="2">
        <f t="shared" si="24"/>
        <v>8.2462112512353212</v>
      </c>
      <c r="I37" s="2">
        <f t="shared" si="15"/>
        <v>2.0346836901064417E-4</v>
      </c>
      <c r="J37" s="2">
        <f t="shared" si="13"/>
        <v>2.6450887971383743E-3</v>
      </c>
      <c r="K37" s="2">
        <f t="shared" si="14"/>
        <v>4.0693673802128837E-3</v>
      </c>
      <c r="M37" s="2">
        <v>9</v>
      </c>
      <c r="N37" s="3">
        <f>SUM($J$169:$J$178)</f>
        <v>12.444428088455648</v>
      </c>
      <c r="O37" s="3">
        <f>SUM($K$169:$K$178)</f>
        <v>20.795659609564716</v>
      </c>
      <c r="P37" s="2">
        <f t="shared" si="16"/>
        <v>8.5902515512498514</v>
      </c>
      <c r="Q37" s="2">
        <f t="shared" si="17"/>
        <v>1.9675459134809518E-5</v>
      </c>
      <c r="R37" s="2">
        <f t="shared" si="18"/>
        <v>4.2145675843183682E-4</v>
      </c>
      <c r="S37" s="2">
        <f t="shared" si="19"/>
        <v>7.0428879705846672E-4</v>
      </c>
      <c r="U37" s="2">
        <v>9</v>
      </c>
      <c r="V37" s="2">
        <f>SUM($R$169:$R$178)</f>
        <v>11.95432446091565</v>
      </c>
      <c r="W37" s="2">
        <f>SUM($S$169:$S$178)</f>
        <v>21.870762494516434</v>
      </c>
      <c r="X37" s="2">
        <f t="shared" si="20"/>
        <v>8.9008007434110521</v>
      </c>
      <c r="Y37" s="2">
        <f t="shared" si="21"/>
        <v>9.9781041760770242E-6</v>
      </c>
      <c r="Z37" s="2">
        <f t="shared" si="22"/>
        <v>1.550860634546908E-4</v>
      </c>
      <c r="AA37" s="2">
        <f t="shared" si="23"/>
        <v>2.8373418097497801E-4</v>
      </c>
    </row>
    <row r="38" spans="5:28" x14ac:dyDescent="0.25">
      <c r="E38" s="3">
        <v>10</v>
      </c>
      <c r="F38" s="3">
        <v>12</v>
      </c>
      <c r="G38" s="3">
        <v>21</v>
      </c>
      <c r="H38" s="2">
        <f t="shared" si="24"/>
        <v>7.6157731058639087</v>
      </c>
      <c r="I38" s="2">
        <f t="shared" si="15"/>
        <v>7.1017438884254849E-4</v>
      </c>
      <c r="J38" s="2">
        <f t="shared" si="13"/>
        <v>8.5220926661105818E-3</v>
      </c>
      <c r="K38" s="2">
        <f t="shared" si="14"/>
        <v>1.4913662165693519E-2</v>
      </c>
      <c r="M38" s="2">
        <v>10</v>
      </c>
      <c r="N38" s="3">
        <f>SUM($J$189:$J$198)</f>
        <v>12.081741486826413</v>
      </c>
      <c r="O38" s="3">
        <f>SUM($K$189:$K$198)</f>
        <v>21.52293956666071</v>
      </c>
      <c r="P38" s="2">
        <f t="shared" si="16"/>
        <v>8.5288988428804355</v>
      </c>
      <c r="Q38" s="2">
        <f t="shared" si="17"/>
        <v>2.2435856377362854E-5</v>
      </c>
      <c r="R38" s="2">
        <f t="shared" si="18"/>
        <v>4.6657922200523966E-4</v>
      </c>
      <c r="S38" s="2">
        <f t="shared" si="19"/>
        <v>8.3118451170537176E-4</v>
      </c>
      <c r="U38" s="2">
        <v>10</v>
      </c>
      <c r="V38" s="2">
        <f>SUM($R$189:$R$198)</f>
        <v>11.780433066574233</v>
      </c>
      <c r="W38" s="2">
        <f>SUM($S$189:$S$198)</f>
        <v>22.262485120966041</v>
      </c>
      <c r="X38" s="2">
        <f t="shared" si="20"/>
        <v>8.9459736104043142</v>
      </c>
      <c r="Y38" s="2">
        <f t="shared" si="21"/>
        <v>9.0215789121015456E-6</v>
      </c>
      <c r="Z38" s="2">
        <f t="shared" si="22"/>
        <v>1.3817946528140986E-4</v>
      </c>
      <c r="AA38" s="2">
        <f t="shared" si="23"/>
        <v>2.6112947397314987E-4</v>
      </c>
    </row>
    <row r="40" spans="5:28" x14ac:dyDescent="0.25">
      <c r="E40" s="25" t="s">
        <v>11</v>
      </c>
      <c r="F40" s="25"/>
      <c r="G40" s="4">
        <f>SUM(I29:I38)</f>
        <v>2.5540683290336519</v>
      </c>
      <c r="H40" s="20"/>
      <c r="I40" s="21"/>
      <c r="J40" s="21"/>
      <c r="K40" s="21"/>
      <c r="L40" s="21"/>
      <c r="M40" s="18" t="s">
        <v>8</v>
      </c>
      <c r="N40" s="19"/>
      <c r="O40" s="4">
        <f>SUM(Q29:Q38)</f>
        <v>0.58096075436428185</v>
      </c>
      <c r="U40" s="18" t="s">
        <v>8</v>
      </c>
      <c r="V40" s="19"/>
      <c r="W40" s="4">
        <f>SUM(Y29:Y38)</f>
        <v>0.76913097262598895</v>
      </c>
    </row>
    <row r="41" spans="5:28" x14ac:dyDescent="0.25">
      <c r="E41" s="25" t="s">
        <v>12</v>
      </c>
      <c r="F41" s="25"/>
      <c r="G41" s="5">
        <f>SUM(J29:J38)/G40</f>
        <v>4.3452500388106277</v>
      </c>
      <c r="H41" s="20"/>
      <c r="I41" s="21"/>
      <c r="J41" s="21"/>
      <c r="K41" s="21"/>
      <c r="L41" s="21"/>
      <c r="M41" s="18" t="s">
        <v>9</v>
      </c>
      <c r="N41" s="19"/>
      <c r="O41" s="5">
        <f>SUM(R29:R38)</f>
        <v>4.1408530696488182</v>
      </c>
      <c r="P41" s="20"/>
      <c r="Q41" s="21"/>
      <c r="R41" s="21"/>
      <c r="S41" s="21"/>
      <c r="T41" s="21"/>
      <c r="U41" s="18" t="s">
        <v>9</v>
      </c>
      <c r="V41" s="19"/>
      <c r="W41" s="5">
        <f>SUM(Z29:Z38)</f>
        <v>4.2916828076898783</v>
      </c>
      <c r="X41" s="20"/>
      <c r="Y41" s="21"/>
      <c r="Z41" s="21"/>
      <c r="AA41" s="21"/>
      <c r="AB41" s="21"/>
    </row>
    <row r="42" spans="5:28" x14ac:dyDescent="0.25">
      <c r="E42" s="25" t="s">
        <v>13</v>
      </c>
      <c r="F42" s="25"/>
      <c r="G42" s="5">
        <f>SUM(K29:K38)/G40</f>
        <v>17.932839909706068</v>
      </c>
      <c r="M42" s="18" t="s">
        <v>10</v>
      </c>
      <c r="N42" s="19"/>
      <c r="O42" s="5">
        <f>SUM(S29:S38)</f>
        <v>17.607674565355051</v>
      </c>
      <c r="P42" s="20"/>
      <c r="Q42" s="21"/>
      <c r="R42" s="21"/>
      <c r="S42" s="21"/>
      <c r="T42" s="21"/>
      <c r="U42" s="18" t="s">
        <v>10</v>
      </c>
      <c r="V42" s="19"/>
      <c r="W42" s="5">
        <f>SUM(AA29:AA38)</f>
        <v>17.985321744175501</v>
      </c>
      <c r="X42" s="20"/>
      <c r="Y42" s="21"/>
      <c r="Z42" s="21"/>
      <c r="AA42" s="21"/>
      <c r="AB42" s="21"/>
    </row>
    <row r="44" spans="5:28" x14ac:dyDescent="0.25">
      <c r="E44" s="6" t="s">
        <v>17</v>
      </c>
      <c r="F44" s="6" t="s">
        <v>1</v>
      </c>
      <c r="G44" s="6" t="s">
        <v>2</v>
      </c>
      <c r="M44" s="1" t="s">
        <v>17</v>
      </c>
      <c r="N44" s="1" t="s">
        <v>1</v>
      </c>
      <c r="O44" s="1" t="s">
        <v>2</v>
      </c>
      <c r="U44" s="1" t="s">
        <v>17</v>
      </c>
      <c r="V44" s="1" t="s">
        <v>1</v>
      </c>
      <c r="W44" s="1" t="s">
        <v>2</v>
      </c>
    </row>
    <row r="45" spans="5:28" x14ac:dyDescent="0.25">
      <c r="E45" s="6">
        <v>3</v>
      </c>
      <c r="F45" s="6">
        <v>10</v>
      </c>
      <c r="G45" s="6">
        <v>24</v>
      </c>
      <c r="M45" s="1">
        <v>3</v>
      </c>
      <c r="N45" s="1">
        <f>SUM($J$49:$J$58)/$G$60</f>
        <v>10.798163117485869</v>
      </c>
      <c r="O45" s="1">
        <f>SUM($K$49:$K$58)/$G$60</f>
        <v>23.938881749001787</v>
      </c>
      <c r="U45" s="1">
        <v>3</v>
      </c>
      <c r="V45" s="1">
        <f>SUM(R49:R58)</f>
        <v>11.220571333586111</v>
      </c>
      <c r="W45" s="1">
        <f>SUM(S49:S58)</f>
        <v>23.498438789350377</v>
      </c>
    </row>
    <row r="46" spans="5:28" x14ac:dyDescent="0.25">
      <c r="E46" s="23" t="s">
        <v>3</v>
      </c>
      <c r="F46" s="24"/>
      <c r="G46" s="24"/>
      <c r="M46" s="17" t="s">
        <v>18</v>
      </c>
      <c r="N46" s="17"/>
      <c r="O46" s="17"/>
      <c r="U46" s="17" t="s">
        <v>21</v>
      </c>
      <c r="V46" s="17"/>
      <c r="W46" s="17"/>
    </row>
    <row r="48" spans="5:28" x14ac:dyDescent="0.25">
      <c r="E48" s="3" t="s">
        <v>0</v>
      </c>
      <c r="F48" s="3" t="s">
        <v>1</v>
      </c>
      <c r="G48" s="3" t="s">
        <v>2</v>
      </c>
      <c r="H48" s="3" t="s">
        <v>4</v>
      </c>
      <c r="I48" s="3" t="s">
        <v>5</v>
      </c>
      <c r="J48" s="3" t="s">
        <v>6</v>
      </c>
      <c r="K48" s="3" t="s">
        <v>7</v>
      </c>
      <c r="M48" s="2" t="s">
        <v>0</v>
      </c>
      <c r="N48" s="2" t="s">
        <v>1</v>
      </c>
      <c r="O48" s="2" t="s">
        <v>2</v>
      </c>
      <c r="P48" s="2" t="s">
        <v>4</v>
      </c>
      <c r="Q48" s="2" t="s">
        <v>5</v>
      </c>
      <c r="R48" s="2" t="s">
        <v>6</v>
      </c>
      <c r="S48" s="2" t="s">
        <v>7</v>
      </c>
      <c r="U48" s="2" t="s">
        <v>0</v>
      </c>
      <c r="V48" s="2" t="s">
        <v>1</v>
      </c>
      <c r="W48" s="2" t="s">
        <v>2</v>
      </c>
      <c r="X48" s="2" t="s">
        <v>4</v>
      </c>
      <c r="Y48" s="2" t="s">
        <v>5</v>
      </c>
      <c r="Z48" s="2" t="s">
        <v>6</v>
      </c>
      <c r="AA48" s="2" t="s">
        <v>7</v>
      </c>
    </row>
    <row r="49" spans="5:28" x14ac:dyDescent="0.25">
      <c r="E49" s="3">
        <v>1</v>
      </c>
      <c r="F49" s="3">
        <v>4</v>
      </c>
      <c r="G49" s="3">
        <v>21</v>
      </c>
      <c r="H49" s="2">
        <f t="shared" ref="H49:H58" si="25">SQRT((F49-$F$45)^2 +(G49-$G$45)^2)</f>
        <v>6.7082039324993694</v>
      </c>
      <c r="I49" s="2">
        <f t="shared" ref="I49:I58" si="26">(1/($C$4*(SQRT(2*3.14159265358979)))*EXP(-0.5*(H49/$C$4)^2))</f>
        <v>7.1940526094692867E-4</v>
      </c>
      <c r="J49" s="2">
        <f t="shared" ref="J49:J58" si="27">I49*F49</f>
        <v>2.8776210437877147E-3</v>
      </c>
      <c r="K49" s="2">
        <f t="shared" ref="K49:K58" si="28">I49*G49</f>
        <v>1.5107510479885502E-2</v>
      </c>
      <c r="M49" s="2">
        <v>1</v>
      </c>
      <c r="N49" s="3">
        <f>SUM($J$9:$J$18)</f>
        <v>9.3468705395314355</v>
      </c>
      <c r="O49" s="3">
        <f>SUM($K$9:$K$18)</f>
        <v>40.95824922042646</v>
      </c>
      <c r="P49" s="2">
        <f>SQRT((N49-$N$45)^2+(O49-$O$45)^2)</f>
        <v>17.081133430607405</v>
      </c>
      <c r="Q49" s="2">
        <f>(1/($C$4*(SQRT(2*3.14159265358979)))*EXP(-0.5*(P49/$C$4)^2))</f>
        <v>2.8898972788941765E-17</v>
      </c>
      <c r="R49" s="2">
        <f>(Q49/$O$60)*N49</f>
        <v>3.8010196511976816E-16</v>
      </c>
      <c r="S49" s="2">
        <f>(Q49/$O$60)*O49</f>
        <v>1.6656174866983618E-15</v>
      </c>
      <c r="U49" s="2">
        <v>1</v>
      </c>
      <c r="V49" s="2">
        <f>SUM($R$9:$R$18)</f>
        <v>4.8510804079218142</v>
      </c>
      <c r="W49" s="2">
        <f>SUM($S$9:$S$18)</f>
        <v>19.426695661293724</v>
      </c>
      <c r="X49" s="2">
        <f>SQRT((V49-$V$45)^2+(W49-$W$45)^2)</f>
        <v>7.5597292777583247</v>
      </c>
      <c r="Y49" s="2">
        <f>(1/($C$4*(SQRT(2*3.14159265358979)))*EXP(-0.5*(X49/$C$4)^2))</f>
        <v>1.5754899670460023E-4</v>
      </c>
      <c r="Z49" s="2">
        <f>(Y49/$W$60)*V49</f>
        <v>8.5718221693776491E-4</v>
      </c>
      <c r="AA49" s="2">
        <f>(Y49/$W$60)*W49</f>
        <v>3.4326823417583311E-3</v>
      </c>
    </row>
    <row r="50" spans="5:28" x14ac:dyDescent="0.25">
      <c r="E50" s="3">
        <v>2</v>
      </c>
      <c r="F50" s="3">
        <v>5</v>
      </c>
      <c r="G50" s="3">
        <v>18</v>
      </c>
      <c r="H50" s="2">
        <f t="shared" si="25"/>
        <v>7.810249675906654</v>
      </c>
      <c r="I50" s="2">
        <f t="shared" si="26"/>
        <v>9.7360914752162028E-5</v>
      </c>
      <c r="J50" s="2">
        <f t="shared" si="27"/>
        <v>4.8680457376081015E-4</v>
      </c>
      <c r="K50" s="2">
        <f t="shared" si="28"/>
        <v>1.7524964655389165E-3</v>
      </c>
      <c r="M50" s="2">
        <v>2</v>
      </c>
      <c r="N50" s="3">
        <f>SUM($J$29:$J$38)/$G$40</f>
        <v>4.3452500388106277</v>
      </c>
      <c r="O50" s="3">
        <f>SUM($K$29:$K$38)/$G$40</f>
        <v>17.932839909706068</v>
      </c>
      <c r="P50" s="2">
        <f t="shared" ref="P50:P58" si="29">SQRT((N50-$N$45)^2+(O50-$O$45)^2)</f>
        <v>8.8154764917336532</v>
      </c>
      <c r="Q50" s="2">
        <f t="shared" ref="Q50:Q58" si="30">(1/($C$4*(SQRT(2*3.14159265358979)))*EXP(-0.5*(P50/$C$4)^2))</f>
        <v>1.2053398123852871E-5</v>
      </c>
      <c r="R50" s="2">
        <f t="shared" ref="R50:R58" si="31">(Q50/$O$60)*N50</f>
        <v>7.3701402957379261E-5</v>
      </c>
      <c r="S50" s="2">
        <f t="shared" ref="S50:S58" si="32">(Q50/$O$60)*O50</f>
        <v>3.0416557126760555E-4</v>
      </c>
      <c r="U50" s="2">
        <v>2</v>
      </c>
      <c r="V50" s="2">
        <f>SUM($R$29:$R$38)</f>
        <v>4.1408530696488182</v>
      </c>
      <c r="W50" s="2">
        <f>SUM($S$29:$S$38)</f>
        <v>17.607674565355051</v>
      </c>
      <c r="X50" s="2">
        <f t="shared" ref="X50:X58" si="33">SQRT((V50-$V$45)^2+(W50-$W$45)^2)</f>
        <v>9.2099681779814286</v>
      </c>
      <c r="Y50" s="2">
        <f t="shared" ref="Y50:Y58" si="34">(1/($C$4*(SQRT(2*3.14159265358979)))*EXP(-0.5*(X50/$C$4)^2))</f>
        <v>4.9554382717339384E-6</v>
      </c>
      <c r="Z50" s="2">
        <f t="shared" ref="Z50:Z58" si="35">(Y50/$W$60)*V50</f>
        <v>2.3013937472800728E-5</v>
      </c>
      <c r="AA50" s="2">
        <f t="shared" ref="AA50:AA58" si="36">(Y50/$W$60)*W50</f>
        <v>9.785952668996085E-5</v>
      </c>
    </row>
    <row r="51" spans="5:28" x14ac:dyDescent="0.25">
      <c r="E51" s="3">
        <v>3</v>
      </c>
      <c r="F51" s="3">
        <v>10</v>
      </c>
      <c r="G51" s="3">
        <v>24</v>
      </c>
      <c r="H51" s="2">
        <f t="shared" si="25"/>
        <v>0</v>
      </c>
      <c r="I51" s="2">
        <f t="shared" si="26"/>
        <v>0.19947114020071643</v>
      </c>
      <c r="J51" s="2">
        <f t="shared" si="27"/>
        <v>1.9947114020071643</v>
      </c>
      <c r="K51" s="2">
        <f t="shared" si="28"/>
        <v>4.7873073648171944</v>
      </c>
      <c r="M51" s="2">
        <v>3</v>
      </c>
      <c r="N51" s="3">
        <f>SUM($J$49:$J$58)/$G$60</f>
        <v>10.798163117485869</v>
      </c>
      <c r="O51" s="3">
        <f>SUM($K$49:$K$58)/$G$60</f>
        <v>23.938881749001787</v>
      </c>
      <c r="P51" s="2">
        <f t="shared" si="29"/>
        <v>0</v>
      </c>
      <c r="Q51" s="2">
        <f t="shared" si="30"/>
        <v>0.19947114020071643</v>
      </c>
      <c r="R51" s="2">
        <f t="shared" si="31"/>
        <v>3.0309685857471353</v>
      </c>
      <c r="S51" s="2">
        <f t="shared" si="32"/>
        <v>6.7194760599276355</v>
      </c>
      <c r="U51" s="2">
        <v>3</v>
      </c>
      <c r="V51" s="2">
        <f>SUM($R$49:$R$58)</f>
        <v>11.220571333586111</v>
      </c>
      <c r="W51" s="2">
        <f>SUM($S$49:$S$58)</f>
        <v>23.498438789350377</v>
      </c>
      <c r="X51" s="2">
        <f t="shared" si="33"/>
        <v>0</v>
      </c>
      <c r="Y51" s="2">
        <f t="shared" si="34"/>
        <v>0.19947114020071643</v>
      </c>
      <c r="Z51" s="2">
        <f t="shared" si="35"/>
        <v>2.5102332551276514</v>
      </c>
      <c r="AA51" s="2">
        <f t="shared" si="36"/>
        <v>5.2570016926006806</v>
      </c>
    </row>
    <row r="52" spans="5:28" x14ac:dyDescent="0.25">
      <c r="E52" s="3">
        <v>4</v>
      </c>
      <c r="F52" s="3">
        <v>4</v>
      </c>
      <c r="G52" s="3">
        <v>17</v>
      </c>
      <c r="H52" s="2">
        <f t="shared" si="25"/>
        <v>9.2195444572928871</v>
      </c>
      <c r="I52" s="2">
        <f t="shared" si="26"/>
        <v>4.8473145191236592E-6</v>
      </c>
      <c r="J52" s="2">
        <f t="shared" si="27"/>
        <v>1.9389258076494637E-5</v>
      </c>
      <c r="K52" s="2">
        <f t="shared" si="28"/>
        <v>8.2404346825102199E-5</v>
      </c>
      <c r="M52" s="2">
        <v>4</v>
      </c>
      <c r="N52" s="3">
        <f>SUM($J$69:$J$78)</f>
        <v>4.0198315492954322</v>
      </c>
      <c r="O52" s="3">
        <f>SUM($K$69:$K$78)</f>
        <v>17.248187583052115</v>
      </c>
      <c r="P52" s="2">
        <f t="shared" si="29"/>
        <v>9.5242410338357146</v>
      </c>
      <c r="Q52" s="2">
        <f t="shared" si="30"/>
        <v>2.3738875680928196E-6</v>
      </c>
      <c r="R52" s="2">
        <f>(Q52/$O$60)*N52</f>
        <v>1.3428251970271339E-5</v>
      </c>
      <c r="S52" s="2">
        <f t="shared" si="32"/>
        <v>5.761759070136277E-5</v>
      </c>
      <c r="U52" s="2">
        <v>4</v>
      </c>
      <c r="V52" s="2">
        <f>SUM($R$69:$R$78)</f>
        <v>4.0649682100371338</v>
      </c>
      <c r="W52" s="2">
        <f>SUM($S$69:$S$78)</f>
        <v>17.427302640251295</v>
      </c>
      <c r="X52" s="2">
        <f t="shared" si="33"/>
        <v>9.384100926707978</v>
      </c>
      <c r="Y52" s="2">
        <f t="shared" si="34"/>
        <v>3.3060564321515426E-6</v>
      </c>
      <c r="Z52" s="2">
        <f t="shared" si="35"/>
        <v>1.5072540291459359E-5</v>
      </c>
      <c r="AA52" s="2">
        <f t="shared" si="36"/>
        <v>6.4618886949239921E-5</v>
      </c>
    </row>
    <row r="53" spans="5:28" x14ac:dyDescent="0.25">
      <c r="E53" s="3">
        <v>5</v>
      </c>
      <c r="F53" s="3">
        <v>3</v>
      </c>
      <c r="G53" s="3">
        <v>16</v>
      </c>
      <c r="H53" s="2">
        <f t="shared" si="25"/>
        <v>10.63014581273465</v>
      </c>
      <c r="I53" s="2">
        <f t="shared" si="26"/>
        <v>1.4637621510254832E-7</v>
      </c>
      <c r="J53" s="2">
        <f t="shared" si="27"/>
        <v>4.3912864530764496E-7</v>
      </c>
      <c r="K53" s="2">
        <f t="shared" si="28"/>
        <v>2.3420194416407731E-6</v>
      </c>
      <c r="M53" s="2">
        <v>5</v>
      </c>
      <c r="N53" s="3">
        <f>SUM($J$89:$J$98)</f>
        <v>3.7145427451004558</v>
      </c>
      <c r="O53" s="3">
        <f>SUM($K$89:$K$98)</f>
        <v>16.790331842871669</v>
      </c>
      <c r="P53" s="2">
        <f t="shared" si="29"/>
        <v>10.063768843753644</v>
      </c>
      <c r="Q53" s="2">
        <f t="shared" si="30"/>
        <v>6.3349347869415251E-7</v>
      </c>
      <c r="R53" s="2">
        <f t="shared" si="31"/>
        <v>3.3113035159431505E-6</v>
      </c>
      <c r="S53" s="2">
        <f t="shared" si="32"/>
        <v>1.4967625541121514E-5</v>
      </c>
      <c r="U53" s="2">
        <v>5</v>
      </c>
      <c r="V53" s="2">
        <f>SUM($R$89:$R$98)</f>
        <v>4.0282348735391089</v>
      </c>
      <c r="W53" s="2">
        <f>SUM($S$89:$S$98)</f>
        <v>17.345115217146901</v>
      </c>
      <c r="X53" s="2">
        <f t="shared" si="33"/>
        <v>9.4653628952489921</v>
      </c>
      <c r="Y53" s="2">
        <f t="shared" si="34"/>
        <v>2.7299628522097398E-6</v>
      </c>
      <c r="Z53" s="2">
        <f t="shared" si="35"/>
        <v>1.2333619893939418E-5</v>
      </c>
      <c r="AA53" s="2">
        <f t="shared" si="36"/>
        <v>5.3107146137415366E-5</v>
      </c>
    </row>
    <row r="54" spans="5:28" x14ac:dyDescent="0.25">
      <c r="E54" s="3">
        <v>6</v>
      </c>
      <c r="F54" s="3">
        <v>11</v>
      </c>
      <c r="G54" s="3">
        <v>25</v>
      </c>
      <c r="H54" s="2">
        <f t="shared" si="25"/>
        <v>1.4142135623730951</v>
      </c>
      <c r="I54" s="2">
        <f t="shared" si="26"/>
        <v>0.15534828018846394</v>
      </c>
      <c r="J54" s="2">
        <f t="shared" si="27"/>
        <v>1.7088310820731034</v>
      </c>
      <c r="K54" s="2">
        <f t="shared" si="28"/>
        <v>3.8837070047115985</v>
      </c>
      <c r="M54" s="2">
        <v>6</v>
      </c>
      <c r="N54" s="3">
        <f>SUM($J$109:$J$118)</f>
        <v>11.036488895152637</v>
      </c>
      <c r="O54" s="3">
        <f>SUM($K$109:$K$118)</f>
        <v>24.185977569661773</v>
      </c>
      <c r="P54" s="2">
        <f t="shared" si="29"/>
        <v>0.34330091885706004</v>
      </c>
      <c r="Q54" s="2">
        <f t="shared" si="30"/>
        <v>0.19655408302246283</v>
      </c>
      <c r="R54" s="2">
        <f t="shared" si="31"/>
        <v>3.0525619176722074</v>
      </c>
      <c r="S54" s="2">
        <f t="shared" si="32"/>
        <v>6.6895545106968246</v>
      </c>
      <c r="U54" s="2">
        <v>6</v>
      </c>
      <c r="V54" s="2">
        <f>SUM($R$109:$R$118)</f>
        <v>11.215669377706885</v>
      </c>
      <c r="W54" s="2">
        <f>SUM($S$109:$S$118)</f>
        <v>23.538630536982314</v>
      </c>
      <c r="X54" s="2">
        <f t="shared" si="33"/>
        <v>4.0489575808486687E-2</v>
      </c>
      <c r="Y54" s="2">
        <f t="shared" si="34"/>
        <v>0.1994302676220264</v>
      </c>
      <c r="Z54" s="2">
        <f t="shared" si="35"/>
        <v>2.5086224700189321</v>
      </c>
      <c r="AA54" s="2">
        <f t="shared" si="36"/>
        <v>5.2649142454144542</v>
      </c>
    </row>
    <row r="55" spans="5:28" x14ac:dyDescent="0.25">
      <c r="E55" s="3">
        <v>7</v>
      </c>
      <c r="F55" s="3">
        <v>12</v>
      </c>
      <c r="G55" s="3">
        <v>24</v>
      </c>
      <c r="H55" s="2">
        <f t="shared" si="25"/>
        <v>2</v>
      </c>
      <c r="I55" s="2">
        <f t="shared" si="26"/>
        <v>0.12098536225957174</v>
      </c>
      <c r="J55" s="2">
        <f t="shared" si="27"/>
        <v>1.4518243471148609</v>
      </c>
      <c r="K55" s="2">
        <f t="shared" si="28"/>
        <v>2.9036486942297217</v>
      </c>
      <c r="M55" s="2">
        <v>7</v>
      </c>
      <c r="N55" s="3">
        <f>SUM($J$129:$J$138)</f>
        <v>11.325208280728964</v>
      </c>
      <c r="O55" s="3">
        <f>SUM($K$129:$K$138)</f>
        <v>23.757837718806009</v>
      </c>
      <c r="P55" s="2">
        <f t="shared" si="29"/>
        <v>0.55727331262807689</v>
      </c>
      <c r="Q55" s="2">
        <f t="shared" si="30"/>
        <v>0.1918761999430165</v>
      </c>
      <c r="R55" s="2">
        <f t="shared" si="31"/>
        <v>3.0578683790464316</v>
      </c>
      <c r="S55" s="2">
        <f t="shared" si="32"/>
        <v>6.4147465471758531</v>
      </c>
      <c r="U55" s="2">
        <v>7</v>
      </c>
      <c r="V55" s="2">
        <f>SUM($R$129:$R$138)</f>
        <v>11.288082857663348</v>
      </c>
      <c r="W55" s="2">
        <f>SUM($S$129:$S$138)</f>
        <v>23.383951455102526</v>
      </c>
      <c r="X55" s="2">
        <f t="shared" si="33"/>
        <v>0.13291032911858455</v>
      </c>
      <c r="Y55" s="2">
        <f t="shared" si="34"/>
        <v>0.19903116505299875</v>
      </c>
      <c r="Z55" s="2">
        <f t="shared" si="35"/>
        <v>2.5197665787865082</v>
      </c>
      <c r="AA55" s="2">
        <f t="shared" si="36"/>
        <v>5.2198500046030363</v>
      </c>
    </row>
    <row r="56" spans="5:28" x14ac:dyDescent="0.25">
      <c r="E56" s="3">
        <v>8</v>
      </c>
      <c r="F56" s="3">
        <v>6</v>
      </c>
      <c r="G56" s="3">
        <v>22</v>
      </c>
      <c r="H56" s="2">
        <f t="shared" si="25"/>
        <v>4.4721359549995796</v>
      </c>
      <c r="I56" s="2">
        <f t="shared" si="26"/>
        <v>1.6373588268883323E-2</v>
      </c>
      <c r="J56" s="2">
        <f t="shared" si="27"/>
        <v>9.8241529613299933E-2</v>
      </c>
      <c r="K56" s="2">
        <f t="shared" si="28"/>
        <v>0.36021894191543313</v>
      </c>
      <c r="M56" s="2">
        <v>8</v>
      </c>
      <c r="N56" s="3">
        <f>SUM($J$149:$J$158)</f>
        <v>5.585433041278141</v>
      </c>
      <c r="O56" s="3">
        <f>SUM($K$149:$K$158)</f>
        <v>21.4664773023603</v>
      </c>
      <c r="P56" s="2">
        <f t="shared" si="29"/>
        <v>5.7693447284048842</v>
      </c>
      <c r="Q56" s="2">
        <f t="shared" si="30"/>
        <v>3.1111805144955302E-3</v>
      </c>
      <c r="R56" s="2">
        <f t="shared" si="31"/>
        <v>2.4453078459020124E-2</v>
      </c>
      <c r="S56" s="2">
        <f t="shared" si="32"/>
        <v>9.3980439803691709E-2</v>
      </c>
      <c r="U56" s="2">
        <v>8</v>
      </c>
      <c r="V56" s="2">
        <f>SUM($R$149:$R$158)</f>
        <v>5.4475936058940624</v>
      </c>
      <c r="W56" s="2">
        <f>SUM($S$149:$S$158)</f>
        <v>20.6721041723018</v>
      </c>
      <c r="X56" s="2">
        <f t="shared" si="33"/>
        <v>6.4277087062152702</v>
      </c>
      <c r="Y56" s="2">
        <f t="shared" si="34"/>
        <v>1.1402410229763905E-3</v>
      </c>
      <c r="Z56" s="2">
        <f t="shared" si="35"/>
        <v>6.9665923850508373E-3</v>
      </c>
      <c r="AA56" s="2">
        <f t="shared" si="36"/>
        <v>2.6436282499839609E-2</v>
      </c>
    </row>
    <row r="57" spans="5:28" x14ac:dyDescent="0.25">
      <c r="E57" s="3">
        <v>9</v>
      </c>
      <c r="F57" s="3">
        <v>13</v>
      </c>
      <c r="G57" s="3">
        <v>20</v>
      </c>
      <c r="H57" s="2">
        <f t="shared" si="25"/>
        <v>5</v>
      </c>
      <c r="I57" s="2">
        <f t="shared" si="26"/>
        <v>8.7641502467842736E-3</v>
      </c>
      <c r="J57" s="2">
        <f t="shared" si="27"/>
        <v>0.11393395320819556</v>
      </c>
      <c r="K57" s="2">
        <f t="shared" si="28"/>
        <v>0.17528300493568547</v>
      </c>
      <c r="M57" s="2">
        <v>9</v>
      </c>
      <c r="N57" s="3">
        <f>SUM($J$169:$J$178)</f>
        <v>12.444428088455648</v>
      </c>
      <c r="O57" s="3">
        <f>SUM($K$169:$K$178)</f>
        <v>20.795659609564716</v>
      </c>
      <c r="P57" s="2">
        <f t="shared" si="29"/>
        <v>3.54824375888826</v>
      </c>
      <c r="Q57" s="2">
        <f t="shared" si="30"/>
        <v>4.134350534251393E-2</v>
      </c>
      <c r="R57" s="2">
        <f t="shared" si="31"/>
        <v>0.72399192051253181</v>
      </c>
      <c r="S57" s="2">
        <f t="shared" si="32"/>
        <v>1.2098498566615992</v>
      </c>
      <c r="U57" s="2">
        <v>9</v>
      </c>
      <c r="V57" s="2">
        <f>SUM($R$169:$R$178)</f>
        <v>11.95432446091565</v>
      </c>
      <c r="W57" s="2">
        <f>SUM($S$169:$S$178)</f>
        <v>21.870762494516434</v>
      </c>
      <c r="X57" s="2">
        <f t="shared" si="33"/>
        <v>1.7854197749073557</v>
      </c>
      <c r="Y57" s="2">
        <f t="shared" si="34"/>
        <v>0.13391484242464102</v>
      </c>
      <c r="Z57" s="2">
        <f t="shared" si="35"/>
        <v>1.7954478335597066</v>
      </c>
      <c r="AA57" s="2">
        <f t="shared" si="36"/>
        <v>3.2848207581669295</v>
      </c>
    </row>
    <row r="58" spans="5:28" x14ac:dyDescent="0.25">
      <c r="E58" s="3">
        <v>10</v>
      </c>
      <c r="F58" s="3">
        <v>12</v>
      </c>
      <c r="G58" s="3">
        <v>21</v>
      </c>
      <c r="H58" s="2">
        <f t="shared" si="25"/>
        <v>3.6055512754639891</v>
      </c>
      <c r="I58" s="2">
        <f t="shared" si="26"/>
        <v>3.9278196371813734E-2</v>
      </c>
      <c r="J58" s="2">
        <f t="shared" si="27"/>
        <v>0.47133835646176481</v>
      </c>
      <c r="K58" s="2">
        <f t="shared" si="28"/>
        <v>0.82484212380808841</v>
      </c>
      <c r="M58" s="2">
        <v>10</v>
      </c>
      <c r="N58" s="3">
        <f>SUM($J$189:$J$198)</f>
        <v>12.081741486826413</v>
      </c>
      <c r="O58" s="3">
        <f>SUM($K$189:$K$198)</f>
        <v>21.52293956666071</v>
      </c>
      <c r="P58" s="2">
        <f t="shared" si="29"/>
        <v>2.7357540201293493</v>
      </c>
      <c r="Q58" s="2">
        <f t="shared" si="30"/>
        <v>7.8266980407051642E-2</v>
      </c>
      <c r="R58" s="2">
        <f t="shared" si="31"/>
        <v>1.3306370111903418</v>
      </c>
      <c r="S58" s="2">
        <f t="shared" si="32"/>
        <v>2.3704546242972628</v>
      </c>
      <c r="U58" s="2">
        <v>10</v>
      </c>
      <c r="V58" s="2">
        <f>SUM($R$189:$R$198)</f>
        <v>11.780433066574233</v>
      </c>
      <c r="W58" s="2">
        <f>SUM($S$189:$S$198)</f>
        <v>22.262485120966041</v>
      </c>
      <c r="X58" s="2">
        <f t="shared" si="33"/>
        <v>1.3568443648617778</v>
      </c>
      <c r="Y58" s="2">
        <f t="shared" si="34"/>
        <v>0.15846618653754282</v>
      </c>
      <c r="Z58" s="2">
        <f t="shared" si="35"/>
        <v>2.0937117985753062</v>
      </c>
      <c r="AA58" s="2">
        <f t="shared" si="36"/>
        <v>3.9566650478774306</v>
      </c>
    </row>
    <row r="60" spans="5:28" x14ac:dyDescent="0.25">
      <c r="E60" s="25" t="s">
        <v>11</v>
      </c>
      <c r="F60" s="25"/>
      <c r="G60" s="4">
        <f>SUM(I49:I58)</f>
        <v>0.54104247740266675</v>
      </c>
      <c r="H60" s="20"/>
      <c r="I60" s="21"/>
      <c r="J60" s="21"/>
      <c r="K60" s="21"/>
      <c r="L60" s="21"/>
      <c r="M60" s="18" t="s">
        <v>8</v>
      </c>
      <c r="N60" s="19"/>
      <c r="O60" s="4">
        <f>SUM(Q49:Q58)</f>
        <v>0.71063815020942755</v>
      </c>
      <c r="U60" s="18" t="s">
        <v>8</v>
      </c>
      <c r="V60" s="19"/>
      <c r="W60" s="4">
        <f>SUM(Y49:Y58)</f>
        <v>0.89162238331516253</v>
      </c>
    </row>
    <row r="61" spans="5:28" x14ac:dyDescent="0.25">
      <c r="E61" s="25" t="s">
        <v>12</v>
      </c>
      <c r="F61" s="25"/>
      <c r="G61" s="5">
        <f>SUM(J49:J58)/G60</f>
        <v>10.798163117485869</v>
      </c>
      <c r="H61" s="20"/>
      <c r="I61" s="21"/>
      <c r="J61" s="21"/>
      <c r="K61" s="21"/>
      <c r="L61" s="21"/>
      <c r="M61" s="18" t="s">
        <v>9</v>
      </c>
      <c r="N61" s="19"/>
      <c r="O61" s="5">
        <f>SUM(R49:R58)</f>
        <v>11.220571333586111</v>
      </c>
      <c r="P61" s="20"/>
      <c r="Q61" s="21"/>
      <c r="R61" s="21"/>
      <c r="S61" s="21"/>
      <c r="T61" s="21"/>
      <c r="U61" s="18" t="s">
        <v>9</v>
      </c>
      <c r="V61" s="19"/>
      <c r="W61" s="5">
        <f>SUM(Z49:Z58)</f>
        <v>11.43565613076775</v>
      </c>
      <c r="X61" s="20"/>
      <c r="Y61" s="21"/>
      <c r="Z61" s="21"/>
      <c r="AA61" s="21"/>
      <c r="AB61" s="21"/>
    </row>
    <row r="62" spans="5:28" x14ac:dyDescent="0.25">
      <c r="E62" s="25" t="s">
        <v>13</v>
      </c>
      <c r="F62" s="25"/>
      <c r="G62" s="5">
        <f>SUM(K49:K58)/G60</f>
        <v>23.938881749001787</v>
      </c>
      <c r="M62" s="18" t="s">
        <v>10</v>
      </c>
      <c r="N62" s="19"/>
      <c r="O62" s="5">
        <f>SUM(S49:S58)</f>
        <v>23.498438789350377</v>
      </c>
      <c r="P62" s="20"/>
      <c r="Q62" s="21"/>
      <c r="R62" s="21"/>
      <c r="S62" s="21"/>
      <c r="T62" s="21"/>
      <c r="U62" s="18" t="s">
        <v>10</v>
      </c>
      <c r="V62" s="19"/>
      <c r="W62" s="5">
        <f>SUM(AA49:AA58)</f>
        <v>23.013336299063901</v>
      </c>
      <c r="X62" s="20"/>
      <c r="Y62" s="21"/>
      <c r="Z62" s="21"/>
      <c r="AA62" s="21"/>
      <c r="AB62" s="21"/>
    </row>
    <row r="64" spans="5:28" x14ac:dyDescent="0.25">
      <c r="E64" s="1" t="s">
        <v>17</v>
      </c>
      <c r="F64" s="1" t="s">
        <v>1</v>
      </c>
      <c r="G64" s="1" t="s">
        <v>2</v>
      </c>
      <c r="M64" s="1" t="s">
        <v>17</v>
      </c>
      <c r="N64" s="1" t="s">
        <v>1</v>
      </c>
      <c r="O64" s="1" t="s">
        <v>2</v>
      </c>
      <c r="U64" s="1" t="s">
        <v>17</v>
      </c>
      <c r="V64" s="1" t="s">
        <v>1</v>
      </c>
      <c r="W64" s="1" t="s">
        <v>2</v>
      </c>
    </row>
    <row r="65" spans="5:27" x14ac:dyDescent="0.25">
      <c r="E65" s="1">
        <v>4</v>
      </c>
      <c r="F65" s="1">
        <v>4</v>
      </c>
      <c r="G65" s="1">
        <v>17</v>
      </c>
      <c r="M65" s="1">
        <v>4</v>
      </c>
      <c r="N65" s="1">
        <f>SUM($J$69:$J$78)</f>
        <v>4.0198315492954322</v>
      </c>
      <c r="O65" s="1">
        <f>SUM($K$69:$K$78)</f>
        <v>17.248187583052115</v>
      </c>
      <c r="U65" s="1">
        <v>4</v>
      </c>
      <c r="V65" s="1">
        <f>SUM(R69:R78)</f>
        <v>4.0649682100371338</v>
      </c>
      <c r="W65" s="1">
        <f>SUM(S69:S78)</f>
        <v>17.427302640251295</v>
      </c>
    </row>
    <row r="66" spans="5:27" x14ac:dyDescent="0.25">
      <c r="E66" s="17" t="s">
        <v>3</v>
      </c>
      <c r="F66" s="17"/>
      <c r="G66" s="17"/>
      <c r="M66" s="17" t="s">
        <v>18</v>
      </c>
      <c r="N66" s="17"/>
      <c r="O66" s="17"/>
      <c r="U66" s="17" t="s">
        <v>21</v>
      </c>
      <c r="V66" s="17"/>
      <c r="W66" s="17"/>
    </row>
    <row r="68" spans="5:27" x14ac:dyDescent="0.25">
      <c r="E68" s="2" t="s">
        <v>0</v>
      </c>
      <c r="F68" s="2" t="s">
        <v>1</v>
      </c>
      <c r="G68" s="2" t="s">
        <v>2</v>
      </c>
      <c r="H68" s="2" t="s">
        <v>4</v>
      </c>
      <c r="I68" s="2" t="s">
        <v>5</v>
      </c>
      <c r="J68" s="2" t="s">
        <v>6</v>
      </c>
      <c r="K68" s="2" t="s">
        <v>7</v>
      </c>
      <c r="M68" s="2" t="s">
        <v>0</v>
      </c>
      <c r="N68" s="2" t="s">
        <v>1</v>
      </c>
      <c r="O68" s="2" t="s">
        <v>2</v>
      </c>
      <c r="P68" s="2" t="s">
        <v>4</v>
      </c>
      <c r="Q68" s="2" t="s">
        <v>5</v>
      </c>
      <c r="R68" s="2" t="s">
        <v>6</v>
      </c>
      <c r="S68" s="2" t="s">
        <v>7</v>
      </c>
      <c r="U68" s="2" t="s">
        <v>0</v>
      </c>
      <c r="V68" s="2" t="s">
        <v>1</v>
      </c>
      <c r="W68" s="2" t="s">
        <v>2</v>
      </c>
      <c r="X68" s="2" t="s">
        <v>4</v>
      </c>
      <c r="Y68" s="2" t="s">
        <v>5</v>
      </c>
      <c r="Z68" s="2" t="s">
        <v>6</v>
      </c>
      <c r="AA68" s="2" t="s">
        <v>7</v>
      </c>
    </row>
    <row r="69" spans="5:27" x14ac:dyDescent="0.25">
      <c r="E69" s="2">
        <v>1</v>
      </c>
      <c r="F69" s="3">
        <v>4</v>
      </c>
      <c r="G69" s="3">
        <v>21</v>
      </c>
      <c r="H69" s="2">
        <f>SQRT((F69-$F$65)^2+(G69-$G$65)^2)</f>
        <v>4</v>
      </c>
      <c r="I69" s="2">
        <f>(1/($C$4*(SQRT(2*3.14159265358979)))*EXP(-0.5*(H69/$C$4)^2))</f>
        <v>2.6995483256594042E-2</v>
      </c>
      <c r="J69" s="2">
        <f>(I69/$G$80)*F69</f>
        <v>0.19904661542748325</v>
      </c>
      <c r="K69" s="2">
        <f>(I69/$G$80)*G69</f>
        <v>1.0449947309942871</v>
      </c>
      <c r="M69" s="2">
        <v>1</v>
      </c>
      <c r="N69" s="3">
        <f>SUM($J$9:$J$18)</f>
        <v>9.3468705395314355</v>
      </c>
      <c r="O69" s="3">
        <f>SUM($K$9:$K$18)</f>
        <v>40.95824922042646</v>
      </c>
      <c r="P69" s="2">
        <f>SQRT((N69-$N$65)^2+(O69-$O$65)^2)</f>
        <v>24.301118641979944</v>
      </c>
      <c r="Q69" s="2">
        <f>(1/($C$4*(SQRT(2*3.14159265358979)))*EXP(-0.5*(P69/$C$4)^2))</f>
        <v>1.742248374924476E-33</v>
      </c>
      <c r="R69" s="2">
        <f>(Q69/$O$80)*N69</f>
        <v>2.745789794851709E-32</v>
      </c>
      <c r="S69" s="2">
        <f>(Q69/$O$80)*O69</f>
        <v>1.2032127999290527E-31</v>
      </c>
      <c r="U69" s="2">
        <v>1</v>
      </c>
      <c r="V69" s="2">
        <f>SUM($R$9:$R$18)</f>
        <v>4.8510804079218142</v>
      </c>
      <c r="W69" s="2">
        <f>SUM($S$9:$S$18)</f>
        <v>19.426695661293724</v>
      </c>
      <c r="X69" s="2">
        <f>SQRT((V69-$V$65)^2+(W69-$W$65)^2)</f>
        <v>2.1483819121041434</v>
      </c>
      <c r="Y69" s="2">
        <f>(1/($C$4*(SQRT(2*3.14159265358979)))*EXP(-0.5*(X69/$C$4)^2))</f>
        <v>0.11202549285655944</v>
      </c>
      <c r="Z69" s="2">
        <f>(Y69/$W$80)*V69</f>
        <v>0.72321217564844675</v>
      </c>
      <c r="AA69" s="2">
        <f>(Y69/$W$80)*W69</f>
        <v>2.8961842833859119</v>
      </c>
    </row>
    <row r="70" spans="5:27" x14ac:dyDescent="0.25">
      <c r="E70" s="2">
        <v>2</v>
      </c>
      <c r="F70" s="3">
        <v>5</v>
      </c>
      <c r="G70" s="3">
        <v>18</v>
      </c>
      <c r="H70" s="2">
        <f t="shared" ref="H70:H78" si="37">SQRT((F70-$F$65)^2+(G70-$G$65)^2)</f>
        <v>1.4142135623730951</v>
      </c>
      <c r="I70" s="2">
        <f t="shared" ref="I70:I78" si="38">(1/($C$4*(SQRT(2*3.14159265358979)))*EXP(-0.5*(H70/$C$4)^2))</f>
        <v>0.15534828018846394</v>
      </c>
      <c r="J70" s="2">
        <f t="shared" ref="J70:J78" si="39">(I70/$G$80)*F70</f>
        <v>1.4317927322360982</v>
      </c>
      <c r="K70" s="2">
        <f t="shared" ref="K70:K78" si="40">(I70/$G$80)*G70</f>
        <v>5.1544538360499539</v>
      </c>
      <c r="M70" s="2">
        <v>2</v>
      </c>
      <c r="N70" s="3">
        <f>SUM($J$29:$J$38)/$G$40</f>
        <v>4.3452500388106277</v>
      </c>
      <c r="O70" s="3">
        <f>SUM($K$29:$K$38)/$G$40</f>
        <v>17.932839909706068</v>
      </c>
      <c r="P70" s="2">
        <f t="shared" ref="P70:P78" si="41">SQRT((N70-$N$65)^2+(O70-$O$65)^2)</f>
        <v>0.75805408890858383</v>
      </c>
      <c r="Q70" s="2">
        <f t="shared" ref="Q70:Q78" si="42">(1/($C$4*(SQRT(2*3.14159265358979)))*EXP(-0.5*(P70/$C$4)^2))</f>
        <v>0.18564547657785779</v>
      </c>
      <c r="R70" s="2">
        <f t="shared" ref="R70:R78" si="43">(Q70/$O$80)*N70</f>
        <v>1.360160425927514</v>
      </c>
      <c r="S70" s="2">
        <f t="shared" ref="S70:S78" si="44">(Q70/$O$80)*O70</f>
        <v>5.6133798865006463</v>
      </c>
      <c r="U70" s="2">
        <v>2</v>
      </c>
      <c r="V70" s="2">
        <f>SUM($R$29:$R$38)</f>
        <v>4.1408530696488182</v>
      </c>
      <c r="W70" s="2">
        <f>SUM($S$29:$S$38)</f>
        <v>17.607674565355051</v>
      </c>
      <c r="X70" s="2">
        <f t="shared" ref="X70:X78" si="45">SQRT((V70-$V$65)^2+(W70-$W$65)^2)</f>
        <v>0.19568480596081067</v>
      </c>
      <c r="Y70" s="2">
        <f t="shared" ref="Y70:Y78" si="46">(1/($C$4*(SQRT(2*3.14159265358979)))*EXP(-0.5*(X70/$C$4)^2))</f>
        <v>0.19851863946527012</v>
      </c>
      <c r="Z70" s="2">
        <f t="shared" ref="Z70:Z78" si="47">(Y70/$W$80)*V70</f>
        <v>1.0939601531906213</v>
      </c>
      <c r="AA70" s="2">
        <f t="shared" ref="AA70:AA78" si="48">(Y70/$W$80)*W70</f>
        <v>4.651721285652866</v>
      </c>
    </row>
    <row r="71" spans="5:27" x14ac:dyDescent="0.25">
      <c r="E71" s="2">
        <v>3</v>
      </c>
      <c r="F71" s="3">
        <v>10</v>
      </c>
      <c r="G71" s="3">
        <v>24</v>
      </c>
      <c r="H71" s="2">
        <f t="shared" si="37"/>
        <v>9.2195444572928871</v>
      </c>
      <c r="I71" s="2">
        <f t="shared" si="38"/>
        <v>4.8473145191236592E-6</v>
      </c>
      <c r="J71" s="2">
        <f t="shared" si="39"/>
        <v>8.9352127888689148E-5</v>
      </c>
      <c r="K71" s="2">
        <f t="shared" si="40"/>
        <v>2.1444510693285394E-4</v>
      </c>
      <c r="M71" s="2">
        <v>3</v>
      </c>
      <c r="N71" s="3">
        <f>SUM($J$49:$J$58)/$G$60</f>
        <v>10.798163117485869</v>
      </c>
      <c r="O71" s="3">
        <f>SUM($K$49:$K$58)/$G$60</f>
        <v>23.938881749001787</v>
      </c>
      <c r="P71" s="2">
        <f t="shared" si="41"/>
        <v>9.5242410338357146</v>
      </c>
      <c r="Q71" s="2">
        <f t="shared" si="42"/>
        <v>2.3738875680928196E-6</v>
      </c>
      <c r="R71" s="2">
        <f t="shared" si="43"/>
        <v>4.3221618008310737E-5</v>
      </c>
      <c r="S71" s="2">
        <f t="shared" si="44"/>
        <v>9.5819741862019609E-5</v>
      </c>
      <c r="U71" s="2">
        <v>3</v>
      </c>
      <c r="V71" s="2">
        <f>SUM($R$49:$R$58)</f>
        <v>11.220571333586111</v>
      </c>
      <c r="W71" s="2">
        <f>SUM($S$49:$S$58)</f>
        <v>23.498438789350377</v>
      </c>
      <c r="X71" s="2">
        <f t="shared" si="45"/>
        <v>9.384100926707978</v>
      </c>
      <c r="Y71" s="2">
        <f t="shared" si="46"/>
        <v>3.3060564321515426E-6</v>
      </c>
      <c r="Z71" s="2">
        <f t="shared" si="47"/>
        <v>4.9366873806955735E-5</v>
      </c>
      <c r="AA71" s="2">
        <f t="shared" si="48"/>
        <v>1.0338550755450542E-4</v>
      </c>
    </row>
    <row r="72" spans="5:27" x14ac:dyDescent="0.25">
      <c r="E72" s="2">
        <v>4</v>
      </c>
      <c r="F72" s="3">
        <v>4</v>
      </c>
      <c r="G72" s="3">
        <v>17</v>
      </c>
      <c r="H72" s="2">
        <f t="shared" si="37"/>
        <v>0</v>
      </c>
      <c r="I72" s="2">
        <f t="shared" si="38"/>
        <v>0.19947114020071643</v>
      </c>
      <c r="J72" s="2">
        <f t="shared" si="39"/>
        <v>1.4707666076959487</v>
      </c>
      <c r="K72" s="2">
        <f t="shared" si="40"/>
        <v>6.2507580827077822</v>
      </c>
      <c r="M72" s="2">
        <v>4</v>
      </c>
      <c r="N72" s="3">
        <f>SUM($J$69:$J$78)</f>
        <v>4.0198315492954322</v>
      </c>
      <c r="O72" s="3">
        <f>SUM($K$69:$K$78)</f>
        <v>17.248187583052115</v>
      </c>
      <c r="P72" s="2">
        <f t="shared" si="41"/>
        <v>0</v>
      </c>
      <c r="Q72" s="2">
        <f t="shared" si="42"/>
        <v>0.19947114020071643</v>
      </c>
      <c r="R72" s="2">
        <f t="shared" si="43"/>
        <v>1.3520069233725345</v>
      </c>
      <c r="S72" s="2">
        <f t="shared" si="44"/>
        <v>5.8011557802719249</v>
      </c>
      <c r="U72" s="2">
        <v>4</v>
      </c>
      <c r="V72" s="2">
        <f>SUM($R$69:$R$78)</f>
        <v>4.0649682100371338</v>
      </c>
      <c r="W72" s="2">
        <f>SUM($S$69:$S$78)</f>
        <v>17.427302640251295</v>
      </c>
      <c r="X72" s="2">
        <f t="shared" si="45"/>
        <v>0</v>
      </c>
      <c r="Y72" s="2">
        <f t="shared" si="46"/>
        <v>0.19947114020071643</v>
      </c>
      <c r="Z72" s="2">
        <f t="shared" si="47"/>
        <v>1.079065025095689</v>
      </c>
      <c r="AA72" s="2">
        <f t="shared" si="48"/>
        <v>4.6261598588691406</v>
      </c>
    </row>
    <row r="73" spans="5:27" x14ac:dyDescent="0.25">
      <c r="E73" s="2">
        <v>5</v>
      </c>
      <c r="F73" s="3">
        <v>3</v>
      </c>
      <c r="G73" s="3">
        <v>16</v>
      </c>
      <c r="H73" s="2">
        <f t="shared" si="37"/>
        <v>1.4142135623730951</v>
      </c>
      <c r="I73" s="2">
        <f t="shared" si="38"/>
        <v>0.15534828018846394</v>
      </c>
      <c r="J73" s="2">
        <f t="shared" si="39"/>
        <v>0.85907563934165898</v>
      </c>
      <c r="K73" s="2">
        <f t="shared" si="40"/>
        <v>4.5817367431555143</v>
      </c>
      <c r="M73" s="2">
        <v>5</v>
      </c>
      <c r="N73" s="3">
        <f>SUM($J$89:$J$98)</f>
        <v>3.7145427451004558</v>
      </c>
      <c r="O73" s="3">
        <f>SUM($K$89:$K$98)</f>
        <v>16.790331842871669</v>
      </c>
      <c r="P73" s="2">
        <f t="shared" si="41"/>
        <v>0.55030276465140726</v>
      </c>
      <c r="Q73" s="2">
        <f t="shared" si="42"/>
        <v>0.19206145974025735</v>
      </c>
      <c r="R73" s="2">
        <f t="shared" si="43"/>
        <v>1.2029195321424691</v>
      </c>
      <c r="S73" s="2">
        <f t="shared" si="44"/>
        <v>5.4373901475719251</v>
      </c>
      <c r="U73" s="2">
        <v>5</v>
      </c>
      <c r="V73" s="2">
        <f>SUM($R$89:$R$98)</f>
        <v>4.0282348735391089</v>
      </c>
      <c r="W73" s="2">
        <f>SUM($S$89:$S$98)</f>
        <v>17.345115217146901</v>
      </c>
      <c r="X73" s="2">
        <f t="shared" si="45"/>
        <v>9.0022833363640184E-2</v>
      </c>
      <c r="Y73" s="2">
        <f t="shared" si="46"/>
        <v>0.19926917549361992</v>
      </c>
      <c r="Z73" s="2">
        <f t="shared" si="47"/>
        <v>1.0682313059316892</v>
      </c>
      <c r="AA73" s="2">
        <f t="shared" si="48"/>
        <v>4.5996809177290299</v>
      </c>
    </row>
    <row r="74" spans="5:27" x14ac:dyDescent="0.25">
      <c r="E74" s="2">
        <v>6</v>
      </c>
      <c r="F74" s="3">
        <v>11</v>
      </c>
      <c r="G74" s="3">
        <v>25</v>
      </c>
      <c r="H74" s="2">
        <f t="shared" si="37"/>
        <v>10.63014581273465</v>
      </c>
      <c r="I74" s="2">
        <f t="shared" si="38"/>
        <v>1.4637621510254832E-7</v>
      </c>
      <c r="J74" s="2">
        <f t="shared" si="39"/>
        <v>2.9680205120002576E-6</v>
      </c>
      <c r="K74" s="2">
        <f t="shared" si="40"/>
        <v>6.7455011636369494E-6</v>
      </c>
      <c r="M74" s="2">
        <v>6</v>
      </c>
      <c r="N74" s="3">
        <f>SUM($J$109:$J$118)</f>
        <v>11.036488895152637</v>
      </c>
      <c r="O74" s="3">
        <f>SUM($K$109:$K$118)</f>
        <v>24.185977569661773</v>
      </c>
      <c r="P74" s="2">
        <f t="shared" si="41"/>
        <v>9.8674419282544097</v>
      </c>
      <c r="Q74" s="2">
        <f t="shared" si="42"/>
        <v>1.0331615512374518E-6</v>
      </c>
      <c r="R74" s="2">
        <f t="shared" si="43"/>
        <v>1.922605397985842E-5</v>
      </c>
      <c r="S74" s="2">
        <f t="shared" si="44"/>
        <v>4.2133047450824368E-5</v>
      </c>
      <c r="U74" s="2">
        <v>6</v>
      </c>
      <c r="V74" s="2">
        <f>SUM($R$109:$R$118)</f>
        <v>11.215669377706885</v>
      </c>
      <c r="W74" s="2">
        <f>SUM($S$109:$S$118)</f>
        <v>23.538630536982314</v>
      </c>
      <c r="X74" s="2">
        <f t="shared" si="45"/>
        <v>9.4064263060248514</v>
      </c>
      <c r="Y74" s="2">
        <f t="shared" si="46"/>
        <v>3.137159782949802E-6</v>
      </c>
      <c r="Z74" s="2">
        <f t="shared" si="47"/>
        <v>4.6824400950207332E-5</v>
      </c>
      <c r="AA74" s="2">
        <f t="shared" si="48"/>
        <v>9.8271644514881577E-5</v>
      </c>
    </row>
    <row r="75" spans="5:27" x14ac:dyDescent="0.25">
      <c r="E75" s="2">
        <v>7</v>
      </c>
      <c r="F75" s="3">
        <v>12</v>
      </c>
      <c r="G75" s="3">
        <v>24</v>
      </c>
      <c r="H75" s="2">
        <f t="shared" si="37"/>
        <v>10.63014581273465</v>
      </c>
      <c r="I75" s="2">
        <f t="shared" si="38"/>
        <v>1.4637621510254832E-7</v>
      </c>
      <c r="J75" s="2">
        <f t="shared" si="39"/>
        <v>3.2378405585457354E-6</v>
      </c>
      <c r="K75" s="2">
        <f t="shared" si="40"/>
        <v>6.4756811170914708E-6</v>
      </c>
      <c r="M75" s="2">
        <v>7</v>
      </c>
      <c r="N75" s="3">
        <f>SUM($J$129:$J$138)</f>
        <v>11.325208280728964</v>
      </c>
      <c r="O75" s="3">
        <f>SUM($K$129:$K$138)</f>
        <v>23.757837718806009</v>
      </c>
      <c r="P75" s="2">
        <f t="shared" si="41"/>
        <v>9.7848900902407259</v>
      </c>
      <c r="Q75" s="2">
        <f t="shared" si="42"/>
        <v>1.2654345543795967E-6</v>
      </c>
      <c r="R75" s="2">
        <f t="shared" si="43"/>
        <v>2.4164447961541218E-5</v>
      </c>
      <c r="S75" s="2">
        <f t="shared" si="44"/>
        <v>5.0691785881917261E-5</v>
      </c>
      <c r="U75" s="2">
        <v>7</v>
      </c>
      <c r="V75" s="2">
        <f>SUM($R$129:$R$138)</f>
        <v>11.288082857663348</v>
      </c>
      <c r="W75" s="2">
        <f>SUM($S$129:$S$138)</f>
        <v>23.383951455102526</v>
      </c>
      <c r="X75" s="2">
        <f t="shared" si="45"/>
        <v>9.362427586701056</v>
      </c>
      <c r="Y75" s="2">
        <f t="shared" si="46"/>
        <v>3.4782996034410735E-6</v>
      </c>
      <c r="Z75" s="2">
        <f t="shared" si="47"/>
        <v>5.2251356352841182E-5</v>
      </c>
      <c r="AA75" s="2">
        <f t="shared" si="48"/>
        <v>1.0824186851079022E-4</v>
      </c>
    </row>
    <row r="76" spans="5:27" x14ac:dyDescent="0.25">
      <c r="E76" s="2">
        <v>8</v>
      </c>
      <c r="F76" s="3">
        <v>6</v>
      </c>
      <c r="G76" s="3">
        <v>22</v>
      </c>
      <c r="H76" s="2">
        <f t="shared" si="37"/>
        <v>5.3851648071345037</v>
      </c>
      <c r="I76" s="2">
        <f t="shared" si="38"/>
        <v>5.3157258310027071E-3</v>
      </c>
      <c r="J76" s="2">
        <f t="shared" si="39"/>
        <v>5.8791903731326076E-2</v>
      </c>
      <c r="K76" s="2">
        <f t="shared" si="40"/>
        <v>0.21557031368152896</v>
      </c>
      <c r="M76" s="2">
        <v>8</v>
      </c>
      <c r="N76" s="3">
        <f>SUM($J$149:$J$158)</f>
        <v>5.585433041278141</v>
      </c>
      <c r="O76" s="3">
        <f>SUM($K$149:$K$158)</f>
        <v>21.4664773023603</v>
      </c>
      <c r="P76" s="2">
        <f t="shared" si="41"/>
        <v>4.4994528764861634</v>
      </c>
      <c r="Q76" s="2">
        <f t="shared" si="42"/>
        <v>1.5879596429753427E-2</v>
      </c>
      <c r="R76" s="2">
        <f t="shared" si="43"/>
        <v>0.14955030452837498</v>
      </c>
      <c r="S76" s="2">
        <f t="shared" si="44"/>
        <v>0.57476621669155303</v>
      </c>
      <c r="U76" s="2">
        <v>8</v>
      </c>
      <c r="V76" s="2">
        <f>SUM($R$149:$R$158)</f>
        <v>5.4475936058940624</v>
      </c>
      <c r="W76" s="2">
        <f>SUM($S$149:$S$158)</f>
        <v>20.6721041723018</v>
      </c>
      <c r="X76" s="2">
        <f t="shared" si="45"/>
        <v>3.5270936998704525</v>
      </c>
      <c r="Y76" s="2">
        <f t="shared" si="46"/>
        <v>4.2124133522378933E-2</v>
      </c>
      <c r="Z76" s="2">
        <f t="shared" si="47"/>
        <v>0.30538385616613506</v>
      </c>
      <c r="AA76" s="2">
        <f t="shared" si="48"/>
        <v>1.1588468861508423</v>
      </c>
    </row>
    <row r="77" spans="5:27" x14ac:dyDescent="0.25">
      <c r="E77" s="2">
        <v>9</v>
      </c>
      <c r="F77" s="3">
        <v>13</v>
      </c>
      <c r="G77" s="3">
        <v>20</v>
      </c>
      <c r="H77" s="2">
        <f t="shared" si="37"/>
        <v>9.4868329805051381</v>
      </c>
      <c r="I77" s="2">
        <f t="shared" si="38"/>
        <v>2.5945804939869725E-6</v>
      </c>
      <c r="J77" s="2">
        <f t="shared" si="39"/>
        <v>6.2174771899384652E-5</v>
      </c>
      <c r="K77" s="2">
        <f t="shared" si="40"/>
        <v>9.5653495229822537E-5</v>
      </c>
      <c r="M77" s="2">
        <v>9</v>
      </c>
      <c r="N77" s="3">
        <f>SUM($J$169:$J$178)</f>
        <v>12.444428088455648</v>
      </c>
      <c r="O77" s="3">
        <f>SUM($K$169:$K$178)</f>
        <v>20.795659609564716</v>
      </c>
      <c r="P77" s="2">
        <f t="shared" si="41"/>
        <v>9.1410275476294078</v>
      </c>
      <c r="Q77" s="2">
        <f t="shared" si="42"/>
        <v>5.8044610350373714E-6</v>
      </c>
      <c r="R77" s="2">
        <f t="shared" si="43"/>
        <v>1.2179454395280492E-4</v>
      </c>
      <c r="S77" s="2">
        <f t="shared" si="44"/>
        <v>2.035286684403204E-4</v>
      </c>
      <c r="U77" s="2">
        <v>9</v>
      </c>
      <c r="V77" s="2">
        <f>SUM($R$169:$R$178)</f>
        <v>11.95432446091565</v>
      </c>
      <c r="W77" s="2">
        <f>SUM($S$169:$S$178)</f>
        <v>21.870762494516434</v>
      </c>
      <c r="X77" s="2">
        <f t="shared" si="45"/>
        <v>9.0546274097691004</v>
      </c>
      <c r="Y77" s="2">
        <f t="shared" si="46"/>
        <v>7.064909122397453E-6</v>
      </c>
      <c r="Z77" s="2">
        <f t="shared" si="47"/>
        <v>1.1239371115973843E-4</v>
      </c>
      <c r="AA77" s="2">
        <f t="shared" si="48"/>
        <v>2.0562735859217576E-4</v>
      </c>
    </row>
    <row r="78" spans="5:27" x14ac:dyDescent="0.25">
      <c r="E78" s="2">
        <v>10</v>
      </c>
      <c r="F78" s="3">
        <v>12</v>
      </c>
      <c r="G78" s="3">
        <v>21</v>
      </c>
      <c r="H78" s="2">
        <f t="shared" si="37"/>
        <v>8.9442719099991592</v>
      </c>
      <c r="I78" s="2">
        <f t="shared" si="38"/>
        <v>9.0559757547552782E-6</v>
      </c>
      <c r="J78" s="2">
        <f t="shared" si="39"/>
        <v>2.0031810205921216E-4</v>
      </c>
      <c r="K78" s="2">
        <f t="shared" si="40"/>
        <v>3.5055667860362129E-4</v>
      </c>
      <c r="M78" s="2">
        <v>10</v>
      </c>
      <c r="N78" s="3">
        <f>SUM($J$189:$J$198)</f>
        <v>12.081741486826413</v>
      </c>
      <c r="O78" s="3">
        <f>SUM($K$189:$K$198)</f>
        <v>21.52293956666071</v>
      </c>
      <c r="P78" s="2">
        <f t="shared" si="41"/>
        <v>9.1251244573554402</v>
      </c>
      <c r="Q78" s="2">
        <f t="shared" si="42"/>
        <v>6.0191003156310235E-6</v>
      </c>
      <c r="R78" s="2">
        <f t="shared" si="43"/>
        <v>1.2261740233962694E-4</v>
      </c>
      <c r="S78" s="2">
        <f t="shared" si="44"/>
        <v>2.1843597160676692E-4</v>
      </c>
      <c r="U78" s="2">
        <v>10</v>
      </c>
      <c r="V78" s="2">
        <f>SUM($R$189:$R$198)</f>
        <v>11.780433066574233</v>
      </c>
      <c r="W78" s="2">
        <f>SUM($S$189:$S$198)</f>
        <v>22.262485120966041</v>
      </c>
      <c r="X78" s="2">
        <f t="shared" si="45"/>
        <v>9.1053493933110463</v>
      </c>
      <c r="Y78" s="2">
        <f t="shared" si="46"/>
        <v>6.2965470599156573E-6</v>
      </c>
      <c r="Z78" s="2">
        <f t="shared" si="47"/>
        <v>9.8712943505778334E-5</v>
      </c>
      <c r="AA78" s="2">
        <f t="shared" si="48"/>
        <v>1.8654623506835267E-4</v>
      </c>
    </row>
    <row r="80" spans="5:27" x14ac:dyDescent="0.25">
      <c r="E80" s="18" t="s">
        <v>8</v>
      </c>
      <c r="F80" s="19"/>
      <c r="G80" s="4">
        <f>SUM(I69:I78)</f>
        <v>0.54249570028843919</v>
      </c>
      <c r="M80" s="18" t="s">
        <v>8</v>
      </c>
      <c r="N80" s="19"/>
      <c r="O80" s="4">
        <f>SUM(Q69:Q78)</f>
        <v>0.59307416899360932</v>
      </c>
      <c r="U80" s="18" t="s">
        <v>8</v>
      </c>
      <c r="V80" s="19"/>
      <c r="W80" s="4">
        <f>SUM(Y69:Y78)</f>
        <v>0.75143186451054578</v>
      </c>
    </row>
    <row r="81" spans="5:28" x14ac:dyDescent="0.25">
      <c r="E81" s="18" t="s">
        <v>9</v>
      </c>
      <c r="F81" s="19"/>
      <c r="G81" s="5">
        <f>SUM(J69:J78)</f>
        <v>4.0198315492954322</v>
      </c>
      <c r="H81" s="20"/>
      <c r="I81" s="21"/>
      <c r="J81" s="21"/>
      <c r="K81" s="21"/>
      <c r="L81" s="21"/>
      <c r="M81" s="18" t="s">
        <v>9</v>
      </c>
      <c r="N81" s="19"/>
      <c r="O81" s="5">
        <f>SUM(R69:R78)</f>
        <v>4.0649682100371338</v>
      </c>
      <c r="P81" s="20"/>
      <c r="Q81" s="21"/>
      <c r="R81" s="21"/>
      <c r="S81" s="21"/>
      <c r="T81" s="21"/>
      <c r="U81" s="18" t="s">
        <v>9</v>
      </c>
      <c r="V81" s="19"/>
      <c r="W81" s="5">
        <f>SUM(Z69:Z78)</f>
        <v>4.270212065318356</v>
      </c>
      <c r="X81" s="20"/>
      <c r="Y81" s="21"/>
      <c r="Z81" s="21"/>
      <c r="AA81" s="21"/>
      <c r="AB81" s="21"/>
    </row>
    <row r="82" spans="5:28" x14ac:dyDescent="0.25">
      <c r="E82" s="18" t="s">
        <v>10</v>
      </c>
      <c r="F82" s="19"/>
      <c r="G82" s="5">
        <f>SUM(K69:K78)</f>
        <v>17.248187583052115</v>
      </c>
      <c r="H82" s="20"/>
      <c r="I82" s="21"/>
      <c r="J82" s="21"/>
      <c r="K82" s="21"/>
      <c r="L82" s="21"/>
      <c r="M82" s="18" t="s">
        <v>10</v>
      </c>
      <c r="N82" s="19"/>
      <c r="O82" s="5">
        <f>SUM(S69:S78)</f>
        <v>17.427302640251295</v>
      </c>
      <c r="P82" s="20"/>
      <c r="Q82" s="21"/>
      <c r="R82" s="21"/>
      <c r="S82" s="21"/>
      <c r="T82" s="21"/>
      <c r="U82" s="18" t="s">
        <v>10</v>
      </c>
      <c r="V82" s="19"/>
      <c r="W82" s="5">
        <f>SUM(AA69:AA78)</f>
        <v>17.93329530440203</v>
      </c>
      <c r="X82" s="20"/>
      <c r="Y82" s="21"/>
      <c r="Z82" s="21"/>
      <c r="AA82" s="21"/>
      <c r="AB82" s="21"/>
    </row>
    <row r="84" spans="5:28" x14ac:dyDescent="0.25">
      <c r="E84" s="1" t="s">
        <v>17</v>
      </c>
      <c r="F84" s="1" t="s">
        <v>1</v>
      </c>
      <c r="G84" s="1" t="s">
        <v>2</v>
      </c>
      <c r="M84" s="1" t="s">
        <v>17</v>
      </c>
      <c r="N84" s="1" t="s">
        <v>1</v>
      </c>
      <c r="O84" s="1" t="s">
        <v>2</v>
      </c>
      <c r="U84" s="1" t="s">
        <v>17</v>
      </c>
      <c r="V84" s="1" t="s">
        <v>1</v>
      </c>
      <c r="W84" s="1" t="s">
        <v>2</v>
      </c>
    </row>
    <row r="85" spans="5:28" x14ac:dyDescent="0.25">
      <c r="E85" s="1">
        <v>5</v>
      </c>
      <c r="F85" s="1">
        <v>3</v>
      </c>
      <c r="G85" s="1">
        <v>16</v>
      </c>
      <c r="M85" s="1">
        <v>5</v>
      </c>
      <c r="N85" s="1">
        <f>SUM($J$89:$J$98)</f>
        <v>3.7145427451004558</v>
      </c>
      <c r="O85" s="1">
        <f>SUM($K$89:$K$98)</f>
        <v>16.790331842871669</v>
      </c>
      <c r="U85" s="1">
        <v>5</v>
      </c>
      <c r="V85" s="1">
        <f>SUM(R89:R98)</f>
        <v>4.0282348735391089</v>
      </c>
      <c r="W85" s="1">
        <f>SUM(S89:S98)</f>
        <v>17.345115217146901</v>
      </c>
    </row>
    <row r="86" spans="5:28" x14ac:dyDescent="0.25">
      <c r="E86" s="17" t="s">
        <v>3</v>
      </c>
      <c r="F86" s="17"/>
      <c r="G86" s="17"/>
      <c r="M86" s="17" t="s">
        <v>18</v>
      </c>
      <c r="N86" s="17"/>
      <c r="O86" s="17"/>
      <c r="U86" s="17" t="s">
        <v>21</v>
      </c>
      <c r="V86" s="17"/>
      <c r="W86" s="17"/>
    </row>
    <row r="88" spans="5:28" x14ac:dyDescent="0.25">
      <c r="E88" s="2" t="s">
        <v>0</v>
      </c>
      <c r="F88" s="2" t="s">
        <v>1</v>
      </c>
      <c r="G88" s="2" t="s">
        <v>2</v>
      </c>
      <c r="H88" s="2" t="s">
        <v>4</v>
      </c>
      <c r="I88" s="2" t="s">
        <v>5</v>
      </c>
      <c r="J88" s="2" t="s">
        <v>6</v>
      </c>
      <c r="K88" s="2" t="s">
        <v>7</v>
      </c>
      <c r="M88" s="2" t="s">
        <v>0</v>
      </c>
      <c r="N88" s="2" t="s">
        <v>1</v>
      </c>
      <c r="O88" s="2" t="s">
        <v>2</v>
      </c>
      <c r="P88" s="2" t="s">
        <v>4</v>
      </c>
      <c r="Q88" s="2" t="s">
        <v>5</v>
      </c>
      <c r="R88" s="2" t="s">
        <v>6</v>
      </c>
      <c r="S88" s="2" t="s">
        <v>7</v>
      </c>
      <c r="U88" s="2" t="s">
        <v>0</v>
      </c>
      <c r="V88" s="2" t="s">
        <v>1</v>
      </c>
      <c r="W88" s="2" t="s">
        <v>2</v>
      </c>
      <c r="X88" s="2" t="s">
        <v>4</v>
      </c>
      <c r="Y88" s="2" t="s">
        <v>5</v>
      </c>
      <c r="Z88" s="2" t="s">
        <v>6</v>
      </c>
      <c r="AA88" s="2" t="s">
        <v>7</v>
      </c>
    </row>
    <row r="89" spans="5:28" x14ac:dyDescent="0.25">
      <c r="E89" s="2">
        <v>1</v>
      </c>
      <c r="F89" s="3">
        <v>4</v>
      </c>
      <c r="G89" s="3">
        <v>21</v>
      </c>
      <c r="H89" s="2">
        <f>SQRT((F89-$F$85)^2+(G89-$G$85)^2)</f>
        <v>5.0990195135927845</v>
      </c>
      <c r="I89" s="2">
        <f>(1/($C$4*(SQRT(2*3.14159265358979)))*EXP(-0.5*(H89/$C$4)^2))</f>
        <v>7.7343354465731423E-3</v>
      </c>
      <c r="J89" s="2">
        <f>(I89/$G$100)*F89</f>
        <v>7.0850751676001189E-2</v>
      </c>
      <c r="K89" s="2">
        <f>(I89/$G$100)*G89</f>
        <v>0.37196644629900621</v>
      </c>
      <c r="M89" s="2">
        <v>1</v>
      </c>
      <c r="N89" s="3">
        <f>SUM($J$9:$J$18)</f>
        <v>9.3468705395314355</v>
      </c>
      <c r="O89" s="3">
        <f>SUM($K$9:$K$18)</f>
        <v>40.95824922042646</v>
      </c>
      <c r="P89" s="2">
        <f>SQRT((N89-$N$85)^2+(O89-$O$85)^2)</f>
        <v>24.815546472972031</v>
      </c>
      <c r="Q89" s="2">
        <f>(1/($C$4*(SQRT(2*3.14159265358979)))*EXP(-0.5*(P89/$C$4)^2))</f>
        <v>7.4036579600293262E-35</v>
      </c>
      <c r="R89" s="2">
        <f>(Q89/$O$100)*N89</f>
        <v>1.233242082021919E-33</v>
      </c>
      <c r="S89" s="2">
        <f>(Q89/$O$100)*O89</f>
        <v>5.4041014402563383E-33</v>
      </c>
      <c r="U89" s="2">
        <v>1</v>
      </c>
      <c r="V89" s="2">
        <f>SUM($R$9:$R$18)</f>
        <v>4.8510804079218142</v>
      </c>
      <c r="W89" s="2">
        <f>SUM($S$9:$S$18)</f>
        <v>19.426695661293724</v>
      </c>
      <c r="X89" s="2">
        <f>SQRT((V89-$V$85)^2+(W89-$W$85)^2)</f>
        <v>2.2383145263586273</v>
      </c>
      <c r="Y89" s="2">
        <f>(1/($C$4*(SQRT(2*3.14159265358979)))*EXP(-0.5*(X89/$C$4)^2))</f>
        <v>0.10663513727179919</v>
      </c>
      <c r="Z89" s="2">
        <f>(Y89/$W$100)*V89</f>
        <v>0.69743461674212448</v>
      </c>
      <c r="AA89" s="2">
        <f>(Y89/$W$100)*W89</f>
        <v>2.7929551571594255</v>
      </c>
    </row>
    <row r="90" spans="5:28" x14ac:dyDescent="0.25">
      <c r="E90" s="2">
        <v>2</v>
      </c>
      <c r="F90" s="3">
        <v>5</v>
      </c>
      <c r="G90" s="3">
        <v>18</v>
      </c>
      <c r="H90" s="2">
        <f t="shared" ref="H90:H98" si="49">SQRT((F90-$F$85)^2+(G90-$G$85)^2)</f>
        <v>2.8284271247461903</v>
      </c>
      <c r="I90" s="2">
        <f t="shared" ref="I90:I98" si="50">(1/($C$4*(SQRT(2*3.14159265358979)))*EXP(-0.5*(H90/$C$4)^2))</f>
        <v>7.3381331586869963E-2</v>
      </c>
      <c r="J90" s="2">
        <f t="shared" ref="J90:J98" si="51">(I90/$G$100)*F90</f>
        <v>0.84026651963666854</v>
      </c>
      <c r="K90" s="2">
        <f t="shared" ref="K90:K98" si="52">(I90/$G$100)*G90</f>
        <v>3.0249594706920067</v>
      </c>
      <c r="M90" s="2">
        <v>2</v>
      </c>
      <c r="N90" s="3">
        <f>SUM($J$29:$J$38)/$G$40</f>
        <v>4.3452500388106277</v>
      </c>
      <c r="O90" s="3">
        <f>SUM($K$29:$K$38)/$G$40</f>
        <v>17.932839909706068</v>
      </c>
      <c r="P90" s="2">
        <f t="shared" ref="P90:P98" si="53">SQRT((N90-$N$85)^2+(O90-$O$85)^2)</f>
        <v>1.3050350083890025</v>
      </c>
      <c r="Q90" s="2">
        <f t="shared" ref="Q90:Q98" si="54">(1/($C$4*(SQRT(2*3.14159265358979)))*EXP(-0.5*(P90/$C$4)^2))</f>
        <v>0.16122163263838005</v>
      </c>
      <c r="R90" s="2">
        <f t="shared" ref="R90:R98" si="55">(Q90/$O$100)*N90</f>
        <v>1.2484577468744853</v>
      </c>
      <c r="S90" s="2">
        <f t="shared" ref="S90:S98" si="56">(Q90/$O$100)*O90</f>
        <v>5.1523831100086905</v>
      </c>
      <c r="U90" s="2">
        <v>2</v>
      </c>
      <c r="V90" s="2">
        <f>SUM($R$29:$R$38)</f>
        <v>4.1408530696488182</v>
      </c>
      <c r="W90" s="2">
        <f>SUM($S$29:$S$38)</f>
        <v>17.607674565355051</v>
      </c>
      <c r="X90" s="2">
        <f t="shared" ref="X90:X98" si="57">SQRT((V90-$V$85)^2+(W90-$W$85)^2)</f>
        <v>0.28569261353156017</v>
      </c>
      <c r="Y90" s="2">
        <f t="shared" ref="Y90:Y98" si="58">(1/($C$4*(SQRT(2*3.14159265358979)))*EXP(-0.5*(X90/$C$4)^2))</f>
        <v>0.19744637560286835</v>
      </c>
      <c r="Z90" s="2">
        <f t="shared" ref="Z90:Z98" si="59">(Y90/$W$100)*V90</f>
        <v>1.1023098309066444</v>
      </c>
      <c r="AA90" s="2">
        <f t="shared" ref="AA90:AA98" si="60">(Y90/$W$100)*W90</f>
        <v>4.6872256625231623</v>
      </c>
    </row>
    <row r="91" spans="5:28" x14ac:dyDescent="0.25">
      <c r="E91" s="2">
        <v>3</v>
      </c>
      <c r="F91" s="3">
        <v>10</v>
      </c>
      <c r="G91" s="3">
        <v>24</v>
      </c>
      <c r="H91" s="2">
        <f t="shared" si="49"/>
        <v>10.63014581273465</v>
      </c>
      <c r="I91" s="2">
        <f t="shared" si="50"/>
        <v>1.4637621510254832E-7</v>
      </c>
      <c r="J91" s="2">
        <f t="shared" si="51"/>
        <v>3.3522158882113825E-6</v>
      </c>
      <c r="K91" s="2">
        <f t="shared" si="52"/>
        <v>8.0453181317073179E-6</v>
      </c>
      <c r="M91" s="2">
        <v>3</v>
      </c>
      <c r="N91" s="3">
        <f>SUM($J$49:$J$58)/$G$60</f>
        <v>10.798163117485869</v>
      </c>
      <c r="O91" s="3">
        <f>SUM($K$49:$K$58)/$G$60</f>
        <v>23.938881749001787</v>
      </c>
      <c r="P91" s="2">
        <f t="shared" si="53"/>
        <v>10.063768843753644</v>
      </c>
      <c r="Q91" s="2">
        <f t="shared" si="54"/>
        <v>6.3349347869415251E-7</v>
      </c>
      <c r="R91" s="2">
        <f t="shared" si="55"/>
        <v>1.2190676139025914E-5</v>
      </c>
      <c r="S91" s="2">
        <f t="shared" si="56"/>
        <v>2.702599982583574E-5</v>
      </c>
      <c r="U91" s="2">
        <v>3</v>
      </c>
      <c r="V91" s="2">
        <f>SUM($R$49:$R$58)</f>
        <v>11.220571333586111</v>
      </c>
      <c r="W91" s="2">
        <f>SUM($S$49:$S$58)</f>
        <v>23.498438789350377</v>
      </c>
      <c r="X91" s="2">
        <f t="shared" si="57"/>
        <v>9.4653628952489921</v>
      </c>
      <c r="Y91" s="2">
        <f t="shared" si="58"/>
        <v>2.7299628522097398E-6</v>
      </c>
      <c r="Z91" s="2">
        <f t="shared" si="59"/>
        <v>4.1298702024671573E-5</v>
      </c>
      <c r="AA91" s="2">
        <f t="shared" si="60"/>
        <v>8.6488913332027862E-5</v>
      </c>
    </row>
    <row r="92" spans="5:28" x14ac:dyDescent="0.25">
      <c r="E92" s="2">
        <v>4</v>
      </c>
      <c r="F92" s="3">
        <v>4</v>
      </c>
      <c r="G92" s="3">
        <v>17</v>
      </c>
      <c r="H92" s="2">
        <f t="shared" si="49"/>
        <v>1.4142135623730951</v>
      </c>
      <c r="I92" s="2">
        <f t="shared" si="50"/>
        <v>0.15534828018846394</v>
      </c>
      <c r="J92" s="2">
        <f t="shared" si="51"/>
        <v>1.4230753888239216</v>
      </c>
      <c r="K92" s="2">
        <f t="shared" si="52"/>
        <v>6.0480704025016667</v>
      </c>
      <c r="M92" s="2">
        <v>4</v>
      </c>
      <c r="N92" s="3">
        <f>SUM($J$69:$J$78)</f>
        <v>4.0198315492954322</v>
      </c>
      <c r="O92" s="3">
        <f>SUM($K$69:$K$78)</f>
        <v>17.248187583052115</v>
      </c>
      <c r="P92" s="2">
        <f t="shared" si="53"/>
        <v>0.55030276465140726</v>
      </c>
      <c r="Q92" s="2">
        <f t="shared" si="54"/>
        <v>0.19206145974025735</v>
      </c>
      <c r="R92" s="2">
        <f t="shared" si="55"/>
        <v>1.3758904029148118</v>
      </c>
      <c r="S92" s="2">
        <f t="shared" si="56"/>
        <v>5.9036343867084025</v>
      </c>
      <c r="U92" s="2">
        <v>4</v>
      </c>
      <c r="V92" s="2">
        <f>SUM($R$69:$R$78)</f>
        <v>4.0649682100371338</v>
      </c>
      <c r="W92" s="2">
        <f>SUM($S$69:$S$78)</f>
        <v>17.427302640251295</v>
      </c>
      <c r="X92" s="2">
        <f t="shared" si="57"/>
        <v>9.0022833363640184E-2</v>
      </c>
      <c r="Y92" s="2">
        <f t="shared" si="58"/>
        <v>0.19926917549361992</v>
      </c>
      <c r="Z92" s="2">
        <f t="shared" si="59"/>
        <v>1.0920989041950158</v>
      </c>
      <c r="AA92" s="2">
        <f t="shared" si="60"/>
        <v>4.6820386121345541</v>
      </c>
    </row>
    <row r="93" spans="5:28" x14ac:dyDescent="0.25">
      <c r="E93" s="2">
        <v>5</v>
      </c>
      <c r="F93" s="3">
        <v>3</v>
      </c>
      <c r="G93" s="3">
        <v>16</v>
      </c>
      <c r="H93" s="2">
        <f t="shared" si="49"/>
        <v>0</v>
      </c>
      <c r="I93" s="2">
        <f t="shared" si="50"/>
        <v>0.19947114020071643</v>
      </c>
      <c r="J93" s="2">
        <f t="shared" si="51"/>
        <v>1.3704487268345293</v>
      </c>
      <c r="K93" s="2">
        <f t="shared" si="52"/>
        <v>7.3090598764508234</v>
      </c>
      <c r="M93" s="2">
        <v>5</v>
      </c>
      <c r="N93" s="3">
        <f>SUM($J$89:$J$98)</f>
        <v>3.7145427451004558</v>
      </c>
      <c r="O93" s="3">
        <f>SUM($K$89:$K$98)</f>
        <v>16.790331842871669</v>
      </c>
      <c r="P93" s="2">
        <f t="shared" si="53"/>
        <v>0</v>
      </c>
      <c r="Q93" s="2">
        <f t="shared" si="54"/>
        <v>0.19947114020071643</v>
      </c>
      <c r="R93" s="2">
        <f t="shared" si="55"/>
        <v>1.3204476626507773</v>
      </c>
      <c r="S93" s="2">
        <f t="shared" si="56"/>
        <v>5.968636238281122</v>
      </c>
      <c r="U93" s="2">
        <v>5</v>
      </c>
      <c r="V93" s="2">
        <f>SUM($R$89:$R$98)</f>
        <v>4.0282348735391089</v>
      </c>
      <c r="W93" s="2">
        <f>SUM($S$89:$S$98)</f>
        <v>17.345115217146901</v>
      </c>
      <c r="X93" s="2">
        <f t="shared" si="57"/>
        <v>0</v>
      </c>
      <c r="Y93" s="2">
        <f t="shared" si="58"/>
        <v>0.19947114020071643</v>
      </c>
      <c r="Z93" s="2">
        <f t="shared" si="59"/>
        <v>1.0833269544474673</v>
      </c>
      <c r="AA93" s="2">
        <f t="shared" si="60"/>
        <v>4.6646810408607973</v>
      </c>
    </row>
    <row r="94" spans="5:28" x14ac:dyDescent="0.25">
      <c r="E94" s="2">
        <v>6</v>
      </c>
      <c r="F94" s="3">
        <v>11</v>
      </c>
      <c r="G94" s="3">
        <v>25</v>
      </c>
      <c r="H94" s="2">
        <f t="shared" si="49"/>
        <v>12.041594578792296</v>
      </c>
      <c r="I94" s="2">
        <f t="shared" si="50"/>
        <v>2.6809738977179581E-9</v>
      </c>
      <c r="J94" s="2">
        <f t="shared" si="51"/>
        <v>6.7537773254112799E-8</v>
      </c>
      <c r="K94" s="2">
        <f t="shared" si="52"/>
        <v>1.5349493921389274E-7</v>
      </c>
      <c r="M94" s="2">
        <v>6</v>
      </c>
      <c r="N94" s="3">
        <f>SUM($J$109:$J$118)</f>
        <v>11.036488895152637</v>
      </c>
      <c r="O94" s="3">
        <f>SUM($K$109:$K$118)</f>
        <v>24.185977569661773</v>
      </c>
      <c r="P94" s="2">
        <f t="shared" si="53"/>
        <v>10.407039499322211</v>
      </c>
      <c r="Q94" s="2">
        <f t="shared" si="54"/>
        <v>2.6318869084798059E-7</v>
      </c>
      <c r="R94" s="2">
        <f t="shared" si="55"/>
        <v>5.1764725588727134E-6</v>
      </c>
      <c r="S94" s="2">
        <f t="shared" si="56"/>
        <v>1.1344010798022338E-5</v>
      </c>
      <c r="U94" s="2">
        <v>6</v>
      </c>
      <c r="V94" s="2">
        <f>SUM($R$109:$R$118)</f>
        <v>11.215669377706885</v>
      </c>
      <c r="W94" s="2">
        <f>SUM($S$109:$S$118)</f>
        <v>23.538630536982314</v>
      </c>
      <c r="X94" s="2">
        <f t="shared" si="57"/>
        <v>9.487826240437661</v>
      </c>
      <c r="Y94" s="2">
        <f t="shared" si="58"/>
        <v>2.5884752559935764E-6</v>
      </c>
      <c r="Z94" s="2">
        <f t="shared" si="59"/>
        <v>3.9141179623385857E-5</v>
      </c>
      <c r="AA94" s="2">
        <f t="shared" si="60"/>
        <v>8.2146658831424294E-5</v>
      </c>
    </row>
    <row r="95" spans="5:28" x14ac:dyDescent="0.25">
      <c r="E95" s="2">
        <v>7</v>
      </c>
      <c r="F95" s="3">
        <v>12</v>
      </c>
      <c r="G95" s="3">
        <v>24</v>
      </c>
      <c r="H95" s="2">
        <f t="shared" si="49"/>
        <v>12.041594578792296</v>
      </c>
      <c r="I95" s="2">
        <f t="shared" si="50"/>
        <v>2.6809738977179581E-9</v>
      </c>
      <c r="J95" s="2">
        <f t="shared" si="51"/>
        <v>7.3677570822668503E-8</v>
      </c>
      <c r="K95" s="2">
        <f t="shared" si="52"/>
        <v>1.4735514164533701E-7</v>
      </c>
      <c r="M95" s="2">
        <v>7</v>
      </c>
      <c r="N95" s="3">
        <f>SUM($J$129:$J$138)</f>
        <v>11.325208280728964</v>
      </c>
      <c r="O95" s="3">
        <f>SUM($K$129:$K$138)</f>
        <v>23.757837718806009</v>
      </c>
      <c r="P95" s="2">
        <f t="shared" si="53"/>
        <v>10.318351032329881</v>
      </c>
      <c r="Q95" s="2">
        <f t="shared" si="54"/>
        <v>3.3117075546107493E-7</v>
      </c>
      <c r="R95" s="2">
        <f t="shared" si="55"/>
        <v>6.6839614779955024E-6</v>
      </c>
      <c r="S95" s="2">
        <f t="shared" si="56"/>
        <v>1.402150566918728E-5</v>
      </c>
      <c r="U95" s="2">
        <v>7</v>
      </c>
      <c r="V95" s="2">
        <f>SUM($R$129:$R$138)</f>
        <v>11.288082857663348</v>
      </c>
      <c r="W95" s="2">
        <f>SUM($S$129:$S$138)</f>
        <v>23.383951455102526</v>
      </c>
      <c r="X95" s="2">
        <f t="shared" si="57"/>
        <v>9.4431422662924458</v>
      </c>
      <c r="Y95" s="2">
        <f t="shared" si="58"/>
        <v>2.8771719834265483E-6</v>
      </c>
      <c r="Z95" s="2">
        <f t="shared" si="59"/>
        <v>4.37875559473353E-5</v>
      </c>
      <c r="AA95" s="2">
        <f t="shared" si="60"/>
        <v>9.0708590247009322E-5</v>
      </c>
    </row>
    <row r="96" spans="5:28" x14ac:dyDescent="0.25">
      <c r="E96" s="2">
        <v>8</v>
      </c>
      <c r="F96" s="3">
        <v>6</v>
      </c>
      <c r="G96" s="3">
        <v>22</v>
      </c>
      <c r="H96" s="2">
        <f t="shared" si="49"/>
        <v>6.7082039324993694</v>
      </c>
      <c r="I96" s="2">
        <f t="shared" si="50"/>
        <v>7.1940526094692867E-4</v>
      </c>
      <c r="J96" s="2">
        <f t="shared" si="51"/>
        <v>9.8852197160022009E-3</v>
      </c>
      <c r="K96" s="2">
        <f t="shared" si="52"/>
        <v>3.6245805625341403E-2</v>
      </c>
      <c r="M96" s="2">
        <v>8</v>
      </c>
      <c r="N96" s="3">
        <f>SUM($J$149:$J$158)</f>
        <v>5.585433041278141</v>
      </c>
      <c r="O96" s="3">
        <f>SUM($K$149:$K$158)</f>
        <v>21.4664773023603</v>
      </c>
      <c r="P96" s="2">
        <f t="shared" si="53"/>
        <v>5.036523290785814</v>
      </c>
      <c r="Q96" s="2">
        <f t="shared" si="54"/>
        <v>8.3716308306113589E-3</v>
      </c>
      <c r="R96" s="2">
        <f t="shared" si="55"/>
        <v>8.333024912051995E-2</v>
      </c>
      <c r="S96" s="2">
        <f t="shared" si="56"/>
        <v>0.32026288528137642</v>
      </c>
      <c r="U96" s="2">
        <v>8</v>
      </c>
      <c r="V96" s="2">
        <f>SUM($R$149:$R$158)</f>
        <v>5.4475936058940624</v>
      </c>
      <c r="W96" s="2">
        <f>SUM($S$149:$S$158)</f>
        <v>20.6721041723018</v>
      </c>
      <c r="X96" s="2">
        <f t="shared" si="57"/>
        <v>3.6171030837999276</v>
      </c>
      <c r="Y96" s="2">
        <f t="shared" si="58"/>
        <v>3.8870679472935633E-2</v>
      </c>
      <c r="Z96" s="2">
        <f t="shared" si="59"/>
        <v>0.2854904122375021</v>
      </c>
      <c r="AA96" s="2">
        <f t="shared" si="60"/>
        <v>1.0833567936458504</v>
      </c>
    </row>
    <row r="97" spans="5:28" x14ac:dyDescent="0.25">
      <c r="E97" s="2">
        <v>9</v>
      </c>
      <c r="F97" s="3">
        <v>13</v>
      </c>
      <c r="G97" s="3">
        <v>20</v>
      </c>
      <c r="H97" s="2">
        <f t="shared" si="49"/>
        <v>10.770329614269007</v>
      </c>
      <c r="I97" s="2">
        <f t="shared" si="50"/>
        <v>1.00602803309983E-7</v>
      </c>
      <c r="J97" s="2">
        <f t="shared" si="51"/>
        <v>2.9951246522085818E-6</v>
      </c>
      <c r="K97" s="2">
        <f t="shared" si="52"/>
        <v>4.6078840803208953E-6</v>
      </c>
      <c r="M97" s="2">
        <v>9</v>
      </c>
      <c r="N97" s="3">
        <f>SUM($J$169:$J$178)</f>
        <v>12.444428088455648</v>
      </c>
      <c r="O97" s="3">
        <f>SUM($K$169:$K$178)</f>
        <v>20.795659609564716</v>
      </c>
      <c r="P97" s="2">
        <f t="shared" si="53"/>
        <v>9.6048710885034847</v>
      </c>
      <c r="Q97" s="2">
        <f t="shared" si="54"/>
        <v>1.9576235553690731E-6</v>
      </c>
      <c r="R97" s="2">
        <f t="shared" si="55"/>
        <v>4.3415008077042849E-5</v>
      </c>
      <c r="S97" s="2">
        <f t="shared" si="56"/>
        <v>7.2550037936595016E-5</v>
      </c>
      <c r="U97" s="2">
        <v>9</v>
      </c>
      <c r="V97" s="2">
        <f>SUM($R$169:$R$178)</f>
        <v>11.95432446091565</v>
      </c>
      <c r="W97" s="2">
        <f>SUM($S$169:$S$178)</f>
        <v>21.870762494516434</v>
      </c>
      <c r="X97" s="2">
        <f t="shared" si="57"/>
        <v>9.1271232831753242</v>
      </c>
      <c r="Y97" s="2">
        <f t="shared" si="58"/>
        <v>5.9917134076939586E-6</v>
      </c>
      <c r="Z97" s="2">
        <f t="shared" si="59"/>
        <v>9.6569674006688247E-5</v>
      </c>
      <c r="AA97" s="2">
        <f t="shared" si="60"/>
        <v>1.7667685123307935E-4</v>
      </c>
    </row>
    <row r="98" spans="5:28" x14ac:dyDescent="0.25">
      <c r="E98" s="2">
        <v>10</v>
      </c>
      <c r="F98" s="3">
        <v>12</v>
      </c>
      <c r="G98" s="3">
        <v>21</v>
      </c>
      <c r="H98" s="2">
        <f t="shared" si="49"/>
        <v>10.295630140987001</v>
      </c>
      <c r="I98" s="2">
        <f t="shared" si="50"/>
        <v>3.5113828603391677E-7</v>
      </c>
      <c r="J98" s="2">
        <f t="shared" si="51"/>
        <v>9.649857449129108E-6</v>
      </c>
      <c r="K98" s="2">
        <f t="shared" si="52"/>
        <v>1.688725053597594E-5</v>
      </c>
      <c r="M98" s="2">
        <v>10</v>
      </c>
      <c r="N98" s="3">
        <f>SUM($J$189:$J$198)</f>
        <v>12.081741486826413</v>
      </c>
      <c r="O98" s="3">
        <f>SUM($K$189:$K$198)</f>
        <v>21.52293956666071</v>
      </c>
      <c r="P98" s="2">
        <f t="shared" si="53"/>
        <v>9.6128866970753446</v>
      </c>
      <c r="Q98" s="2">
        <f t="shared" si="54"/>
        <v>1.9202896093130591E-6</v>
      </c>
      <c r="R98" s="2">
        <f t="shared" si="55"/>
        <v>4.1345860260797918E-5</v>
      </c>
      <c r="S98" s="2">
        <f t="shared" si="56"/>
        <v>7.3655313076766035E-5</v>
      </c>
      <c r="U98" s="2">
        <v>10</v>
      </c>
      <c r="V98" s="2">
        <f>SUM($R$189:$R$198)</f>
        <v>11.780433066574233</v>
      </c>
      <c r="W98" s="2">
        <f>SUM($S$189:$S$198)</f>
        <v>22.262485120966041</v>
      </c>
      <c r="X98" s="2">
        <f t="shared" si="57"/>
        <v>9.180256183521422</v>
      </c>
      <c r="Y98" s="2">
        <f t="shared" si="58"/>
        <v>5.3057274860560192E-6</v>
      </c>
      <c r="Z98" s="2">
        <f t="shared" si="59"/>
        <v>8.4269591737582466E-5</v>
      </c>
      <c r="AA98" s="2">
        <f t="shared" si="60"/>
        <v>1.5925140626034479E-4</v>
      </c>
    </row>
    <row r="100" spans="5:28" x14ac:dyDescent="0.25">
      <c r="E100" s="18" t="s">
        <v>8</v>
      </c>
      <c r="F100" s="19"/>
      <c r="G100" s="4">
        <f>SUM(I89:I98)</f>
        <v>0.43665509616282266</v>
      </c>
      <c r="M100" s="18" t="s">
        <v>8</v>
      </c>
      <c r="N100" s="19"/>
      <c r="O100" s="4">
        <f>SUM(Q89:Q98)</f>
        <v>0.56113096917605487</v>
      </c>
      <c r="U100" s="18" t="s">
        <v>8</v>
      </c>
      <c r="V100" s="19"/>
      <c r="W100" s="4">
        <f>SUM(Y89:Y98)</f>
        <v>0.7417120010929249</v>
      </c>
    </row>
    <row r="101" spans="5:28" x14ac:dyDescent="0.25">
      <c r="E101" s="18" t="s">
        <v>9</v>
      </c>
      <c r="F101" s="19"/>
      <c r="G101" s="5">
        <f>SUM(J89:J98)</f>
        <v>3.7145427451004558</v>
      </c>
      <c r="H101" s="20"/>
      <c r="I101" s="21"/>
      <c r="J101" s="21"/>
      <c r="K101" s="21"/>
      <c r="L101" s="21"/>
      <c r="M101" s="18" t="s">
        <v>9</v>
      </c>
      <c r="N101" s="19"/>
      <c r="O101" s="5">
        <f>SUM(R89:R98)</f>
        <v>4.0282348735391089</v>
      </c>
      <c r="P101" s="20"/>
      <c r="Q101" s="21"/>
      <c r="R101" s="21"/>
      <c r="S101" s="21"/>
      <c r="T101" s="21"/>
      <c r="U101" s="18" t="s">
        <v>9</v>
      </c>
      <c r="V101" s="19"/>
      <c r="W101" s="5">
        <f>SUM(Z89:Z98)</f>
        <v>4.2609657852320932</v>
      </c>
      <c r="X101" s="20"/>
      <c r="Y101" s="21"/>
      <c r="Z101" s="21"/>
      <c r="AA101" s="21"/>
      <c r="AB101" s="21"/>
    </row>
    <row r="102" spans="5:28" x14ac:dyDescent="0.25">
      <c r="E102" s="18" t="s">
        <v>10</v>
      </c>
      <c r="F102" s="19"/>
      <c r="G102" s="5">
        <f>SUM(K89:K98)</f>
        <v>16.790331842871669</v>
      </c>
      <c r="H102" s="20"/>
      <c r="I102" s="21"/>
      <c r="J102" s="21"/>
      <c r="K102" s="21"/>
      <c r="L102" s="21"/>
      <c r="M102" s="18" t="s">
        <v>10</v>
      </c>
      <c r="N102" s="19"/>
      <c r="O102" s="5">
        <f>SUM(S89:S98)</f>
        <v>17.345115217146901</v>
      </c>
      <c r="P102" s="20"/>
      <c r="Q102" s="21"/>
      <c r="R102" s="21"/>
      <c r="S102" s="21"/>
      <c r="T102" s="21"/>
      <c r="U102" s="18" t="s">
        <v>10</v>
      </c>
      <c r="V102" s="19"/>
      <c r="W102" s="5">
        <f>SUM(AA89:AA98)</f>
        <v>17.91085253874369</v>
      </c>
      <c r="X102" s="20"/>
      <c r="Y102" s="21"/>
      <c r="Z102" s="21"/>
      <c r="AA102" s="21"/>
      <c r="AB102" s="21"/>
    </row>
    <row r="104" spans="5:28" x14ac:dyDescent="0.25">
      <c r="E104" s="1" t="s">
        <v>17</v>
      </c>
      <c r="F104" s="1" t="s">
        <v>1</v>
      </c>
      <c r="G104" s="1" t="s">
        <v>2</v>
      </c>
      <c r="M104" s="1" t="s">
        <v>17</v>
      </c>
      <c r="N104" s="1" t="s">
        <v>1</v>
      </c>
      <c r="O104" s="1" t="s">
        <v>2</v>
      </c>
      <c r="U104" s="1" t="s">
        <v>17</v>
      </c>
      <c r="V104" s="1" t="s">
        <v>1</v>
      </c>
      <c r="W104" s="1" t="s">
        <v>2</v>
      </c>
    </row>
    <row r="105" spans="5:28" x14ac:dyDescent="0.25">
      <c r="E105" s="1">
        <v>6</v>
      </c>
      <c r="F105" s="1">
        <v>11</v>
      </c>
      <c r="G105" s="1">
        <v>25</v>
      </c>
      <c r="M105" s="1">
        <v>6</v>
      </c>
      <c r="N105" s="1">
        <f>SUM($J$109:$J$118)</f>
        <v>11.036488895152637</v>
      </c>
      <c r="O105" s="1">
        <f>SUM($K$109:$K$118)</f>
        <v>24.185977569661773</v>
      </c>
      <c r="U105" s="1">
        <v>6</v>
      </c>
      <c r="V105" s="1">
        <f>SUM(R109:R118)</f>
        <v>11.215669377706885</v>
      </c>
      <c r="W105" s="1">
        <f>SUM(S109:S118)</f>
        <v>23.538630536982314</v>
      </c>
    </row>
    <row r="106" spans="5:28" x14ac:dyDescent="0.25">
      <c r="E106" s="17" t="s">
        <v>3</v>
      </c>
      <c r="F106" s="17"/>
      <c r="G106" s="17"/>
      <c r="M106" s="17" t="s">
        <v>18</v>
      </c>
      <c r="N106" s="17"/>
      <c r="O106" s="17"/>
      <c r="U106" s="17" t="s">
        <v>21</v>
      </c>
      <c r="V106" s="17"/>
      <c r="W106" s="17"/>
    </row>
    <row r="108" spans="5:28" x14ac:dyDescent="0.25">
      <c r="E108" s="2" t="s">
        <v>0</v>
      </c>
      <c r="F108" s="2" t="s">
        <v>1</v>
      </c>
      <c r="G108" s="2" t="s">
        <v>2</v>
      </c>
      <c r="H108" s="2" t="s">
        <v>4</v>
      </c>
      <c r="I108" s="2" t="s">
        <v>5</v>
      </c>
      <c r="J108" s="2" t="s">
        <v>6</v>
      </c>
      <c r="K108" s="2" t="s">
        <v>7</v>
      </c>
      <c r="M108" s="2" t="s">
        <v>0</v>
      </c>
      <c r="N108" s="2" t="s">
        <v>1</v>
      </c>
      <c r="O108" s="2" t="s">
        <v>2</v>
      </c>
      <c r="P108" s="2" t="s">
        <v>4</v>
      </c>
      <c r="Q108" s="2" t="s">
        <v>5</v>
      </c>
      <c r="R108" s="2" t="s">
        <v>6</v>
      </c>
      <c r="S108" s="2" t="s">
        <v>7</v>
      </c>
      <c r="U108" s="2" t="s">
        <v>0</v>
      </c>
      <c r="V108" s="2" t="s">
        <v>1</v>
      </c>
      <c r="W108" s="2" t="s">
        <v>2</v>
      </c>
      <c r="X108" s="2" t="s">
        <v>4</v>
      </c>
      <c r="Y108" s="2" t="s">
        <v>5</v>
      </c>
      <c r="Z108" s="2" t="s">
        <v>6</v>
      </c>
      <c r="AA108" s="2" t="s">
        <v>7</v>
      </c>
    </row>
    <row r="109" spans="5:28" x14ac:dyDescent="0.25">
      <c r="E109" s="2">
        <v>1</v>
      </c>
      <c r="F109" s="3">
        <v>4</v>
      </c>
      <c r="G109" s="3">
        <v>21</v>
      </c>
      <c r="H109" s="2">
        <f>SQRT((F109-$F$105)^2+(G109-$G$105)^2)</f>
        <v>8.0622577482985491</v>
      </c>
      <c r="I109" s="2">
        <f>(1/($C$4*(SQRT(2*3.14159265358979)))*EXP(-0.5*(H109/$C$4)^2))</f>
        <v>5.9052379854854348E-5</v>
      </c>
      <c r="J109" s="2">
        <f>(I109/$G$120)*F109</f>
        <v>4.3563714198848347E-4</v>
      </c>
      <c r="K109" s="2">
        <f>(I109/$G$120)*G109</f>
        <v>2.287094995439538E-3</v>
      </c>
      <c r="M109" s="2">
        <v>1</v>
      </c>
      <c r="N109" s="3">
        <f>SUM($J$9:$J$18)</f>
        <v>9.3468705395314355</v>
      </c>
      <c r="O109" s="3">
        <f>SUM($K$9:$K$18)</f>
        <v>40.95824922042646</v>
      </c>
      <c r="P109" s="2">
        <f>SQRT((N109-$N$105)^2+(O109-$O$105)^2)</f>
        <v>16.857161876030521</v>
      </c>
      <c r="Q109" s="2">
        <f>(1/($C$4*(SQRT(2*3.14159265358979)))*EXP(-0.5*(P109/$C$4)^2))</f>
        <v>7.4735681777132606E-17</v>
      </c>
      <c r="R109" s="2">
        <f>(Q109/$O$120)*N109</f>
        <v>9.9847806842437376E-16</v>
      </c>
      <c r="S109" s="2">
        <f>(Q109/$O$120)*O109</f>
        <v>4.3753589390899665E-15</v>
      </c>
      <c r="U109" s="2">
        <v>1</v>
      </c>
      <c r="V109" s="2">
        <f>SUM($R$9:$R$18)</f>
        <v>4.8510804079218142</v>
      </c>
      <c r="W109" s="2">
        <f>SUM($S$9:$S$18)</f>
        <v>19.426695661293724</v>
      </c>
      <c r="X109" s="2">
        <f>SQRT((V109-$V$105)^2+(W109-$W$105)^2)</f>
        <v>7.5773347013454488</v>
      </c>
      <c r="Y109" s="2">
        <f>(1/($C$4*(SQRT(2*3.14159265358979)))*EXP(-0.5*(X109/$C$4)^2))</f>
        <v>1.5238720715442651E-4</v>
      </c>
      <c r="Z109" s="2">
        <f>(Y109/$W$120)*V109</f>
        <v>8.3351903593099691E-4</v>
      </c>
      <c r="AA109" s="2">
        <f>(Y109/$W$120)*W109</f>
        <v>3.3379204790100038E-3</v>
      </c>
    </row>
    <row r="110" spans="5:28" x14ac:dyDescent="0.25">
      <c r="E110" s="2">
        <v>2</v>
      </c>
      <c r="F110" s="3">
        <v>5</v>
      </c>
      <c r="G110" s="3">
        <v>18</v>
      </c>
      <c r="H110" s="2">
        <f t="shared" ref="H110:H118" si="61">SQRT((F110-$F$105)^2+(G110-$G$105)^2)</f>
        <v>9.2195444572928871</v>
      </c>
      <c r="I110" s="2">
        <f t="shared" ref="I110:I118" si="62">(1/($C$4*(SQRT(2*3.14159265358979)))*EXP(-0.5*(H110/$C$4)^2))</f>
        <v>4.8473145191236592E-6</v>
      </c>
      <c r="J110" s="2">
        <f t="shared" ref="J110:J118" si="63">(I110/$G$120)*F110</f>
        <v>4.4699092750804751E-5</v>
      </c>
      <c r="K110" s="2">
        <f t="shared" ref="K110:K118" si="64">(I110/$G$120)*G110</f>
        <v>1.609167339028971E-4</v>
      </c>
      <c r="M110" s="2">
        <v>2</v>
      </c>
      <c r="N110" s="3">
        <f>SUM($J$29:$J$38)/$G$40</f>
        <v>4.3452500388106277</v>
      </c>
      <c r="O110" s="3">
        <f>SUM($K$29:$K$38)/$G$40</f>
        <v>17.932839909706068</v>
      </c>
      <c r="P110" s="2">
        <f t="shared" ref="P110:P118" si="65">SQRT((N110-$N$105)^2+(O110-$O$105)^2)</f>
        <v>9.1582972231183568</v>
      </c>
      <c r="Q110" s="2">
        <f t="shared" ref="Q110:Q118" si="66">(1/($C$4*(SQRT(2*3.14159265358979)))*EXP(-0.5*(P110/$C$4)^2))</f>
        <v>5.5796376713073144E-6</v>
      </c>
      <c r="R110" s="2">
        <f t="shared" ref="R110:R118" si="67">(Q110/$O$120)*N110</f>
        <v>3.4654933654131659E-5</v>
      </c>
      <c r="S110" s="2">
        <f t="shared" ref="S110:S118" si="68">(Q110/$O$120)*O110</f>
        <v>1.4302085535936921E-4</v>
      </c>
      <c r="U110" s="2">
        <v>2</v>
      </c>
      <c r="V110" s="2">
        <f>SUM($R$29:$R$38)</f>
        <v>4.1408530696488182</v>
      </c>
      <c r="W110" s="2">
        <f>SUM($S$29:$S$38)</f>
        <v>17.607674565355051</v>
      </c>
      <c r="X110" s="2">
        <f t="shared" ref="X110:X118" si="69">SQRT((V110-$V$105)^2+(W110-$W$105)^2)</f>
        <v>9.2319696993732308</v>
      </c>
      <c r="Y110" s="2">
        <f t="shared" ref="Y110:Y118" si="70">(1/($C$4*(SQRT(2*3.14159265358979)))*EXP(-0.5*(X110/$C$4)^2))</f>
        <v>4.7103714918933994E-6</v>
      </c>
      <c r="Z110" s="2">
        <f t="shared" ref="Z110:Z118" si="71">(Y110/$W$120)*V110</f>
        <v>2.1992445294028287E-5</v>
      </c>
      <c r="AA110" s="2">
        <f t="shared" ref="AA110:AA118" si="72">(Y110/$W$100)*W110</f>
        <v>1.1182060987145065E-4</v>
      </c>
    </row>
    <row r="111" spans="5:28" x14ac:dyDescent="0.25">
      <c r="E111" s="2">
        <v>3</v>
      </c>
      <c r="F111" s="3">
        <v>10</v>
      </c>
      <c r="G111" s="3">
        <v>24</v>
      </c>
      <c r="H111" s="2">
        <f t="shared" si="61"/>
        <v>1.4142135623730951</v>
      </c>
      <c r="I111" s="2">
        <f t="shared" si="62"/>
        <v>0.15534828018846394</v>
      </c>
      <c r="J111" s="2">
        <f t="shared" si="63"/>
        <v>2.8650615335262133</v>
      </c>
      <c r="K111" s="2">
        <f t="shared" si="64"/>
        <v>6.8761476804629114</v>
      </c>
      <c r="M111" s="2">
        <v>3</v>
      </c>
      <c r="N111" s="3">
        <f>SUM($J$49:$J$58)/$G$60</f>
        <v>10.798163117485869</v>
      </c>
      <c r="O111" s="3">
        <f>SUM($K$49:$K$58)/$G$60</f>
        <v>23.938881749001787</v>
      </c>
      <c r="P111" s="2">
        <f t="shared" si="65"/>
        <v>0.34330091885706004</v>
      </c>
      <c r="Q111" s="2">
        <f t="shared" si="66"/>
        <v>0.19655408302246283</v>
      </c>
      <c r="R111" s="2">
        <f t="shared" si="67"/>
        <v>3.0337253135547102</v>
      </c>
      <c r="S111" s="2">
        <f t="shared" si="68"/>
        <v>6.7255875605858213</v>
      </c>
      <c r="U111" s="2">
        <v>3</v>
      </c>
      <c r="V111" s="2">
        <f>SUM($R$49:$R$58)</f>
        <v>11.220571333586111</v>
      </c>
      <c r="W111" s="2">
        <f>SUM($S$49:$S$58)</f>
        <v>23.498438789350377</v>
      </c>
      <c r="X111" s="2">
        <f t="shared" si="69"/>
        <v>4.0489575808486687E-2</v>
      </c>
      <c r="Y111" s="2">
        <f t="shared" si="70"/>
        <v>0.1994302676220264</v>
      </c>
      <c r="Z111" s="2">
        <f t="shared" si="71"/>
        <v>2.5231006931694475</v>
      </c>
      <c r="AA111" s="2">
        <f t="shared" si="72"/>
        <v>6.3182204542391274</v>
      </c>
    </row>
    <row r="112" spans="5:28" x14ac:dyDescent="0.25">
      <c r="E112" s="2">
        <v>4</v>
      </c>
      <c r="F112" s="3">
        <v>4</v>
      </c>
      <c r="G112" s="3">
        <v>17</v>
      </c>
      <c r="H112" s="2">
        <f t="shared" si="61"/>
        <v>10.63014581273465</v>
      </c>
      <c r="I112" s="2">
        <f t="shared" si="62"/>
        <v>1.4637621510254832E-7</v>
      </c>
      <c r="J112" s="2">
        <f t="shared" si="63"/>
        <v>1.079836513940661E-6</v>
      </c>
      <c r="K112" s="2">
        <f t="shared" si="64"/>
        <v>4.5893051842478092E-6</v>
      </c>
      <c r="M112" s="2">
        <v>4</v>
      </c>
      <c r="N112" s="3">
        <f>SUM($J$69:$J$78)</f>
        <v>4.0198315492954322</v>
      </c>
      <c r="O112" s="3">
        <f>SUM($K$69:$K$78)</f>
        <v>17.248187583052115</v>
      </c>
      <c r="P112" s="2">
        <f t="shared" si="65"/>
        <v>9.8674419282544097</v>
      </c>
      <c r="Q112" s="2">
        <f t="shared" si="66"/>
        <v>1.0331615512374518E-6</v>
      </c>
      <c r="R112" s="2">
        <f t="shared" si="67"/>
        <v>5.9363622119580449E-6</v>
      </c>
      <c r="S112" s="2">
        <f t="shared" si="68"/>
        <v>2.5471586989942649E-5</v>
      </c>
      <c r="U112" s="2">
        <v>4</v>
      </c>
      <c r="V112" s="2">
        <f>SUM($R$69:$R$78)</f>
        <v>4.0649682100371338</v>
      </c>
      <c r="W112" s="2">
        <f>SUM($S$69:$S$78)</f>
        <v>17.427302640251295</v>
      </c>
      <c r="X112" s="2">
        <f t="shared" si="69"/>
        <v>9.4064263060248514</v>
      </c>
      <c r="Y112" s="2">
        <f t="shared" si="70"/>
        <v>3.137159782949802E-6</v>
      </c>
      <c r="Z112" s="2">
        <f t="shared" si="71"/>
        <v>1.4378789711901404E-5</v>
      </c>
      <c r="AA112" s="2">
        <f t="shared" si="72"/>
        <v>7.3710864712625421E-5</v>
      </c>
    </row>
    <row r="113" spans="5:28" x14ac:dyDescent="0.25">
      <c r="E113" s="2">
        <v>5</v>
      </c>
      <c r="F113" s="3">
        <v>3</v>
      </c>
      <c r="G113" s="3">
        <v>16</v>
      </c>
      <c r="H113" s="2">
        <f t="shared" si="61"/>
        <v>12.041594578792296</v>
      </c>
      <c r="I113" s="2">
        <f>(1/($C$4*(SQRT(2*3.14159265358979)))*EXP(-0.5*(H113/$C$4)^2))</f>
        <v>2.6809738977179581E-9</v>
      </c>
      <c r="J113" s="2">
        <f t="shared" si="63"/>
        <v>1.4833421736155067E-8</v>
      </c>
      <c r="K113" s="2">
        <f t="shared" si="64"/>
        <v>7.9111582592827024E-8</v>
      </c>
      <c r="M113" s="2">
        <v>5</v>
      </c>
      <c r="N113" s="3">
        <f>SUM($J$89:$J$98)</f>
        <v>3.7145427451004558</v>
      </c>
      <c r="O113" s="3">
        <f>SUM($K$89:$K$98)</f>
        <v>16.790331842871669</v>
      </c>
      <c r="P113" s="2">
        <f t="shared" si="65"/>
        <v>10.407039499322211</v>
      </c>
      <c r="Q113" s="2">
        <f t="shared" si="66"/>
        <v>2.6318869084798059E-7</v>
      </c>
      <c r="R113" s="2">
        <f t="shared" si="67"/>
        <v>1.3973876028291278E-6</v>
      </c>
      <c r="S113" s="2">
        <f t="shared" si="68"/>
        <v>6.316417167513708E-6</v>
      </c>
      <c r="U113" s="2">
        <v>5</v>
      </c>
      <c r="V113" s="2">
        <f>SUM($R$89:$R$98)</f>
        <v>4.0282348735391089</v>
      </c>
      <c r="W113" s="2">
        <f>SUM($S$89:$S$98)</f>
        <v>17.345115217146901</v>
      </c>
      <c r="X113" s="2">
        <f t="shared" si="69"/>
        <v>9.487826240437661</v>
      </c>
      <c r="Y113" s="2">
        <f t="shared" si="70"/>
        <v>2.5884752559935764E-6</v>
      </c>
      <c r="Z113" s="2">
        <f t="shared" si="71"/>
        <v>1.175675160351561E-5</v>
      </c>
      <c r="AA113" s="2">
        <f t="shared" si="72"/>
        <v>6.0532122287067404E-5</v>
      </c>
    </row>
    <row r="114" spans="5:28" x14ac:dyDescent="0.25">
      <c r="E114" s="2">
        <v>6</v>
      </c>
      <c r="F114" s="3">
        <v>11</v>
      </c>
      <c r="G114" s="3">
        <v>25</v>
      </c>
      <c r="H114" s="2">
        <f t="shared" si="61"/>
        <v>0</v>
      </c>
      <c r="I114" s="2">
        <f t="shared" si="62"/>
        <v>0.19947114020071643</v>
      </c>
      <c r="J114" s="2">
        <f t="shared" si="63"/>
        <v>4.0466930123642166</v>
      </c>
      <c r="K114" s="2">
        <f t="shared" si="64"/>
        <v>9.1970295735550387</v>
      </c>
      <c r="M114" s="2">
        <v>6</v>
      </c>
      <c r="N114" s="3">
        <f>SUM($J$109:$J$118)</f>
        <v>11.036488895152637</v>
      </c>
      <c r="O114" s="3">
        <f>SUM($K$109:$K$118)</f>
        <v>24.185977569661773</v>
      </c>
      <c r="P114" s="2">
        <f t="shared" si="65"/>
        <v>0</v>
      </c>
      <c r="Q114" s="2">
        <f t="shared" si="66"/>
        <v>0.19947114020071643</v>
      </c>
      <c r="R114" s="2">
        <f t="shared" si="67"/>
        <v>3.1466997283380249</v>
      </c>
      <c r="S114" s="2">
        <f t="shared" si="68"/>
        <v>6.8958533616131277</v>
      </c>
      <c r="U114" s="2">
        <v>6</v>
      </c>
      <c r="V114" s="2">
        <f>SUM($R$109:$R$118)</f>
        <v>11.215669377706885</v>
      </c>
      <c r="W114" s="2">
        <f>SUM($S$109:$S$118)</f>
        <v>23.538630536982314</v>
      </c>
      <c r="X114" s="2">
        <f t="shared" si="69"/>
        <v>0</v>
      </c>
      <c r="Y114" s="2">
        <f t="shared" si="70"/>
        <v>0.19947114020071643</v>
      </c>
      <c r="Z114" s="2">
        <f t="shared" si="71"/>
        <v>2.5225152958723154</v>
      </c>
      <c r="AA114" s="2">
        <f t="shared" si="72"/>
        <v>6.3303242566612044</v>
      </c>
    </row>
    <row r="115" spans="5:28" x14ac:dyDescent="0.25">
      <c r="E115" s="2">
        <v>7</v>
      </c>
      <c r="F115" s="3">
        <v>12</v>
      </c>
      <c r="G115" s="3">
        <v>24</v>
      </c>
      <c r="H115" s="2">
        <f t="shared" si="61"/>
        <v>1.4142135623730951</v>
      </c>
      <c r="I115" s="2">
        <f t="shared" si="62"/>
        <v>0.15534828018846394</v>
      </c>
      <c r="J115" s="2">
        <f t="shared" si="63"/>
        <v>3.4380738402314557</v>
      </c>
      <c r="K115" s="2">
        <f t="shared" si="64"/>
        <v>6.8761476804629114</v>
      </c>
      <c r="M115" s="2">
        <v>7</v>
      </c>
      <c r="N115" s="3">
        <f>SUM($J$129:$J$138)</f>
        <v>11.325208280728964</v>
      </c>
      <c r="O115" s="3">
        <f>SUM($K$129:$K$138)</f>
        <v>23.757837718806009</v>
      </c>
      <c r="P115" s="2">
        <f t="shared" si="65"/>
        <v>0.51639385695258588</v>
      </c>
      <c r="Q115" s="2">
        <f t="shared" si="66"/>
        <v>0.19293179608350872</v>
      </c>
      <c r="R115" s="2">
        <f t="shared" si="67"/>
        <v>3.1231605266737255</v>
      </c>
      <c r="S115" s="2">
        <f t="shared" si="68"/>
        <v>6.5517153524455187</v>
      </c>
      <c r="U115" s="2">
        <v>7</v>
      </c>
      <c r="V115" s="2">
        <f>SUM($R$129:$R$138)</f>
        <v>11.288082857663348</v>
      </c>
      <c r="W115" s="2">
        <f>SUM($S$129:$S$138)</f>
        <v>23.383951455102526</v>
      </c>
      <c r="X115" s="2">
        <f t="shared" si="69"/>
        <v>0.17079031134868061</v>
      </c>
      <c r="Y115" s="2">
        <f t="shared" si="70"/>
        <v>0.1987451595775738</v>
      </c>
      <c r="Z115" s="2">
        <f t="shared" si="71"/>
        <v>2.5295617678052076</v>
      </c>
      <c r="AA115" s="2">
        <f t="shared" si="72"/>
        <v>6.265837894830474</v>
      </c>
    </row>
    <row r="116" spans="5:28" x14ac:dyDescent="0.25">
      <c r="E116" s="2">
        <v>8</v>
      </c>
      <c r="F116" s="3">
        <v>6</v>
      </c>
      <c r="G116" s="3">
        <v>22</v>
      </c>
      <c r="H116" s="2">
        <f t="shared" si="61"/>
        <v>5.8309518948453007</v>
      </c>
      <c r="I116" s="2">
        <f t="shared" si="62"/>
        <v>2.845303001917804E-3</v>
      </c>
      <c r="J116" s="2">
        <f t="shared" si="63"/>
        <v>3.1485259465241458E-2</v>
      </c>
      <c r="K116" s="2">
        <f t="shared" si="64"/>
        <v>0.11544595137255201</v>
      </c>
      <c r="M116" s="2">
        <v>8</v>
      </c>
      <c r="N116" s="3">
        <f>SUM($J$149:$J$158)</f>
        <v>5.585433041278141</v>
      </c>
      <c r="O116" s="3">
        <f>SUM($K$149:$K$158)</f>
        <v>21.4664773023603</v>
      </c>
      <c r="P116" s="2">
        <f t="shared" si="65"/>
        <v>6.0917724535566977</v>
      </c>
      <c r="Q116" s="2">
        <f t="shared" si="66"/>
        <v>1.9289158551032044E-3</v>
      </c>
      <c r="R116" s="2">
        <f t="shared" si="67"/>
        <v>1.5399777090324578E-2</v>
      </c>
      <c r="S116" s="2">
        <f t="shared" si="68"/>
        <v>5.9185915027138651E-2</v>
      </c>
      <c r="U116" s="2">
        <v>8</v>
      </c>
      <c r="V116" s="2">
        <f>SUM($R$149:$R$158)</f>
        <v>5.4475936058940624</v>
      </c>
      <c r="W116" s="2">
        <f>SUM($S$149:$S$158)</f>
        <v>20.6721041723018</v>
      </c>
      <c r="X116" s="2">
        <f t="shared" si="69"/>
        <v>6.441092415792725</v>
      </c>
      <c r="Y116" s="2">
        <f t="shared" si="70"/>
        <v>1.1159550960326216E-3</v>
      </c>
      <c r="Z116" s="2">
        <f t="shared" si="71"/>
        <v>6.8545659771840463E-3</v>
      </c>
      <c r="AA116" s="2">
        <f t="shared" si="72"/>
        <v>3.1102557276685094E-2</v>
      </c>
    </row>
    <row r="117" spans="5:28" x14ac:dyDescent="0.25">
      <c r="E117" s="2">
        <v>9</v>
      </c>
      <c r="F117" s="3">
        <v>13</v>
      </c>
      <c r="G117" s="3">
        <v>20</v>
      </c>
      <c r="H117" s="2">
        <f t="shared" si="61"/>
        <v>5.3851648071345037</v>
      </c>
      <c r="I117" s="2">
        <f t="shared" si="62"/>
        <v>5.3157258310027071E-3</v>
      </c>
      <c r="J117" s="2">
        <f t="shared" si="63"/>
        <v>0.12744811888172433</v>
      </c>
      <c r="K117" s="2">
        <f t="shared" si="64"/>
        <v>0.19607402904880666</v>
      </c>
      <c r="M117" s="2">
        <v>9</v>
      </c>
      <c r="N117" s="3">
        <f>SUM($J$169:$J$178)</f>
        <v>12.444428088455648</v>
      </c>
      <c r="O117" s="3">
        <f>SUM($K$169:$K$178)</f>
        <v>20.795659609564716</v>
      </c>
      <c r="P117" s="2">
        <f t="shared" si="65"/>
        <v>3.6710419015036329</v>
      </c>
      <c r="Q117" s="2">
        <f t="shared" si="66"/>
        <v>3.700677429328178E-2</v>
      </c>
      <c r="R117" s="2">
        <f t="shared" si="67"/>
        <v>0.65826456251668486</v>
      </c>
      <c r="S117" s="2">
        <f t="shared" si="68"/>
        <v>1.1000140527016231</v>
      </c>
      <c r="U117" s="2">
        <v>9</v>
      </c>
      <c r="V117" s="2">
        <f>SUM($R$169:$R$178)</f>
        <v>11.95432446091565</v>
      </c>
      <c r="W117" s="2">
        <f>SUM($S$169:$S$178)</f>
        <v>21.870762494516434</v>
      </c>
      <c r="X117" s="2">
        <f t="shared" si="69"/>
        <v>1.8241148919487269</v>
      </c>
      <c r="Y117" s="2">
        <f t="shared" si="70"/>
        <v>0.13159712509091531</v>
      </c>
      <c r="Z117" s="2">
        <f t="shared" si="71"/>
        <v>1.77378092648713</v>
      </c>
      <c r="AA117" s="2">
        <f t="shared" si="72"/>
        <v>3.8803868126491237</v>
      </c>
    </row>
    <row r="118" spans="5:28" x14ac:dyDescent="0.25">
      <c r="E118" s="2">
        <v>10</v>
      </c>
      <c r="F118" s="3">
        <v>12</v>
      </c>
      <c r="G118" s="3">
        <v>21</v>
      </c>
      <c r="H118" s="2">
        <f t="shared" si="61"/>
        <v>4.1231056256176606</v>
      </c>
      <c r="I118" s="2">
        <f t="shared" si="62"/>
        <v>2.3823430357718545E-2</v>
      </c>
      <c r="J118" s="2">
        <f t="shared" si="63"/>
        <v>0.52724569977911073</v>
      </c>
      <c r="K118" s="2">
        <f t="shared" si="64"/>
        <v>0.92267997461344387</v>
      </c>
      <c r="M118" s="2">
        <v>10</v>
      </c>
      <c r="N118" s="3">
        <f>SUM($J$189:$J$198)</f>
        <v>12.081741486826413</v>
      </c>
      <c r="O118" s="3">
        <f>SUM($K$189:$K$198)</f>
        <v>21.52293956666071</v>
      </c>
      <c r="P118" s="2">
        <f t="shared" si="65"/>
        <v>2.8608258223507135</v>
      </c>
      <c r="Q118" s="2">
        <f t="shared" si="66"/>
        <v>7.1709914600214322E-2</v>
      </c>
      <c r="R118" s="2">
        <f t="shared" si="67"/>
        <v>1.2383774808499448</v>
      </c>
      <c r="S118" s="2">
        <f t="shared" si="68"/>
        <v>2.2060994857495615</v>
      </c>
      <c r="U118" s="2">
        <v>10</v>
      </c>
      <c r="V118" s="2">
        <f>SUM($R$189:$R$198)</f>
        <v>11.780433066574233</v>
      </c>
      <c r="W118" s="2">
        <f>SUM($S$189:$S$198)</f>
        <v>22.262485120966041</v>
      </c>
      <c r="X118" s="2">
        <f t="shared" si="69"/>
        <v>1.395530417827717</v>
      </c>
      <c r="Y118" s="2">
        <f t="shared" si="70"/>
        <v>0.15637100514596278</v>
      </c>
      <c r="Z118" s="2">
        <f t="shared" si="71"/>
        <v>2.0770455636830221</v>
      </c>
      <c r="AA118" s="2">
        <f t="shared" si="72"/>
        <v>4.6934755946821465</v>
      </c>
    </row>
    <row r="120" spans="5:28" x14ac:dyDescent="0.25">
      <c r="E120" s="18" t="s">
        <v>8</v>
      </c>
      <c r="F120" s="19"/>
      <c r="G120" s="4">
        <f>SUM(I109:I118)</f>
        <v>0.5422162085198462</v>
      </c>
      <c r="M120" s="18" t="s">
        <v>8</v>
      </c>
      <c r="N120" s="19"/>
      <c r="O120" s="4">
        <f>SUM(Q109:Q118)</f>
        <v>0.69960950004320088</v>
      </c>
      <c r="U120" s="18" t="s">
        <v>8</v>
      </c>
      <c r="V120" s="19"/>
      <c r="W120" s="4">
        <f>SUM(Y109:Y118)</f>
        <v>0.88689347594691248</v>
      </c>
    </row>
    <row r="121" spans="5:28" x14ac:dyDescent="0.25">
      <c r="E121" s="18" t="s">
        <v>9</v>
      </c>
      <c r="F121" s="19"/>
      <c r="G121" s="5">
        <f>SUM(J109:J118)</f>
        <v>11.036488895152637</v>
      </c>
      <c r="H121" s="20"/>
      <c r="I121" s="21"/>
      <c r="J121" s="21"/>
      <c r="K121" s="21"/>
      <c r="L121" s="21"/>
      <c r="M121" s="18" t="s">
        <v>9</v>
      </c>
      <c r="N121" s="19"/>
      <c r="O121" s="5">
        <f>SUM(R109:R118)</f>
        <v>11.215669377706885</v>
      </c>
      <c r="P121" s="20"/>
      <c r="Q121" s="21"/>
      <c r="R121" s="21"/>
      <c r="S121" s="21"/>
      <c r="T121" s="21"/>
      <c r="U121" s="18" t="s">
        <v>9</v>
      </c>
      <c r="V121" s="19"/>
      <c r="W121" s="5">
        <f>SUM(Z109:Z118)</f>
        <v>11.433740460016846</v>
      </c>
      <c r="X121" s="20"/>
      <c r="Y121" s="21"/>
      <c r="Z121" s="21"/>
      <c r="AA121" s="21"/>
      <c r="AB121" s="21"/>
    </row>
    <row r="122" spans="5:28" x14ac:dyDescent="0.25">
      <c r="E122" s="18" t="s">
        <v>10</v>
      </c>
      <c r="F122" s="19"/>
      <c r="G122" s="5">
        <f>SUM(K109:K118)</f>
        <v>24.185977569661773</v>
      </c>
      <c r="H122" s="20"/>
      <c r="I122" s="21"/>
      <c r="J122" s="21"/>
      <c r="K122" s="21"/>
      <c r="L122" s="21"/>
      <c r="M122" s="18" t="s">
        <v>10</v>
      </c>
      <c r="N122" s="19"/>
      <c r="O122" s="5">
        <f>SUM(S109:S118)</f>
        <v>23.538630536982314</v>
      </c>
      <c r="P122" s="20"/>
      <c r="Q122" s="21"/>
      <c r="R122" s="21"/>
      <c r="S122" s="21"/>
      <c r="T122" s="21"/>
      <c r="U122" s="18" t="s">
        <v>10</v>
      </c>
      <c r="V122" s="19"/>
      <c r="W122" s="5">
        <f>SUM(AA109:AA118)</f>
        <v>27.522931554414647</v>
      </c>
      <c r="X122" s="20"/>
      <c r="Y122" s="21"/>
      <c r="Z122" s="21"/>
      <c r="AA122" s="21"/>
      <c r="AB122" s="21"/>
    </row>
    <row r="124" spans="5:28" x14ac:dyDescent="0.25">
      <c r="E124" s="1" t="s">
        <v>17</v>
      </c>
      <c r="F124" s="1" t="s">
        <v>1</v>
      </c>
      <c r="G124" s="1" t="s">
        <v>2</v>
      </c>
      <c r="M124" s="1" t="s">
        <v>17</v>
      </c>
      <c r="N124" s="1" t="s">
        <v>1</v>
      </c>
      <c r="O124" s="1" t="s">
        <v>2</v>
      </c>
      <c r="U124" s="1" t="s">
        <v>17</v>
      </c>
      <c r="V124" s="1" t="s">
        <v>1</v>
      </c>
      <c r="W124" s="1" t="s">
        <v>2</v>
      </c>
    </row>
    <row r="125" spans="5:28" x14ac:dyDescent="0.25">
      <c r="E125" s="1">
        <v>7</v>
      </c>
      <c r="F125" s="1">
        <v>12</v>
      </c>
      <c r="G125" s="1">
        <v>24</v>
      </c>
      <c r="M125" s="1">
        <v>7</v>
      </c>
      <c r="N125" s="1">
        <f>SUM($J$129:$J$138)</f>
        <v>11.325208280728964</v>
      </c>
      <c r="O125" s="1">
        <f>SUM($K$129:$K$138)</f>
        <v>23.757837718806009</v>
      </c>
      <c r="U125" s="1">
        <v>7</v>
      </c>
      <c r="V125" s="1">
        <f>SUM(R129:R138)</f>
        <v>11.288082857663348</v>
      </c>
      <c r="W125" s="1">
        <f>SUM(S129:S138)</f>
        <v>23.383951455102526</v>
      </c>
    </row>
    <row r="126" spans="5:28" x14ac:dyDescent="0.25">
      <c r="E126" s="17" t="s">
        <v>3</v>
      </c>
      <c r="F126" s="17"/>
      <c r="G126" s="17"/>
      <c r="M126" s="17" t="s">
        <v>18</v>
      </c>
      <c r="N126" s="17"/>
      <c r="O126" s="17"/>
      <c r="U126" s="17" t="s">
        <v>21</v>
      </c>
      <c r="V126" s="17"/>
      <c r="W126" s="17"/>
    </row>
    <row r="128" spans="5:28" x14ac:dyDescent="0.25">
      <c r="E128" s="2" t="s">
        <v>0</v>
      </c>
      <c r="F128" s="2" t="s">
        <v>1</v>
      </c>
      <c r="G128" s="2" t="s">
        <v>2</v>
      </c>
      <c r="H128" s="2" t="s">
        <v>4</v>
      </c>
      <c r="I128" s="2" t="s">
        <v>5</v>
      </c>
      <c r="J128" s="2" t="s">
        <v>6</v>
      </c>
      <c r="K128" s="2" t="s">
        <v>7</v>
      </c>
      <c r="M128" s="2" t="s">
        <v>0</v>
      </c>
      <c r="N128" s="2" t="s">
        <v>1</v>
      </c>
      <c r="O128" s="2" t="s">
        <v>2</v>
      </c>
      <c r="P128" s="2" t="s">
        <v>4</v>
      </c>
      <c r="Q128" s="2" t="s">
        <v>5</v>
      </c>
      <c r="R128" s="2" t="s">
        <v>6</v>
      </c>
      <c r="S128" s="2" t="s">
        <v>7</v>
      </c>
      <c r="U128" s="2" t="s">
        <v>0</v>
      </c>
      <c r="V128" s="2" t="s">
        <v>1</v>
      </c>
      <c r="W128" s="2" t="s">
        <v>2</v>
      </c>
      <c r="X128" s="2" t="s">
        <v>4</v>
      </c>
      <c r="Y128" s="2" t="s">
        <v>5</v>
      </c>
      <c r="Z128" s="2" t="s">
        <v>6</v>
      </c>
      <c r="AA128" s="2" t="s">
        <v>7</v>
      </c>
    </row>
    <row r="129" spans="5:28" x14ac:dyDescent="0.25">
      <c r="E129" s="2">
        <v>1</v>
      </c>
      <c r="F129" s="3">
        <v>4</v>
      </c>
      <c r="G129" s="3">
        <v>21</v>
      </c>
      <c r="H129" s="2">
        <f>SQRT((F129-$F$125)^2+(G129-$G$125)^2)</f>
        <v>8.5440037453175304</v>
      </c>
      <c r="I129" s="2">
        <f>(1/($C$4*(SQRT(2*3.14159265358979)))*EXP(-0.5*(H129/$C$4)^2))</f>
        <v>2.1724156500847557E-5</v>
      </c>
      <c r="J129" s="2">
        <f>(I129/$G$140)*F129</f>
        <v>1.5359334428260147E-4</v>
      </c>
      <c r="K129" s="2">
        <f>(I129/$G$140)*G129</f>
        <v>8.0636505748365767E-4</v>
      </c>
      <c r="M129" s="2">
        <v>1</v>
      </c>
      <c r="N129" s="3">
        <f>SUM($J$9:$J$18)</f>
        <v>9.3468705395314355</v>
      </c>
      <c r="O129" s="3">
        <f>SUM($K$9:$K$18)</f>
        <v>40.95824922042646</v>
      </c>
      <c r="P129" s="2">
        <f>SQRT((N129-$N$125)^2+(O129-$O$125)^2)</f>
        <v>17.313808825423816</v>
      </c>
      <c r="Q129" s="2">
        <f>(1/($C$4*(SQRT(2*3.14159265358979)))*EXP(-0.5*(P129/$C$4)^2))</f>
        <v>1.0627542228050677E-17</v>
      </c>
      <c r="R129" s="2">
        <f>(Q129/$O$140)*N129</f>
        <v>1.338034022083565E-16</v>
      </c>
      <c r="S129" s="2">
        <f>(Q129/$O$140)*O129</f>
        <v>5.8633026647928297E-16</v>
      </c>
      <c r="U129" s="2">
        <v>1</v>
      </c>
      <c r="V129" s="2">
        <f>SUM($R$9:$R$18)</f>
        <v>4.8510804079218142</v>
      </c>
      <c r="W129" s="2">
        <f>SUM($S$9:$S$18)</f>
        <v>19.426695661293724</v>
      </c>
      <c r="X129" s="2">
        <f>SQRT((V129-$V$125)^2+(W129-$W$125)^2)</f>
        <v>7.5561150041282348</v>
      </c>
      <c r="Y129" s="2">
        <f>(1/($C$4*(SQRT(2*3.14159265358979)))*EXP(-0.5*(X129/$C$4)^2))</f>
        <v>1.5862859665859855E-4</v>
      </c>
      <c r="Z129" s="2">
        <f>(Y129/$W$140)*V129</f>
        <v>8.4969916589422098E-4</v>
      </c>
      <c r="AA129" s="2">
        <f>(Y129/$W$140)*W129</f>
        <v>3.4027156244465623E-3</v>
      </c>
    </row>
    <row r="130" spans="5:28" x14ac:dyDescent="0.25">
      <c r="E130" s="2">
        <v>2</v>
      </c>
      <c r="F130" s="3">
        <v>5</v>
      </c>
      <c r="G130" s="3">
        <v>18</v>
      </c>
      <c r="H130" s="2">
        <f t="shared" ref="H130:H138" si="73">SQRT((F130-$F$125)^2+(G130-$G$125)^2)</f>
        <v>9.2195444572928871</v>
      </c>
      <c r="I130" s="2">
        <f t="shared" ref="I130:I138" si="74">(1/($C$4*(SQRT(2*3.14159265358979)))*EXP(-0.5*(H130/$C$4)^2))</f>
        <v>4.8473145191236592E-6</v>
      </c>
      <c r="J130" s="2">
        <f t="shared" ref="J130:J138" si="75">(I130/$G$140)*F130</f>
        <v>4.2839134384387151E-5</v>
      </c>
      <c r="K130" s="2">
        <f t="shared" ref="K130:K138" si="76">(I130/$G$140)*G130</f>
        <v>1.5422088378379376E-4</v>
      </c>
      <c r="M130" s="2">
        <v>2</v>
      </c>
      <c r="N130" s="3">
        <f>SUM($J$29:$J$38)/$G$40</f>
        <v>4.3452500388106277</v>
      </c>
      <c r="O130" s="3">
        <f>SUM($K$29:$K$38)/$G$40</f>
        <v>17.932839909706068</v>
      </c>
      <c r="P130" s="2">
        <f t="shared" ref="P130:P138" si="77">SQRT((N130-$N$125)^2+(O130-$O$125)^2)</f>
        <v>9.0912274493020373</v>
      </c>
      <c r="Q130" s="2">
        <f t="shared" ref="Q130:Q138" si="78">(1/($C$4*(SQRT(2*3.14159265358979)))*EXP(-0.5*(P130/$C$4)^2))</f>
        <v>6.50208423688215E-6</v>
      </c>
      <c r="R130" s="2">
        <f t="shared" ref="R130:R138" si="79">(Q130/$O$140)*N130</f>
        <v>3.8057079138778936E-5</v>
      </c>
      <c r="S130" s="2">
        <f t="shared" ref="S130:S138" si="80">(Q130/$O$140)*O130</f>
        <v>1.5706150429344262E-4</v>
      </c>
      <c r="U130" s="2">
        <v>2</v>
      </c>
      <c r="V130" s="2">
        <f>SUM($R$29:$R$38)</f>
        <v>4.1408530696488182</v>
      </c>
      <c r="W130" s="2">
        <f>SUM($S$29:$S$38)</f>
        <v>17.607674565355051</v>
      </c>
      <c r="X130" s="2">
        <f t="shared" ref="X130:X138" si="81">SQRT((V130-$V$125)^2+(W130-$W$125)^2)</f>
        <v>9.1895738938055764</v>
      </c>
      <c r="Y130" s="2">
        <f t="shared" ref="Y130:Y138" si="82">(1/($C$4*(SQRT(2*3.14159265358979)))*EXP(-0.5*(X130/$C$4)^2))</f>
        <v>5.1934140836004486E-6</v>
      </c>
      <c r="Z130" s="2">
        <f t="shared" ref="Z130:Z138" si="83">(Y130/$W$140)*V130</f>
        <v>2.3745865770790661E-5</v>
      </c>
      <c r="AA130" s="2">
        <f t="shared" ref="AA130:AA138" si="84">(Y130/$W$140)*W130</f>
        <v>1.0097182144164929E-4</v>
      </c>
    </row>
    <row r="131" spans="5:28" x14ac:dyDescent="0.25">
      <c r="E131" s="2">
        <v>3</v>
      </c>
      <c r="F131" s="3">
        <v>10</v>
      </c>
      <c r="G131" s="3">
        <v>24</v>
      </c>
      <c r="H131" s="2">
        <f t="shared" si="73"/>
        <v>2</v>
      </c>
      <c r="I131" s="2">
        <f t="shared" si="74"/>
        <v>0.12098536225957174</v>
      </c>
      <c r="J131" s="2">
        <f t="shared" si="75"/>
        <v>2.1384658131565053</v>
      </c>
      <c r="K131" s="2">
        <f t="shared" si="76"/>
        <v>5.1323179515756134</v>
      </c>
      <c r="M131" s="2">
        <v>3</v>
      </c>
      <c r="N131" s="3">
        <f>SUM($J$49:$J$58)/$G$60</f>
        <v>10.798163117485869</v>
      </c>
      <c r="O131" s="3">
        <f>SUM($K$49:$K$58)/$G$60</f>
        <v>23.938881749001787</v>
      </c>
      <c r="P131" s="2">
        <f t="shared" si="77"/>
        <v>0.55727331262807689</v>
      </c>
      <c r="Q131" s="2">
        <f t="shared" si="78"/>
        <v>0.1918761999430165</v>
      </c>
      <c r="R131" s="2">
        <f t="shared" si="79"/>
        <v>2.7908666244056417</v>
      </c>
      <c r="S131" s="2">
        <f t="shared" si="80"/>
        <v>6.1871843731175113</v>
      </c>
      <c r="U131" s="2">
        <v>3</v>
      </c>
      <c r="V131" s="2">
        <f>SUM($R$49:$R$58)</f>
        <v>11.220571333586111</v>
      </c>
      <c r="W131" s="2">
        <f>SUM($S$49:$S$58)</f>
        <v>23.498438789350377</v>
      </c>
      <c r="X131" s="2">
        <f t="shared" si="81"/>
        <v>0.13291032911858455</v>
      </c>
      <c r="Y131" s="2">
        <f t="shared" si="82"/>
        <v>0.19903116505299875</v>
      </c>
      <c r="Z131" s="2">
        <f t="shared" si="83"/>
        <v>2.4659331150772834</v>
      </c>
      <c r="AA131" s="2">
        <f t="shared" si="84"/>
        <v>5.1642270826111449</v>
      </c>
    </row>
    <row r="132" spans="5:28" x14ac:dyDescent="0.25">
      <c r="E132" s="2">
        <v>4</v>
      </c>
      <c r="F132" s="3">
        <v>4</v>
      </c>
      <c r="G132" s="3">
        <v>17</v>
      </c>
      <c r="H132" s="2">
        <f t="shared" si="73"/>
        <v>10.63014581273465</v>
      </c>
      <c r="I132" s="2">
        <f t="shared" si="74"/>
        <v>1.4637621510254832E-7</v>
      </c>
      <c r="J132" s="2">
        <f t="shared" si="75"/>
        <v>1.0349038131884519E-6</v>
      </c>
      <c r="K132" s="2">
        <f t="shared" si="76"/>
        <v>4.3983412060509207E-6</v>
      </c>
      <c r="M132" s="2">
        <v>4</v>
      </c>
      <c r="N132" s="3">
        <f>SUM($J$69:$J$78)</f>
        <v>4.0198315492954322</v>
      </c>
      <c r="O132" s="3">
        <f>SUM($K$69:$K$78)</f>
        <v>17.248187583052115</v>
      </c>
      <c r="P132" s="2">
        <f t="shared" si="77"/>
        <v>9.7848900902407259</v>
      </c>
      <c r="Q132" s="2">
        <f t="shared" si="78"/>
        <v>1.2654345543795967E-6</v>
      </c>
      <c r="R132" s="2">
        <f t="shared" si="79"/>
        <v>6.8519728467577698E-6</v>
      </c>
      <c r="S132" s="2">
        <f t="shared" si="80"/>
        <v>2.9400265042342904E-5</v>
      </c>
      <c r="U132" s="2">
        <v>4</v>
      </c>
      <c r="V132" s="2">
        <f>SUM($R$69:$R$78)</f>
        <v>4.0649682100371338</v>
      </c>
      <c r="W132" s="2">
        <f>SUM($S$69:$S$78)</f>
        <v>17.427302640251295</v>
      </c>
      <c r="X132" s="2">
        <f t="shared" si="81"/>
        <v>9.362427586701056</v>
      </c>
      <c r="Y132" s="2">
        <f t="shared" si="82"/>
        <v>3.4782996034410735E-6</v>
      </c>
      <c r="Z132" s="2">
        <f t="shared" si="83"/>
        <v>1.5612389490945995E-5</v>
      </c>
      <c r="AA132" s="2">
        <f t="shared" si="84"/>
        <v>6.6933324576653753E-5</v>
      </c>
    </row>
    <row r="133" spans="5:28" x14ac:dyDescent="0.25">
      <c r="E133" s="2">
        <v>5</v>
      </c>
      <c r="F133" s="3">
        <v>3</v>
      </c>
      <c r="G133" s="3">
        <v>16</v>
      </c>
      <c r="H133" s="2">
        <f t="shared" si="73"/>
        <v>12.041594578792296</v>
      </c>
      <c r="I133" s="2">
        <f t="shared" si="74"/>
        <v>2.6809738977179581E-9</v>
      </c>
      <c r="J133" s="2">
        <f t="shared" si="75"/>
        <v>1.4216193395200303E-8</v>
      </c>
      <c r="K133" s="2">
        <f t="shared" si="76"/>
        <v>7.5819698107734944E-8</v>
      </c>
      <c r="M133" s="2">
        <v>5</v>
      </c>
      <c r="N133" s="3">
        <f>SUM($J$89:$J$98)</f>
        <v>3.7145427451004558</v>
      </c>
      <c r="O133" s="3">
        <f>SUM($K$89:$K$98)</f>
        <v>16.790331842871669</v>
      </c>
      <c r="P133" s="2">
        <f t="shared" si="77"/>
        <v>10.318351032329881</v>
      </c>
      <c r="Q133" s="2">
        <f t="shared" si="78"/>
        <v>3.3117075546107493E-7</v>
      </c>
      <c r="R133" s="2">
        <f t="shared" si="79"/>
        <v>1.6570111420972078E-6</v>
      </c>
      <c r="S133" s="2">
        <f t="shared" si="80"/>
        <v>7.4899574058867078E-6</v>
      </c>
      <c r="U133" s="2">
        <v>5</v>
      </c>
      <c r="V133" s="2">
        <f>SUM($R$89:$R$98)</f>
        <v>4.0282348735391089</v>
      </c>
      <c r="W133" s="2">
        <f>SUM($S$89:$S$98)</f>
        <v>17.345115217146901</v>
      </c>
      <c r="X133" s="2">
        <f t="shared" si="81"/>
        <v>9.4431422662924458</v>
      </c>
      <c r="Y133" s="2">
        <f t="shared" si="82"/>
        <v>2.8771719834265483E-6</v>
      </c>
      <c r="Z133" s="2">
        <f t="shared" si="83"/>
        <v>1.2797520802254117E-5</v>
      </c>
      <c r="AA133" s="2">
        <f t="shared" si="84"/>
        <v>5.5104649996217962E-5</v>
      </c>
    </row>
    <row r="134" spans="5:28" x14ac:dyDescent="0.25">
      <c r="E134" s="2">
        <v>6</v>
      </c>
      <c r="F134" s="3">
        <v>11</v>
      </c>
      <c r="G134" s="3">
        <v>25</v>
      </c>
      <c r="H134" s="2">
        <f t="shared" si="73"/>
        <v>1.4142135623730951</v>
      </c>
      <c r="I134" s="2">
        <f t="shared" si="74"/>
        <v>0.15534828018846394</v>
      </c>
      <c r="J134" s="2">
        <f t="shared" si="75"/>
        <v>3.0204289024918487</v>
      </c>
      <c r="K134" s="2">
        <f t="shared" si="76"/>
        <v>6.8646111420269289</v>
      </c>
      <c r="M134" s="2">
        <v>6</v>
      </c>
      <c r="N134" s="3">
        <f>SUM($J$109:$J$118)</f>
        <v>11.036488895152637</v>
      </c>
      <c r="O134" s="3">
        <f>SUM($K$109:$K$118)</f>
        <v>24.185977569661773</v>
      </c>
      <c r="P134" s="2">
        <f t="shared" si="77"/>
        <v>0.51639385695258588</v>
      </c>
      <c r="Q134" s="2">
        <f t="shared" si="78"/>
        <v>0.19293179608350872</v>
      </c>
      <c r="R134" s="2">
        <f t="shared" si="79"/>
        <v>2.8681563864654125</v>
      </c>
      <c r="S134" s="2">
        <f t="shared" si="80"/>
        <v>6.2854379403038623</v>
      </c>
      <c r="U134" s="2">
        <v>6</v>
      </c>
      <c r="V134" s="2">
        <f>SUM($R$109:$R$118)</f>
        <v>11.215669377706885</v>
      </c>
      <c r="W134" s="2">
        <f>SUM($S$109:$S$118)</f>
        <v>23.538630536982314</v>
      </c>
      <c r="X134" s="2">
        <f t="shared" si="81"/>
        <v>0.17079031134868061</v>
      </c>
      <c r="Y134" s="2">
        <f t="shared" si="82"/>
        <v>0.1987451595775738</v>
      </c>
      <c r="Z134" s="2">
        <f t="shared" si="83"/>
        <v>2.4613138481919337</v>
      </c>
      <c r="AA134" s="2">
        <f t="shared" si="84"/>
        <v>5.1656263533682631</v>
      </c>
    </row>
    <row r="135" spans="5:28" x14ac:dyDescent="0.25">
      <c r="E135" s="2">
        <v>7</v>
      </c>
      <c r="F135" s="3">
        <v>12</v>
      </c>
      <c r="G135" s="3">
        <v>24</v>
      </c>
      <c r="H135" s="2">
        <f t="shared" si="73"/>
        <v>0</v>
      </c>
      <c r="I135" s="2">
        <f t="shared" si="74"/>
        <v>0.19947114020071643</v>
      </c>
      <c r="J135" s="2">
        <f t="shared" si="75"/>
        <v>4.2308808873794117</v>
      </c>
      <c r="K135" s="2">
        <f t="shared" si="76"/>
        <v>8.4617617747588234</v>
      </c>
      <c r="M135" s="2">
        <v>7</v>
      </c>
      <c r="N135" s="3">
        <f>SUM($J$129:$J$138)</f>
        <v>11.325208280728964</v>
      </c>
      <c r="O135" s="3">
        <f>SUM($K$129:$K$138)</f>
        <v>23.757837718806009</v>
      </c>
      <c r="P135" s="2">
        <f t="shared" si="77"/>
        <v>0</v>
      </c>
      <c r="Q135" s="2">
        <f t="shared" si="78"/>
        <v>0.19947114020071643</v>
      </c>
      <c r="R135" s="2">
        <f t="shared" si="79"/>
        <v>3.0429467855708969</v>
      </c>
      <c r="S135" s="2">
        <f t="shared" si="80"/>
        <v>6.3834442710931283</v>
      </c>
      <c r="U135" s="2">
        <v>7</v>
      </c>
      <c r="V135" s="2">
        <f>SUM($R$129:$R$138)</f>
        <v>11.288082857663348</v>
      </c>
      <c r="W135" s="2">
        <f>SUM($S$129:$S$138)</f>
        <v>23.383951455102526</v>
      </c>
      <c r="X135" s="2">
        <f t="shared" si="81"/>
        <v>0</v>
      </c>
      <c r="Y135" s="2">
        <f t="shared" si="82"/>
        <v>0.19947114020071643</v>
      </c>
      <c r="Z135" s="2">
        <f t="shared" si="83"/>
        <v>2.4862540025101039</v>
      </c>
      <c r="AA135" s="2">
        <f t="shared" si="84"/>
        <v>5.1504266608285141</v>
      </c>
    </row>
    <row r="136" spans="5:28" x14ac:dyDescent="0.25">
      <c r="E136" s="2">
        <v>8</v>
      </c>
      <c r="F136" s="3">
        <v>6</v>
      </c>
      <c r="G136" s="3">
        <v>22</v>
      </c>
      <c r="H136" s="2">
        <f t="shared" si="73"/>
        <v>6.324555320336759</v>
      </c>
      <c r="I136" s="2">
        <f t="shared" si="74"/>
        <v>1.3440259705195725E-3</v>
      </c>
      <c r="J136" s="2">
        <f t="shared" si="75"/>
        <v>1.4253725589303068E-2</v>
      </c>
      <c r="K136" s="2">
        <f t="shared" si="76"/>
        <v>5.2263660494111248E-2</v>
      </c>
      <c r="M136" s="2">
        <v>8</v>
      </c>
      <c r="N136" s="3">
        <f>SUM($J$149:$J$158)</f>
        <v>5.585433041278141</v>
      </c>
      <c r="O136" s="3">
        <f>SUM($K$149:$K$158)</f>
        <v>21.4664773023603</v>
      </c>
      <c r="P136" s="2">
        <f t="shared" si="77"/>
        <v>6.1802388592567361</v>
      </c>
      <c r="Q136" s="2">
        <f t="shared" si="78"/>
        <v>1.6841323755409944E-3</v>
      </c>
      <c r="R136" s="2">
        <f t="shared" si="79"/>
        <v>1.2670716214878818E-2</v>
      </c>
      <c r="S136" s="2">
        <f t="shared" si="80"/>
        <v>4.8697323917628182E-2</v>
      </c>
      <c r="U136" s="2">
        <v>8</v>
      </c>
      <c r="V136" s="2">
        <f>SUM($R$149:$R$158)</f>
        <v>5.4475936058940624</v>
      </c>
      <c r="W136" s="2">
        <f>SUM($S$149:$S$158)</f>
        <v>20.6721041723018</v>
      </c>
      <c r="X136" s="2">
        <f t="shared" si="81"/>
        <v>6.4393656819027001</v>
      </c>
      <c r="Y136" s="2">
        <f t="shared" si="82"/>
        <v>1.1190619246326267E-3</v>
      </c>
      <c r="Z136" s="2">
        <f t="shared" si="83"/>
        <v>6.7313792146770973E-3</v>
      </c>
      <c r="AA136" s="2">
        <f t="shared" si="84"/>
        <v>2.5543713870013321E-2</v>
      </c>
    </row>
    <row r="137" spans="5:28" x14ac:dyDescent="0.25">
      <c r="E137" s="2">
        <v>9</v>
      </c>
      <c r="F137" s="3">
        <v>13</v>
      </c>
      <c r="G137" s="3">
        <v>20</v>
      </c>
      <c r="H137" s="2">
        <f t="shared" si="73"/>
        <v>4.1231056256176606</v>
      </c>
      <c r="I137" s="2">
        <f t="shared" si="74"/>
        <v>2.3823430357718545E-2</v>
      </c>
      <c r="J137" s="2">
        <f t="shared" si="75"/>
        <v>0.54741555132621034</v>
      </c>
      <c r="K137" s="2">
        <f t="shared" si="76"/>
        <v>0.84217777127109295</v>
      </c>
      <c r="M137" s="2">
        <v>9</v>
      </c>
      <c r="N137" s="3">
        <f>SUM($J$169:$J$178)</f>
        <v>12.444428088455648</v>
      </c>
      <c r="O137" s="3">
        <f>SUM($K$169:$K$178)</f>
        <v>20.795659609564716</v>
      </c>
      <c r="P137" s="2">
        <f t="shared" si="77"/>
        <v>3.1665678784570654</v>
      </c>
      <c r="Q137" s="2">
        <f t="shared" si="78"/>
        <v>5.6955801177730588E-2</v>
      </c>
      <c r="R137" s="2">
        <f t="shared" si="79"/>
        <v>0.95473094074804887</v>
      </c>
      <c r="S137" s="2">
        <f t="shared" si="80"/>
        <v>1.5954336769348341</v>
      </c>
      <c r="U137" s="2">
        <v>9</v>
      </c>
      <c r="V137" s="2">
        <f>SUM($R$169:$R$178)</f>
        <v>11.95432446091565</v>
      </c>
      <c r="W137" s="2">
        <f>SUM($S$169:$S$178)</f>
        <v>21.870762494516434</v>
      </c>
      <c r="X137" s="2">
        <f t="shared" si="81"/>
        <v>1.6533658712891759</v>
      </c>
      <c r="Y137" s="2">
        <f t="shared" si="82"/>
        <v>0.14173614951404118</v>
      </c>
      <c r="Z137" s="2">
        <f t="shared" si="83"/>
        <v>1.8709014258602694</v>
      </c>
      <c r="AA137" s="2">
        <f t="shared" si="84"/>
        <v>3.4228651622617869</v>
      </c>
    </row>
    <row r="138" spans="5:28" x14ac:dyDescent="0.25">
      <c r="E138" s="2">
        <v>10</v>
      </c>
      <c r="F138" s="3">
        <v>12</v>
      </c>
      <c r="G138" s="3">
        <v>21</v>
      </c>
      <c r="H138" s="2">
        <f t="shared" si="73"/>
        <v>3</v>
      </c>
      <c r="I138" s="2">
        <f t="shared" si="74"/>
        <v>6.47587978329459E-2</v>
      </c>
      <c r="J138" s="2">
        <f t="shared" si="75"/>
        <v>1.3735659191870102</v>
      </c>
      <c r="K138" s="2">
        <f t="shared" si="76"/>
        <v>2.4037403585772679</v>
      </c>
      <c r="M138" s="2">
        <v>10</v>
      </c>
      <c r="N138" s="3">
        <f>SUM($J$189:$J$198)</f>
        <v>12.081741486826413</v>
      </c>
      <c r="O138" s="3">
        <f>SUM($K$189:$K$198)</f>
        <v>21.52293956666071</v>
      </c>
      <c r="P138" s="2">
        <f t="shared" si="77"/>
        <v>2.3594728738407982</v>
      </c>
      <c r="Q138" s="2">
        <f t="shared" si="78"/>
        <v>9.9462484704165272E-2</v>
      </c>
      <c r="R138" s="2">
        <f t="shared" si="79"/>
        <v>1.6186648381953388</v>
      </c>
      <c r="S138" s="2">
        <f t="shared" si="80"/>
        <v>2.8835599180088187</v>
      </c>
      <c r="U138" s="2">
        <v>10</v>
      </c>
      <c r="V138" s="2">
        <f>SUM($R$189:$R$198)</f>
        <v>11.780433066574233</v>
      </c>
      <c r="W138" s="2">
        <f>SUM($S$189:$S$198)</f>
        <v>22.262485120966041</v>
      </c>
      <c r="X138" s="2">
        <f t="shared" si="81"/>
        <v>1.2247838449359623</v>
      </c>
      <c r="Y138" s="2">
        <f t="shared" si="82"/>
        <v>0.16536541008761482</v>
      </c>
      <c r="Z138" s="2">
        <f t="shared" si="83"/>
        <v>2.1510532657972092</v>
      </c>
      <c r="AA138" s="2">
        <f t="shared" si="84"/>
        <v>4.0650280896796964</v>
      </c>
    </row>
    <row r="140" spans="5:28" x14ac:dyDescent="0.25">
      <c r="E140" s="18" t="s">
        <v>8</v>
      </c>
      <c r="F140" s="19"/>
      <c r="G140" s="4">
        <f>SUM(I129:I138)</f>
        <v>0.56575775733814515</v>
      </c>
      <c r="M140" s="18" t="s">
        <v>8</v>
      </c>
      <c r="N140" s="19"/>
      <c r="O140" s="4">
        <f>SUM(Q129:Q138)</f>
        <v>0.74238965317422523</v>
      </c>
      <c r="U140" s="18" t="s">
        <v>8</v>
      </c>
      <c r="V140" s="19"/>
      <c r="W140" s="4">
        <f>SUM(Y129:Y138)</f>
        <v>0.90563826383990664</v>
      </c>
    </row>
    <row r="141" spans="5:28" x14ac:dyDescent="0.25">
      <c r="E141" s="18" t="s">
        <v>9</v>
      </c>
      <c r="F141" s="19"/>
      <c r="G141" s="5">
        <f>SUM(J129:J138)</f>
        <v>11.325208280728964</v>
      </c>
      <c r="H141" s="20"/>
      <c r="I141" s="21"/>
      <c r="J141" s="21"/>
      <c r="K141" s="21"/>
      <c r="L141" s="21"/>
      <c r="M141" s="18" t="s">
        <v>9</v>
      </c>
      <c r="N141" s="19"/>
      <c r="O141" s="5">
        <f>SUM(R129:R138)</f>
        <v>11.288082857663348</v>
      </c>
      <c r="P141" s="20"/>
      <c r="Q141" s="21"/>
      <c r="R141" s="21"/>
      <c r="S141" s="21"/>
      <c r="T141" s="21"/>
      <c r="U141" s="18" t="s">
        <v>9</v>
      </c>
      <c r="V141" s="19"/>
      <c r="W141" s="5">
        <f>SUM(Z129:Z138)</f>
        <v>11.443088891593435</v>
      </c>
      <c r="X141" s="20"/>
      <c r="Y141" s="21"/>
      <c r="Z141" s="21"/>
      <c r="AA141" s="21"/>
      <c r="AB141" s="21"/>
    </row>
    <row r="142" spans="5:28" x14ac:dyDescent="0.25">
      <c r="E142" s="18" t="s">
        <v>10</v>
      </c>
      <c r="F142" s="19"/>
      <c r="G142" s="5">
        <f>SUM(K129:K138)</f>
        <v>23.757837718806009</v>
      </c>
      <c r="H142" s="20"/>
      <c r="I142" s="21"/>
      <c r="J142" s="21"/>
      <c r="K142" s="21"/>
      <c r="L142" s="21"/>
      <c r="M142" s="18" t="s">
        <v>10</v>
      </c>
      <c r="N142" s="19"/>
      <c r="O142" s="5">
        <f>SUM(S129:S138)</f>
        <v>23.383951455102526</v>
      </c>
      <c r="P142" s="20"/>
      <c r="Q142" s="21"/>
      <c r="R142" s="21"/>
      <c r="S142" s="21"/>
      <c r="T142" s="21"/>
      <c r="U142" s="18" t="s">
        <v>10</v>
      </c>
      <c r="V142" s="19"/>
      <c r="W142" s="5">
        <f>SUM(AA129:AA138)</f>
        <v>22.99734278803988</v>
      </c>
      <c r="X142" s="20"/>
      <c r="Y142" s="21"/>
      <c r="Z142" s="21"/>
      <c r="AA142" s="21"/>
      <c r="AB142" s="21"/>
    </row>
    <row r="144" spans="5:28" x14ac:dyDescent="0.25">
      <c r="E144" s="1" t="s">
        <v>17</v>
      </c>
      <c r="F144" s="1" t="s">
        <v>1</v>
      </c>
      <c r="G144" s="1" t="s">
        <v>2</v>
      </c>
      <c r="M144" s="1" t="s">
        <v>17</v>
      </c>
      <c r="N144" s="1" t="s">
        <v>1</v>
      </c>
      <c r="O144" s="1" t="s">
        <v>2</v>
      </c>
      <c r="U144" s="1" t="s">
        <v>17</v>
      </c>
      <c r="V144" s="1" t="s">
        <v>1</v>
      </c>
      <c r="W144" s="1" t="s">
        <v>2</v>
      </c>
    </row>
    <row r="145" spans="5:27" x14ac:dyDescent="0.25">
      <c r="E145" s="1">
        <v>8</v>
      </c>
      <c r="F145" s="1">
        <v>6</v>
      </c>
      <c r="G145" s="1">
        <v>22</v>
      </c>
      <c r="M145" s="1">
        <v>8</v>
      </c>
      <c r="N145" s="1">
        <f>SUM($J$149:$J$158)</f>
        <v>5.585433041278141</v>
      </c>
      <c r="O145" s="1">
        <f>SUM($K$149:$K$158)</f>
        <v>21.4664773023603</v>
      </c>
      <c r="U145" s="1">
        <v>8</v>
      </c>
      <c r="V145" s="1">
        <f>SUM(R149:R158)</f>
        <v>5.4475936058940624</v>
      </c>
      <c r="W145" s="1">
        <f>SUM(S149:S158)</f>
        <v>20.6721041723018</v>
      </c>
    </row>
    <row r="146" spans="5:27" x14ac:dyDescent="0.25">
      <c r="E146" s="17" t="s">
        <v>3</v>
      </c>
      <c r="F146" s="17"/>
      <c r="G146" s="17"/>
      <c r="M146" s="17" t="s">
        <v>18</v>
      </c>
      <c r="N146" s="17"/>
      <c r="O146" s="17"/>
      <c r="U146" s="17" t="s">
        <v>21</v>
      </c>
      <c r="V146" s="17"/>
      <c r="W146" s="17"/>
    </row>
    <row r="148" spans="5:27" x14ac:dyDescent="0.25">
      <c r="E148" s="2" t="s">
        <v>0</v>
      </c>
      <c r="F148" s="2" t="s">
        <v>1</v>
      </c>
      <c r="G148" s="2" t="s">
        <v>2</v>
      </c>
      <c r="H148" s="2" t="s">
        <v>4</v>
      </c>
      <c r="I148" s="2" t="s">
        <v>5</v>
      </c>
      <c r="J148" s="2" t="s">
        <v>6</v>
      </c>
      <c r="K148" s="2" t="s">
        <v>7</v>
      </c>
      <c r="M148" s="2" t="s">
        <v>0</v>
      </c>
      <c r="N148" s="2" t="s">
        <v>1</v>
      </c>
      <c r="O148" s="2" t="s">
        <v>2</v>
      </c>
      <c r="P148" s="2" t="s">
        <v>4</v>
      </c>
      <c r="Q148" s="2" t="s">
        <v>5</v>
      </c>
      <c r="R148" s="2" t="s">
        <v>6</v>
      </c>
      <c r="S148" s="2" t="s">
        <v>7</v>
      </c>
      <c r="U148" s="2" t="s">
        <v>0</v>
      </c>
      <c r="V148" s="2" t="s">
        <v>1</v>
      </c>
      <c r="W148" s="2" t="s">
        <v>2</v>
      </c>
      <c r="X148" s="2" t="s">
        <v>4</v>
      </c>
      <c r="Y148" s="2" t="s">
        <v>5</v>
      </c>
      <c r="Z148" s="2" t="s">
        <v>6</v>
      </c>
      <c r="AA148" s="2" t="s">
        <v>7</v>
      </c>
    </row>
    <row r="149" spans="5:27" x14ac:dyDescent="0.25">
      <c r="E149" s="2">
        <v>1</v>
      </c>
      <c r="F149" s="3">
        <v>4</v>
      </c>
      <c r="G149" s="3">
        <v>21</v>
      </c>
      <c r="H149" s="2">
        <f>SQRT((F149-$F$145)^2+(G149-$G$145)^2)</f>
        <v>2.2360679774997898</v>
      </c>
      <c r="I149" s="2">
        <f>(1/($C$4*(SQRT(2*3.14159265358979)))*EXP(-0.5*(H149/$C$4)^2))</f>
        <v>0.10676920745214724</v>
      </c>
      <c r="J149" s="2">
        <f>(I149/$G$160)*F149</f>
        <v>1.1900201115720295</v>
      </c>
      <c r="K149" s="2">
        <f>(I149/$G$160)*G149</f>
        <v>6.2476055857531545</v>
      </c>
      <c r="M149" s="2">
        <v>1</v>
      </c>
      <c r="N149" s="3">
        <f>SUM($J$9:$J$18)</f>
        <v>9.3468705395314355</v>
      </c>
      <c r="O149" s="3">
        <f>SUM($K$9:$K$18)</f>
        <v>40.95824922042646</v>
      </c>
      <c r="P149" s="2">
        <f>SQRT((N149-$N$145)^2+(O149-$O$145)^2)</f>
        <v>19.851387471891695</v>
      </c>
      <c r="Q149" s="2">
        <f>(1/($C$4*(SQRT(2*3.14159265358979)))*EXP(-0.5*(P149/$C$4)^2))</f>
        <v>8.0661263044658859E-23</v>
      </c>
      <c r="R149" s="2">
        <f>(Q149/$O$160)*N149</f>
        <v>2.82847980744303E-21</v>
      </c>
      <c r="S149" s="2">
        <f>(Q149/$O$160)*O149</f>
        <v>1.2394477956897334E-20</v>
      </c>
      <c r="U149" s="2">
        <v>1</v>
      </c>
      <c r="V149" s="2">
        <f>SUM($R$9:$R$18)</f>
        <v>4.8510804079218142</v>
      </c>
      <c r="W149" s="2">
        <f>SUM($S$9:$S$18)</f>
        <v>19.426695661293724</v>
      </c>
      <c r="X149" s="2">
        <f>SQRT((V149-$V$145)^2+(W149-$W$145)^2)</f>
        <v>1.3808947659566357</v>
      </c>
      <c r="Y149" s="2">
        <f>(1/($C$4*(SQRT(2*3.14159265358979)))*EXP(-0.5*(X149/$C$4)^2))</f>
        <v>0.15716728865204377</v>
      </c>
      <c r="Z149" s="2">
        <f>(Y149/$W$160)*V149</f>
        <v>1.5476679421206219</v>
      </c>
      <c r="AA149" s="2">
        <f>(Y149/$W$160)*W149</f>
        <v>6.1978098831798727</v>
      </c>
    </row>
    <row r="150" spans="5:27" x14ac:dyDescent="0.25">
      <c r="E150" s="2">
        <v>2</v>
      </c>
      <c r="F150" s="3">
        <v>5</v>
      </c>
      <c r="G150" s="3">
        <v>18</v>
      </c>
      <c r="H150" s="2">
        <f t="shared" ref="H150:H158" si="85">SQRT((F150-$F$145)^2+(G150-$G$145)^2)</f>
        <v>4.1231056256176606</v>
      </c>
      <c r="I150" s="2">
        <f t="shared" ref="I150:I158" si="86">(1/($C$4*(SQRT(2*3.14159265358979)))*EXP(-0.5*(H150/$C$4)^2))</f>
        <v>2.3823430357718545E-2</v>
      </c>
      <c r="J150" s="2">
        <f t="shared" ref="J150:J158" si="87">(I150/$G$160)*F150</f>
        <v>0.33191172259364915</v>
      </c>
      <c r="K150" s="2">
        <f t="shared" ref="K150:K158" si="88">(I150/$G$160)*G150</f>
        <v>1.194882201337137</v>
      </c>
      <c r="M150" s="2">
        <v>2</v>
      </c>
      <c r="N150" s="3">
        <f>SUM($J$29:$J$38)/$G$40</f>
        <v>4.3452500388106277</v>
      </c>
      <c r="O150" s="3">
        <f>SUM($K$29:$K$38)/$G$40</f>
        <v>17.932839909706068</v>
      </c>
      <c r="P150" s="2">
        <f>SQRT((N150-$N$145)^2+(O150-$O$145)^2)</f>
        <v>3.7449495460384417</v>
      </c>
      <c r="Q150" s="2">
        <f t="shared" ref="Q150:Q158" si="89">(1/($C$4*(SQRT(2*3.14159265358979)))*EXP(-0.5*(P150/$C$4)^2))</f>
        <v>3.4556258511783282E-2</v>
      </c>
      <c r="R150" s="2">
        <f t="shared" ref="R150:R158" si="90">(Q150/$O$160)*N150</f>
        <v>0.56333057500288386</v>
      </c>
      <c r="S150" s="2">
        <f t="shared" ref="S150:S158" si="91">(Q150/$O$160)*O150</f>
        <v>2.3248643754766554</v>
      </c>
      <c r="U150" s="2">
        <v>2</v>
      </c>
      <c r="V150" s="2">
        <f>SUM($R$29:$R$38)</f>
        <v>4.1408530696488182</v>
      </c>
      <c r="W150" s="2">
        <f>SUM($S$29:$S$38)</f>
        <v>17.607674565355051</v>
      </c>
      <c r="X150" s="2">
        <f t="shared" ref="X150:X158" si="92">SQRT((V150-$V$145)^2+(W150-$W$145)^2)</f>
        <v>3.3314110591457062</v>
      </c>
      <c r="Y150" s="2">
        <f t="shared" ref="Y150:Y158" si="93">(1/($C$4*(SQRT(2*3.14159265358979)))*EXP(-0.5*(X150/$C$4)^2))</f>
        <v>4.9818286209455782E-2</v>
      </c>
      <c r="Z150" s="2">
        <f t="shared" ref="Z150:Z158" si="94">(Y150/$W$160)*V150</f>
        <v>0.41875090301556245</v>
      </c>
      <c r="AA150" s="2">
        <f t="shared" ref="AA150:AA158" si="95">(Y150/$W$160)*W150</f>
        <v>1.7806064354927464</v>
      </c>
    </row>
    <row r="151" spans="5:27" x14ac:dyDescent="0.25">
      <c r="E151" s="2">
        <v>3</v>
      </c>
      <c r="F151" s="3">
        <v>10</v>
      </c>
      <c r="G151" s="3">
        <v>24</v>
      </c>
      <c r="H151" s="2">
        <f t="shared" si="85"/>
        <v>4.4721359549995796</v>
      </c>
      <c r="I151" s="2">
        <f t="shared" si="86"/>
        <v>1.6373588268883323E-2</v>
      </c>
      <c r="J151" s="2">
        <f t="shared" si="87"/>
        <v>0.45623873688731653</v>
      </c>
      <c r="K151" s="2">
        <f t="shared" si="88"/>
        <v>1.0949729685295595</v>
      </c>
      <c r="M151" s="2">
        <v>3</v>
      </c>
      <c r="N151" s="3">
        <f>SUM($J$49:$J$58)/$G$60</f>
        <v>10.798163117485869</v>
      </c>
      <c r="O151" s="3">
        <f>SUM($K$49:$K$58)/$G$60</f>
        <v>23.938881749001787</v>
      </c>
      <c r="P151" s="2">
        <f t="shared" ref="P151:P158" si="96">SQRT((N151-$N$145)^2+(O151-$O$145)^2)</f>
        <v>5.7693447284048842</v>
      </c>
      <c r="Q151" s="2">
        <f t="shared" si="89"/>
        <v>3.1111805144955302E-3</v>
      </c>
      <c r="R151" s="2">
        <f t="shared" si="90"/>
        <v>0.12603667307449662</v>
      </c>
      <c r="S151" s="2">
        <f t="shared" si="91"/>
        <v>0.27941576543534008</v>
      </c>
      <c r="U151" s="2">
        <v>3</v>
      </c>
      <c r="V151" s="2">
        <f>SUM($R$49:$R$58)</f>
        <v>11.220571333586111</v>
      </c>
      <c r="W151" s="2">
        <f>SUM($S$49:$S$58)</f>
        <v>23.498438789350377</v>
      </c>
      <c r="X151" s="2">
        <f t="shared" si="92"/>
        <v>6.4277087062152702</v>
      </c>
      <c r="Y151" s="2">
        <f t="shared" si="93"/>
        <v>1.1402410229763905E-3</v>
      </c>
      <c r="Z151" s="2">
        <f t="shared" si="94"/>
        <v>2.5971006766336704E-2</v>
      </c>
      <c r="AA151" s="2">
        <f t="shared" si="95"/>
        <v>5.4389219109533676E-2</v>
      </c>
    </row>
    <row r="152" spans="5:27" x14ac:dyDescent="0.25">
      <c r="E152" s="2">
        <v>4</v>
      </c>
      <c r="F152" s="3">
        <v>4</v>
      </c>
      <c r="G152" s="3">
        <v>17</v>
      </c>
      <c r="H152" s="2">
        <f t="shared" si="85"/>
        <v>5.3851648071345037</v>
      </c>
      <c r="I152" s="2">
        <f t="shared" si="86"/>
        <v>5.3157258310027071E-3</v>
      </c>
      <c r="J152" s="2">
        <f t="shared" si="87"/>
        <v>5.9247612653969758E-2</v>
      </c>
      <c r="K152" s="2">
        <f t="shared" si="88"/>
        <v>0.25180235377937149</v>
      </c>
      <c r="M152" s="2">
        <v>4</v>
      </c>
      <c r="N152" s="3">
        <f>SUM($J$69:$J$78)</f>
        <v>4.0198315492954322</v>
      </c>
      <c r="O152" s="3">
        <f>SUM($K$69:$K$78)</f>
        <v>17.248187583052115</v>
      </c>
      <c r="P152" s="2">
        <f t="shared" si="96"/>
        <v>4.4994528764861634</v>
      </c>
      <c r="Q152" s="2">
        <f t="shared" si="89"/>
        <v>1.5879596429753427E-2</v>
      </c>
      <c r="R152" s="2">
        <f t="shared" si="90"/>
        <v>0.23947994642029882</v>
      </c>
      <c r="S152" s="2">
        <f t="shared" si="91"/>
        <v>1.0275542613124089</v>
      </c>
      <c r="U152" s="2">
        <v>4</v>
      </c>
      <c r="V152" s="2">
        <f>SUM($R$69:$R$78)</f>
        <v>4.0649682100371338</v>
      </c>
      <c r="W152" s="2">
        <f>SUM($S$69:$S$78)</f>
        <v>17.427302640251295</v>
      </c>
      <c r="X152" s="2">
        <f t="shared" si="92"/>
        <v>3.5270936998704525</v>
      </c>
      <c r="Y152" s="2">
        <f t="shared" si="93"/>
        <v>4.2124133522378933E-2</v>
      </c>
      <c r="Z152" s="2">
        <f t="shared" si="94"/>
        <v>0.34758840993911005</v>
      </c>
      <c r="AA152" s="2">
        <f t="shared" si="95"/>
        <v>1.4901785453808669</v>
      </c>
    </row>
    <row r="153" spans="5:27" x14ac:dyDescent="0.25">
      <c r="E153" s="2">
        <v>5</v>
      </c>
      <c r="F153" s="3">
        <v>3</v>
      </c>
      <c r="G153" s="3">
        <v>16</v>
      </c>
      <c r="H153" s="2">
        <f t="shared" si="85"/>
        <v>6.7082039324993694</v>
      </c>
      <c r="I153" s="2">
        <f t="shared" si="86"/>
        <v>7.1940526094692867E-4</v>
      </c>
      <c r="J153" s="2">
        <f t="shared" si="87"/>
        <v>6.0137193297135783E-3</v>
      </c>
      <c r="K153" s="2">
        <f t="shared" si="88"/>
        <v>3.2073169758472415E-2</v>
      </c>
      <c r="M153" s="2">
        <v>5</v>
      </c>
      <c r="N153" s="3">
        <f>SUM($J$89:$J$98)</f>
        <v>3.7145427451004558</v>
      </c>
      <c r="O153" s="3">
        <f>SUM($K$89:$K$98)</f>
        <v>16.790331842871669</v>
      </c>
      <c r="P153" s="2">
        <f t="shared" si="96"/>
        <v>5.036523290785814</v>
      </c>
      <c r="Q153" s="2">
        <f t="shared" si="89"/>
        <v>8.3716308306113589E-3</v>
      </c>
      <c r="R153" s="2">
        <f t="shared" si="90"/>
        <v>0.11666410833798165</v>
      </c>
      <c r="S153" s="2">
        <f t="shared" si="91"/>
        <v>0.52734057125366829</v>
      </c>
      <c r="U153" s="2">
        <v>5</v>
      </c>
      <c r="V153" s="2">
        <f>SUM($R$89:$R$98)</f>
        <v>4.0282348735391089</v>
      </c>
      <c r="W153" s="2">
        <f>SUM($S$89:$S$98)</f>
        <v>17.345115217146901</v>
      </c>
      <c r="X153" s="2">
        <f t="shared" si="92"/>
        <v>3.6171030837999276</v>
      </c>
      <c r="Y153" s="2">
        <f t="shared" si="93"/>
        <v>3.8870679472935633E-2</v>
      </c>
      <c r="Z153" s="2">
        <f t="shared" si="94"/>
        <v>0.31784403822871415</v>
      </c>
      <c r="AA153" s="2">
        <f t="shared" si="95"/>
        <v>1.3685998054320669</v>
      </c>
    </row>
    <row r="154" spans="5:27" x14ac:dyDescent="0.25">
      <c r="E154" s="2">
        <v>6</v>
      </c>
      <c r="F154" s="3">
        <v>11</v>
      </c>
      <c r="G154" s="3">
        <v>25</v>
      </c>
      <c r="H154" s="2">
        <f t="shared" si="85"/>
        <v>5.8309518948453007</v>
      </c>
      <c r="I154" s="2">
        <f t="shared" si="86"/>
        <v>2.845303001917804E-3</v>
      </c>
      <c r="J154" s="2">
        <f t="shared" si="87"/>
        <v>8.7210644910135013E-2</v>
      </c>
      <c r="K154" s="2">
        <f t="shared" si="88"/>
        <v>0.19820601115939773</v>
      </c>
      <c r="M154" s="2">
        <v>6</v>
      </c>
      <c r="N154" s="3">
        <f>SUM($J$109:$J$118)</f>
        <v>11.036488895152637</v>
      </c>
      <c r="O154" s="3">
        <f>SUM($K$109:$K$118)</f>
        <v>24.185977569661773</v>
      </c>
      <c r="P154" s="2">
        <f t="shared" si="96"/>
        <v>6.0917724535566977</v>
      </c>
      <c r="Q154" s="2">
        <f t="shared" si="89"/>
        <v>1.9289158551032044E-3</v>
      </c>
      <c r="R154" s="2">
        <f t="shared" si="90"/>
        <v>7.9866757058973073E-2</v>
      </c>
      <c r="S154" s="2">
        <f t="shared" si="91"/>
        <v>0.17502446775788955</v>
      </c>
      <c r="U154" s="2">
        <v>6</v>
      </c>
      <c r="V154" s="2">
        <f>SUM($R$109:$R$118)</f>
        <v>11.215669377706885</v>
      </c>
      <c r="W154" s="2">
        <f>SUM($S$109:$S$118)</f>
        <v>23.538630536982314</v>
      </c>
      <c r="X154" s="2">
        <f t="shared" si="92"/>
        <v>6.441092415792725</v>
      </c>
      <c r="Y154" s="2">
        <f t="shared" si="93"/>
        <v>1.1159550960326216E-3</v>
      </c>
      <c r="Z154" s="2">
        <f t="shared" si="94"/>
        <v>2.5406747456975819E-2</v>
      </c>
      <c r="AA154" s="2">
        <f t="shared" si="95"/>
        <v>5.3321832286254665E-2</v>
      </c>
    </row>
    <row r="155" spans="5:27" x14ac:dyDescent="0.25">
      <c r="E155" s="2">
        <v>7</v>
      </c>
      <c r="F155" s="3">
        <v>12</v>
      </c>
      <c r="G155" s="3">
        <v>24</v>
      </c>
      <c r="H155" s="2">
        <f t="shared" si="85"/>
        <v>6.324555320336759</v>
      </c>
      <c r="I155" s="2">
        <f t="shared" si="86"/>
        <v>1.3440259705195725E-3</v>
      </c>
      <c r="J155" s="2">
        <f t="shared" si="87"/>
        <v>4.4940427307477618E-2</v>
      </c>
      <c r="K155" s="2">
        <f t="shared" si="88"/>
        <v>8.9880854614955236E-2</v>
      </c>
      <c r="M155" s="2">
        <v>7</v>
      </c>
      <c r="N155" s="3">
        <f>SUM($J$129:$J$138)</f>
        <v>11.325208280728964</v>
      </c>
      <c r="O155" s="3">
        <f>SUM($K$129:$K$138)</f>
        <v>23.757837718806009</v>
      </c>
      <c r="P155" s="2">
        <f t="shared" si="96"/>
        <v>6.1802388592567361</v>
      </c>
      <c r="Q155" s="2">
        <f t="shared" si="89"/>
        <v>1.6841323755409944E-3</v>
      </c>
      <c r="R155" s="2">
        <f t="shared" si="90"/>
        <v>7.1555704117834143E-2</v>
      </c>
      <c r="S155" s="2">
        <f t="shared" si="91"/>
        <v>0.15010839219435343</v>
      </c>
      <c r="U155" s="2">
        <v>7</v>
      </c>
      <c r="V155" s="2">
        <f>SUM($R$129:$R$138)</f>
        <v>11.288082857663348</v>
      </c>
      <c r="W155" s="2">
        <f>SUM($S$129:$S$138)</f>
        <v>23.383951455102526</v>
      </c>
      <c r="X155" s="2">
        <f t="shared" si="92"/>
        <v>6.4393656819027001</v>
      </c>
      <c r="Y155" s="2">
        <f t="shared" si="93"/>
        <v>1.1190619246326267E-3</v>
      </c>
      <c r="Z155" s="2">
        <f t="shared" si="94"/>
        <v>2.5641974299082014E-2</v>
      </c>
      <c r="AA155" s="2">
        <f t="shared" si="95"/>
        <v>5.3118912200015585E-2</v>
      </c>
    </row>
    <row r="156" spans="5:27" x14ac:dyDescent="0.25">
      <c r="E156" s="2">
        <v>8</v>
      </c>
      <c r="F156" s="3">
        <v>6</v>
      </c>
      <c r="G156" s="3">
        <v>22</v>
      </c>
      <c r="H156" s="2">
        <f t="shared" si="85"/>
        <v>0</v>
      </c>
      <c r="I156" s="2">
        <f t="shared" si="86"/>
        <v>0.19947114020071643</v>
      </c>
      <c r="J156" s="2">
        <f t="shared" si="87"/>
        <v>3.3348753940612301</v>
      </c>
      <c r="K156" s="2">
        <f t="shared" si="88"/>
        <v>12.227876444891177</v>
      </c>
      <c r="M156" s="2">
        <v>8</v>
      </c>
      <c r="N156" s="3">
        <f>SUM($J$149:$J$158)</f>
        <v>5.585433041278141</v>
      </c>
      <c r="O156" s="3">
        <f>SUM($K$149:$K$158)</f>
        <v>21.4664773023603</v>
      </c>
      <c r="P156" s="2">
        <f t="shared" si="96"/>
        <v>0</v>
      </c>
      <c r="Q156" s="2">
        <f t="shared" si="89"/>
        <v>0.19947114020071643</v>
      </c>
      <c r="R156" s="2">
        <f t="shared" si="90"/>
        <v>4.1798313307021333</v>
      </c>
      <c r="S156" s="2">
        <f t="shared" si="91"/>
        <v>16.06433265336922</v>
      </c>
      <c r="U156" s="2">
        <v>8</v>
      </c>
      <c r="V156" s="2">
        <f>SUM($R$149:$R$158)</f>
        <v>5.4475936058940624</v>
      </c>
      <c r="W156" s="2">
        <f>SUM($S$149:$S$158)</f>
        <v>20.6721041723018</v>
      </c>
      <c r="X156" s="2">
        <f t="shared" si="92"/>
        <v>0</v>
      </c>
      <c r="Y156" s="2">
        <f t="shared" si="93"/>
        <v>0.19947114020071643</v>
      </c>
      <c r="Z156" s="2">
        <f t="shared" si="94"/>
        <v>2.2057786264044283</v>
      </c>
      <c r="AA156" s="2">
        <f t="shared" si="95"/>
        <v>8.3703170325947127</v>
      </c>
    </row>
    <row r="157" spans="5:27" x14ac:dyDescent="0.25">
      <c r="E157" s="2">
        <v>9</v>
      </c>
      <c r="F157" s="3">
        <v>13</v>
      </c>
      <c r="G157" s="3">
        <v>20</v>
      </c>
      <c r="H157" s="2">
        <f t="shared" si="85"/>
        <v>7.2801098892805181</v>
      </c>
      <c r="I157" s="2">
        <f t="shared" si="86"/>
        <v>2.6465440537295202E-4</v>
      </c>
      <c r="J157" s="2">
        <f t="shared" si="87"/>
        <v>9.5867360609667128E-3</v>
      </c>
      <c r="K157" s="2">
        <f t="shared" si="88"/>
        <v>1.4748824709179558E-2</v>
      </c>
      <c r="M157" s="2">
        <v>9</v>
      </c>
      <c r="N157" s="3">
        <f>SUM($J$169:$J$178)</f>
        <v>12.444428088455648</v>
      </c>
      <c r="O157" s="3">
        <f>SUM($K$169:$K$178)</f>
        <v>20.795659609564716</v>
      </c>
      <c r="P157" s="2">
        <f t="shared" si="96"/>
        <v>6.8917203537413769</v>
      </c>
      <c r="Q157" s="2">
        <f t="shared" si="89"/>
        <v>5.2660390626261915E-4</v>
      </c>
      <c r="R157" s="2">
        <f t="shared" si="90"/>
        <v>2.45856025045499E-2</v>
      </c>
      <c r="S157" s="2">
        <f t="shared" si="91"/>
        <v>4.1084557469939179E-2</v>
      </c>
      <c r="U157" s="2">
        <v>9</v>
      </c>
      <c r="V157" s="2">
        <f>SUM($R$169:$R$178)</f>
        <v>11.95432446091565</v>
      </c>
      <c r="W157" s="2">
        <f>SUM($S$169:$S$178)</f>
        <v>21.870762494516434</v>
      </c>
      <c r="X157" s="2">
        <f t="shared" si="92"/>
        <v>6.6162170606098138</v>
      </c>
      <c r="Y157" s="2">
        <f t="shared" si="93"/>
        <v>8.3851613188759273E-4</v>
      </c>
      <c r="Z157" s="2">
        <f t="shared" si="94"/>
        <v>2.0347619791532167E-2</v>
      </c>
      <c r="AA157" s="2">
        <f t="shared" si="95"/>
        <v>3.722652511601944E-2</v>
      </c>
    </row>
    <row r="158" spans="5:27" x14ac:dyDescent="0.25">
      <c r="E158" s="2">
        <v>10</v>
      </c>
      <c r="F158" s="3">
        <v>12</v>
      </c>
      <c r="G158" s="3">
        <v>21</v>
      </c>
      <c r="H158" s="2">
        <f t="shared" si="85"/>
        <v>6.0827625302982193</v>
      </c>
      <c r="I158" s="2">
        <f t="shared" si="86"/>
        <v>1.9555462481298772E-3</v>
      </c>
      <c r="J158" s="2">
        <f t="shared" si="87"/>
        <v>6.5387935901653427E-2</v>
      </c>
      <c r="K158" s="2">
        <f t="shared" si="88"/>
        <v>0.11442888782789348</v>
      </c>
      <c r="M158" s="2">
        <v>10</v>
      </c>
      <c r="N158" s="3">
        <f>SUM($J$189:$J$198)</f>
        <v>12.081741486826413</v>
      </c>
      <c r="O158" s="3">
        <f>SUM($K$189:$K$198)</f>
        <v>21.52293956666071</v>
      </c>
      <c r="P158" s="2">
        <f t="shared" si="96"/>
        <v>6.4965538100589715</v>
      </c>
      <c r="Q158" s="2">
        <f t="shared" si="89"/>
        <v>1.0202198459771975E-3</v>
      </c>
      <c r="R158" s="2">
        <f t="shared" si="90"/>
        <v>4.6242908674910897E-2</v>
      </c>
      <c r="S158" s="2">
        <f t="shared" si="91"/>
        <v>8.237912803232432E-2</v>
      </c>
      <c r="U158" s="2">
        <v>10</v>
      </c>
      <c r="V158" s="2">
        <f>SUM($R$189:$R$198)</f>
        <v>11.780433066574233</v>
      </c>
      <c r="W158" s="2">
        <f>SUM($S$189:$S$198)</f>
        <v>22.262485120966041</v>
      </c>
      <c r="X158" s="2">
        <f t="shared" si="92"/>
        <v>6.5294844510590639</v>
      </c>
      <c r="Y158" s="2">
        <f t="shared" si="93"/>
        <v>9.6695692030566267E-4</v>
      </c>
      <c r="Z158" s="2">
        <f t="shared" si="94"/>
        <v>2.312307216238418E-2</v>
      </c>
      <c r="AA158" s="2">
        <f t="shared" si="95"/>
        <v>4.3697633784510755E-2</v>
      </c>
    </row>
    <row r="160" spans="5:27" x14ac:dyDescent="0.25">
      <c r="E160" s="18" t="s">
        <v>8</v>
      </c>
      <c r="F160" s="19"/>
      <c r="G160" s="4">
        <f>SUM(I149:I158)</f>
        <v>0.35888202699735539</v>
      </c>
      <c r="M160" s="18" t="s">
        <v>8</v>
      </c>
      <c r="N160" s="19"/>
      <c r="O160" s="4">
        <f>SUM(Q149:Q158)</f>
        <v>0.26654967847024408</v>
      </c>
      <c r="U160" s="18" t="s">
        <v>8</v>
      </c>
      <c r="V160" s="19"/>
      <c r="W160" s="4">
        <f>SUM(Y149:Y158)</f>
        <v>0.49263225915336545</v>
      </c>
    </row>
    <row r="161" spans="5:28" x14ac:dyDescent="0.25">
      <c r="E161" s="18" t="s">
        <v>9</v>
      </c>
      <c r="F161" s="19"/>
      <c r="G161" s="5">
        <f>SUM(J149:J158)</f>
        <v>5.585433041278141</v>
      </c>
      <c r="H161" s="20"/>
      <c r="I161" s="21"/>
      <c r="J161" s="21"/>
      <c r="K161" s="21"/>
      <c r="L161" s="21"/>
      <c r="M161" s="18" t="s">
        <v>9</v>
      </c>
      <c r="N161" s="19"/>
      <c r="O161" s="5">
        <f>SUM(R149:R158)</f>
        <v>5.4475936058940624</v>
      </c>
      <c r="P161" s="20"/>
      <c r="Q161" s="21"/>
      <c r="R161" s="21"/>
      <c r="S161" s="21"/>
      <c r="T161" s="21"/>
      <c r="U161" s="18" t="s">
        <v>9</v>
      </c>
      <c r="V161" s="19"/>
      <c r="W161" s="5">
        <f>SUM(Z149:Z158)</f>
        <v>4.958120340184748</v>
      </c>
      <c r="X161" s="20"/>
      <c r="Y161" s="21"/>
      <c r="Z161" s="21"/>
      <c r="AA161" s="21"/>
      <c r="AB161" s="21"/>
    </row>
    <row r="162" spans="5:28" x14ac:dyDescent="0.25">
      <c r="E162" s="18" t="s">
        <v>10</v>
      </c>
      <c r="F162" s="19"/>
      <c r="G162" s="5">
        <f>SUM(K149:K158)</f>
        <v>21.4664773023603</v>
      </c>
      <c r="H162" s="20"/>
      <c r="I162" s="21"/>
      <c r="J162" s="21"/>
      <c r="K162" s="21"/>
      <c r="L162" s="21"/>
      <c r="M162" s="18" t="s">
        <v>10</v>
      </c>
      <c r="N162" s="19"/>
      <c r="O162" s="5">
        <f>SUM(S149:S158)</f>
        <v>20.6721041723018</v>
      </c>
      <c r="P162" s="20"/>
      <c r="Q162" s="21"/>
      <c r="R162" s="21"/>
      <c r="S162" s="21"/>
      <c r="T162" s="21"/>
      <c r="U162" s="18" t="s">
        <v>10</v>
      </c>
      <c r="V162" s="19"/>
      <c r="W162" s="5">
        <f>SUM(AA149:AA158)</f>
        <v>19.449265824576599</v>
      </c>
      <c r="X162" s="20"/>
      <c r="Y162" s="21"/>
      <c r="Z162" s="21"/>
      <c r="AA162" s="21"/>
      <c r="AB162" s="21"/>
    </row>
    <row r="164" spans="5:28" x14ac:dyDescent="0.25">
      <c r="E164" s="1" t="s">
        <v>17</v>
      </c>
      <c r="F164" s="1" t="s">
        <v>1</v>
      </c>
      <c r="G164" s="1" t="s">
        <v>2</v>
      </c>
      <c r="M164" s="1" t="s">
        <v>17</v>
      </c>
      <c r="N164" s="1" t="s">
        <v>1</v>
      </c>
      <c r="O164" s="1" t="s">
        <v>2</v>
      </c>
      <c r="U164" s="1" t="s">
        <v>17</v>
      </c>
      <c r="V164" s="1" t="s">
        <v>1</v>
      </c>
      <c r="W164" s="1" t="s">
        <v>2</v>
      </c>
    </row>
    <row r="165" spans="5:28" x14ac:dyDescent="0.25">
      <c r="E165" s="1">
        <v>9</v>
      </c>
      <c r="F165" s="1">
        <v>13</v>
      </c>
      <c r="G165" s="1">
        <v>20</v>
      </c>
      <c r="M165" s="1">
        <v>9</v>
      </c>
      <c r="N165" s="1">
        <f>SUM($J$169:$J$178)</f>
        <v>12.444428088455648</v>
      </c>
      <c r="O165" s="1">
        <f>SUM($K$169:$K$178)</f>
        <v>20.795659609564716</v>
      </c>
      <c r="U165" s="1">
        <v>9</v>
      </c>
      <c r="V165" s="1">
        <f>SUM(R169:R178)</f>
        <v>11.95432446091565</v>
      </c>
      <c r="W165" s="1">
        <f>SUM(S169:S178)</f>
        <v>21.870762494516434</v>
      </c>
    </row>
    <row r="166" spans="5:28" x14ac:dyDescent="0.25">
      <c r="E166" s="17" t="s">
        <v>3</v>
      </c>
      <c r="F166" s="17"/>
      <c r="G166" s="17"/>
      <c r="M166" s="17" t="s">
        <v>18</v>
      </c>
      <c r="N166" s="17"/>
      <c r="O166" s="17"/>
      <c r="U166" s="17" t="s">
        <v>21</v>
      </c>
      <c r="V166" s="17"/>
      <c r="W166" s="17"/>
    </row>
    <row r="168" spans="5:28" x14ac:dyDescent="0.25">
      <c r="E168" s="2" t="s">
        <v>0</v>
      </c>
      <c r="F168" s="2" t="s">
        <v>1</v>
      </c>
      <c r="G168" s="2" t="s">
        <v>2</v>
      </c>
      <c r="H168" s="2" t="s">
        <v>4</v>
      </c>
      <c r="I168" s="2" t="s">
        <v>5</v>
      </c>
      <c r="J168" s="2" t="s">
        <v>6</v>
      </c>
      <c r="K168" s="2" t="s">
        <v>7</v>
      </c>
      <c r="M168" s="2" t="s">
        <v>0</v>
      </c>
      <c r="N168" s="2" t="s">
        <v>1</v>
      </c>
      <c r="O168" s="2" t="s">
        <v>2</v>
      </c>
      <c r="P168" s="2" t="s">
        <v>4</v>
      </c>
      <c r="Q168" s="2" t="s">
        <v>5</v>
      </c>
      <c r="R168" s="2" t="s">
        <v>6</v>
      </c>
      <c r="S168" s="2" t="s">
        <v>7</v>
      </c>
      <c r="U168" s="2" t="s">
        <v>0</v>
      </c>
      <c r="V168" s="2" t="s">
        <v>1</v>
      </c>
      <c r="W168" s="2" t="s">
        <v>2</v>
      </c>
      <c r="X168" s="2" t="s">
        <v>4</v>
      </c>
      <c r="Y168" s="2" t="s">
        <v>5</v>
      </c>
      <c r="Z168" s="2" t="s">
        <v>6</v>
      </c>
      <c r="AA168" s="2" t="s">
        <v>7</v>
      </c>
    </row>
    <row r="169" spans="5:28" x14ac:dyDescent="0.25">
      <c r="E169" s="2">
        <v>1</v>
      </c>
      <c r="F169" s="3">
        <v>4</v>
      </c>
      <c r="G169" s="3">
        <v>21</v>
      </c>
      <c r="H169" s="2">
        <f>SQRT((F169-$F$165)^2+(G169-$G$165)^2)</f>
        <v>9.0553851381374173</v>
      </c>
      <c r="I169" s="2">
        <f>(1/($C$4*(SQRT(2*3.14159265358979)))*EXP(-0.5*(H169/$C$4)^2))</f>
        <v>7.0528010092790679E-6</v>
      </c>
      <c r="J169" s="2">
        <f>(I169/$G$180)*F169</f>
        <v>7.1777345888753485E-5</v>
      </c>
      <c r="K169" s="2">
        <f>(I169/$G$180)*G169</f>
        <v>3.768310659159558E-4</v>
      </c>
      <c r="M169" s="2">
        <v>1</v>
      </c>
      <c r="N169" s="3">
        <f>SUM($J$9:$J$18)</f>
        <v>9.3468705395314355</v>
      </c>
      <c r="O169" s="3">
        <f>SUM($K$9:$K$18)</f>
        <v>40.95824922042646</v>
      </c>
      <c r="P169" s="2">
        <f>SQRT((N169-$N$165)^2+(O169-$O$165)^2)</f>
        <v>20.399139260883715</v>
      </c>
      <c r="Q169" s="2">
        <f>(1/($C$4*(SQRT(2*3.14159265358979)))*EXP(-0.5*(P169/$C$4)^2))</f>
        <v>5.12610542770392E-24</v>
      </c>
      <c r="R169" s="2">
        <f>(Q169/$O$180)*N169</f>
        <v>9.2318785725456685E-23</v>
      </c>
      <c r="S169" s="2">
        <f>(Q169/$O$180)*O169</f>
        <v>4.0454351191430524E-22</v>
      </c>
      <c r="U169" s="2">
        <v>1</v>
      </c>
      <c r="V169" s="2">
        <f>SUM($R$9:$R$18)</f>
        <v>4.8510804079218142</v>
      </c>
      <c r="W169" s="2">
        <f>SUM($S$9:$S$18)</f>
        <v>19.426695661293724</v>
      </c>
      <c r="X169" s="2">
        <f>SQRT((V169-$V$165)^2+(W169-$W$165)^2)</f>
        <v>7.511959715124382</v>
      </c>
      <c r="Y169" s="2">
        <f>(1/($C$4*(SQRT(2*3.14159265358979)))*EXP(-0.5*(X169/$C$4)^2))</f>
        <v>1.7238537088836372E-4</v>
      </c>
      <c r="Z169" s="2">
        <f>(Y169/$W$180)*V169</f>
        <v>1.04180753083472E-3</v>
      </c>
      <c r="AA169" s="2">
        <f>(Y169/$W$180)*W169</f>
        <v>4.1720351215205368E-3</v>
      </c>
    </row>
    <row r="170" spans="5:28" x14ac:dyDescent="0.25">
      <c r="E170" s="2">
        <v>2</v>
      </c>
      <c r="F170" s="3">
        <v>5</v>
      </c>
      <c r="G170" s="3">
        <v>18</v>
      </c>
      <c r="H170" s="2">
        <f t="shared" ref="H170:H178" si="97">SQRT((F170-$F$165)^2+(G170-$G$165)^2)</f>
        <v>8.2462112512353212</v>
      </c>
      <c r="I170" s="2">
        <f t="shared" ref="I170:I178" si="98">(1/($C$4*(SQRT(2*3.14159265358979)))*EXP(-0.5*(H170/$C$4)^2))</f>
        <v>4.0586067561333312E-5</v>
      </c>
      <c r="J170" s="2">
        <f t="shared" ref="J170:J178" si="99">(I170/$G$180)*F170</f>
        <v>5.1631263341001313E-4</v>
      </c>
      <c r="K170" s="2">
        <f t="shared" ref="K170:K178" si="100">(I170/$G$180)*G170</f>
        <v>1.8587254802760471E-3</v>
      </c>
      <c r="M170" s="2">
        <v>2</v>
      </c>
      <c r="N170" s="3">
        <f>SUM($J$29:$J$38)/$G$40</f>
        <v>4.3452500388106277</v>
      </c>
      <c r="O170" s="3">
        <f>SUM($K$29:$K$38)/$G$40</f>
        <v>17.932839909706068</v>
      </c>
      <c r="P170" s="2">
        <f t="shared" ref="P170:P178" si="101">SQRT((N170-$N$165)^2+(O170-$O$165)^2)</f>
        <v>8.5902515512498514</v>
      </c>
      <c r="Q170" s="2">
        <f t="shared" ref="Q170:Q178" si="102">(1/($C$4*(SQRT(2*3.14159265358979)))*EXP(-0.5*(P170/$C$4)^2))</f>
        <v>1.9675459134809518E-5</v>
      </c>
      <c r="R170" s="2">
        <f t="shared" ref="R170:R178" si="103">(Q170/$O$180)*N170</f>
        <v>1.6473124085046527E-4</v>
      </c>
      <c r="S170" s="2">
        <f t="shared" ref="S170:S178" si="104">(Q170/$O$180)*O170</f>
        <v>6.7984556559769703E-4</v>
      </c>
      <c r="U170" s="2">
        <v>2</v>
      </c>
      <c r="V170" s="2">
        <f>SUM($R$29:$R$38)</f>
        <v>4.1408530696488182</v>
      </c>
      <c r="W170" s="2">
        <f>SUM($S$29:$S$38)</f>
        <v>17.607674565355051</v>
      </c>
      <c r="X170" s="2">
        <f t="shared" ref="X170:X178" si="105">SQRT((V170-$V$165)^2+(W170-$W$165)^2)</f>
        <v>8.9008007434110521</v>
      </c>
      <c r="Y170" s="2">
        <f t="shared" ref="Y170:Y178" si="106">(1/($C$4*(SQRT(2*3.14159265358979)))*EXP(-0.5*(X170/$C$4)^2))</f>
        <v>9.9781041760770242E-6</v>
      </c>
      <c r="Z170" s="2">
        <f t="shared" ref="Z170:Z178" si="107">(Y170/$W$180)*V170</f>
        <v>5.1473827898547203E-5</v>
      </c>
      <c r="AA170" s="2">
        <f t="shared" ref="AA170:AA178" si="108">(Y170/$W$180)*W170</f>
        <v>2.1887625448820336E-4</v>
      </c>
    </row>
    <row r="171" spans="5:28" x14ac:dyDescent="0.25">
      <c r="E171" s="2">
        <v>3</v>
      </c>
      <c r="F171" s="3">
        <v>10</v>
      </c>
      <c r="G171" s="3">
        <v>24</v>
      </c>
      <c r="H171" s="2">
        <f t="shared" si="97"/>
        <v>5</v>
      </c>
      <c r="I171" s="2">
        <f t="shared" si="98"/>
        <v>8.7641502467842736E-3</v>
      </c>
      <c r="J171" s="2">
        <f t="shared" si="99"/>
        <v>0.22298496826183029</v>
      </c>
      <c r="K171" s="2">
        <f t="shared" si="100"/>
        <v>0.53516392382839273</v>
      </c>
      <c r="M171" s="2">
        <v>3</v>
      </c>
      <c r="N171" s="3">
        <f>SUM($J$49:$J$58)/$G$60</f>
        <v>10.798163117485869</v>
      </c>
      <c r="O171" s="3">
        <f>SUM($K$49:$K$58)/$G$60</f>
        <v>23.938881749001787</v>
      </c>
      <c r="P171" s="2">
        <f t="shared" si="101"/>
        <v>3.54824375888826</v>
      </c>
      <c r="Q171" s="2">
        <f t="shared" si="102"/>
        <v>4.134350534251393E-2</v>
      </c>
      <c r="R171" s="2">
        <f t="shared" si="103"/>
        <v>0.86018824152960871</v>
      </c>
      <c r="S171" s="2">
        <f t="shared" si="104"/>
        <v>1.9069858800811952</v>
      </c>
      <c r="U171" s="2">
        <v>3</v>
      </c>
      <c r="V171" s="2">
        <f>SUM($R$49:$R$58)</f>
        <v>11.220571333586111</v>
      </c>
      <c r="W171" s="2">
        <f>SUM($S$49:$S$58)</f>
        <v>23.498438789350377</v>
      </c>
      <c r="X171" s="2">
        <f t="shared" si="105"/>
        <v>1.7854197749073557</v>
      </c>
      <c r="Y171" s="2">
        <f t="shared" si="106"/>
        <v>0.13391484242464102</v>
      </c>
      <c r="Z171" s="2">
        <f t="shared" si="107"/>
        <v>1.8719416070589379</v>
      </c>
      <c r="AA171" s="2">
        <f t="shared" si="108"/>
        <v>3.9202732163063656</v>
      </c>
    </row>
    <row r="172" spans="5:28" x14ac:dyDescent="0.25">
      <c r="E172" s="2">
        <v>4</v>
      </c>
      <c r="F172" s="3">
        <v>4</v>
      </c>
      <c r="G172" s="3">
        <v>17</v>
      </c>
      <c r="H172" s="2">
        <f t="shared" si="97"/>
        <v>9.4868329805051381</v>
      </c>
      <c r="I172" s="2">
        <f t="shared" si="98"/>
        <v>2.5945804939869725E-6</v>
      </c>
      <c r="J172" s="2">
        <f t="shared" si="99"/>
        <v>2.6405409894324004E-5</v>
      </c>
      <c r="K172" s="2">
        <f t="shared" si="100"/>
        <v>1.1222299205087702E-4</v>
      </c>
      <c r="M172" s="2">
        <v>4</v>
      </c>
      <c r="N172" s="3">
        <f>SUM($J$69:$J$78)</f>
        <v>4.0198315492954322</v>
      </c>
      <c r="O172" s="3">
        <f>SUM($K$69:$K$78)</f>
        <v>17.248187583052115</v>
      </c>
      <c r="P172" s="2">
        <f t="shared" si="101"/>
        <v>9.1410275476294078</v>
      </c>
      <c r="Q172" s="2">
        <f t="shared" si="102"/>
        <v>5.8044610350373714E-6</v>
      </c>
      <c r="R172" s="2">
        <f t="shared" si="103"/>
        <v>4.4957906175249458E-5</v>
      </c>
      <c r="S172" s="2">
        <f t="shared" si="104"/>
        <v>1.9290420246288026E-4</v>
      </c>
      <c r="U172" s="2">
        <v>4</v>
      </c>
      <c r="V172" s="2">
        <f>SUM($R$69:$R$78)</f>
        <v>4.0649682100371338</v>
      </c>
      <c r="W172" s="2">
        <f>SUM($S$69:$S$78)</f>
        <v>17.427302640251295</v>
      </c>
      <c r="X172" s="2">
        <f t="shared" si="105"/>
        <v>9.0546274097691004</v>
      </c>
      <c r="Y172" s="2">
        <f t="shared" si="106"/>
        <v>7.064909122397453E-6</v>
      </c>
      <c r="Z172" s="2">
        <f t="shared" si="107"/>
        <v>3.577769397346371E-5</v>
      </c>
      <c r="AA172" s="2">
        <f t="shared" si="108"/>
        <v>1.5338587374589852E-4</v>
      </c>
    </row>
    <row r="173" spans="5:28" x14ac:dyDescent="0.25">
      <c r="E173" s="2">
        <v>5</v>
      </c>
      <c r="F173" s="3">
        <v>3</v>
      </c>
      <c r="G173" s="3">
        <v>16</v>
      </c>
      <c r="H173" s="2">
        <f t="shared" si="97"/>
        <v>10.770329614269007</v>
      </c>
      <c r="I173" s="2">
        <f t="shared" si="98"/>
        <v>1.00602803309983E-7</v>
      </c>
      <c r="J173" s="2">
        <f t="shared" si="99"/>
        <v>7.6788663834324698E-7</v>
      </c>
      <c r="K173" s="2">
        <f t="shared" si="100"/>
        <v>4.0953954044973172E-6</v>
      </c>
      <c r="M173" s="2">
        <v>5</v>
      </c>
      <c r="N173" s="3">
        <f>SUM($J$89:$J$98)</f>
        <v>3.7145427451004558</v>
      </c>
      <c r="O173" s="3">
        <f>SUM($K$89:$K$98)</f>
        <v>16.790331842871669</v>
      </c>
      <c r="P173" s="2">
        <f t="shared" si="101"/>
        <v>9.6048710885034847</v>
      </c>
      <c r="Q173" s="2">
        <f t="shared" si="102"/>
        <v>1.9576235553690731E-6</v>
      </c>
      <c r="R173" s="2">
        <f t="shared" si="103"/>
        <v>1.4011055859567513E-5</v>
      </c>
      <c r="S173" s="2">
        <f t="shared" si="104"/>
        <v>6.3332230504400353E-5</v>
      </c>
      <c r="U173" s="2">
        <v>5</v>
      </c>
      <c r="V173" s="2">
        <f>SUM($R$89:$R$98)</f>
        <v>4.0282348735391089</v>
      </c>
      <c r="W173" s="2">
        <f>SUM($S$89:$S$98)</f>
        <v>17.345115217146901</v>
      </c>
      <c r="X173" s="2">
        <f t="shared" si="105"/>
        <v>9.1271232831753242</v>
      </c>
      <c r="Y173" s="2">
        <f t="shared" si="106"/>
        <v>5.9917134076939586E-6</v>
      </c>
      <c r="Z173" s="2">
        <f t="shared" si="107"/>
        <v>3.0068684544170484E-5</v>
      </c>
      <c r="AA173" s="2">
        <f t="shared" si="108"/>
        <v>1.2947229102072311E-4</v>
      </c>
    </row>
    <row r="174" spans="5:28" x14ac:dyDescent="0.25">
      <c r="E174" s="2">
        <v>6</v>
      </c>
      <c r="F174" s="3">
        <v>11</v>
      </c>
      <c r="G174" s="3">
        <v>25</v>
      </c>
      <c r="H174" s="2">
        <f t="shared" si="97"/>
        <v>5.3851648071345037</v>
      </c>
      <c r="I174" s="2">
        <f t="shared" si="98"/>
        <v>5.3157258310027071E-3</v>
      </c>
      <c r="J174" s="2">
        <f t="shared" si="99"/>
        <v>0.14877194189643347</v>
      </c>
      <c r="K174" s="2">
        <f t="shared" si="100"/>
        <v>0.33811804976462156</v>
      </c>
      <c r="M174" s="2">
        <v>6</v>
      </c>
      <c r="N174" s="3">
        <f>SUM($J$109:$J$118)</f>
        <v>11.036488895152637</v>
      </c>
      <c r="O174" s="3">
        <f>SUM($K$109:$K$118)</f>
        <v>24.185977569661773</v>
      </c>
      <c r="P174" s="2">
        <f t="shared" si="101"/>
        <v>3.6710419015036329</v>
      </c>
      <c r="Q174" s="2">
        <f t="shared" si="102"/>
        <v>3.700677429328178E-2</v>
      </c>
      <c r="R174" s="2">
        <f t="shared" si="103"/>
        <v>0.7869524359994059</v>
      </c>
      <c r="S174" s="2">
        <f t="shared" si="104"/>
        <v>1.7245714779663257</v>
      </c>
      <c r="U174" s="2">
        <v>6</v>
      </c>
      <c r="V174" s="2">
        <f>SUM($R$109:$R$118)</f>
        <v>11.215669377706885</v>
      </c>
      <c r="W174" s="2">
        <f>SUM($S$109:$S$118)</f>
        <v>23.538630536982314</v>
      </c>
      <c r="X174" s="2">
        <f t="shared" si="105"/>
        <v>1.8241148919487269</v>
      </c>
      <c r="Y174" s="2">
        <f t="shared" si="106"/>
        <v>0.13159712509091531</v>
      </c>
      <c r="Z174" s="2">
        <f t="shared" si="107"/>
        <v>1.8387395253169232</v>
      </c>
      <c r="AA174" s="2">
        <f t="shared" si="108"/>
        <v>3.8590126797256263</v>
      </c>
    </row>
    <row r="175" spans="5:28" x14ac:dyDescent="0.25">
      <c r="E175" s="2">
        <v>7</v>
      </c>
      <c r="F175" s="3">
        <v>12</v>
      </c>
      <c r="G175" s="3">
        <v>24</v>
      </c>
      <c r="H175" s="2">
        <f t="shared" si="97"/>
        <v>4.1231056256176606</v>
      </c>
      <c r="I175" s="2">
        <f t="shared" si="98"/>
        <v>2.3823430357718545E-2</v>
      </c>
      <c r="J175" s="2">
        <f t="shared" si="99"/>
        <v>0.72736318469478023</v>
      </c>
      <c r="K175" s="2">
        <f t="shared" si="100"/>
        <v>1.4547263693895605</v>
      </c>
      <c r="M175" s="2">
        <v>7</v>
      </c>
      <c r="N175" s="3">
        <f>SUM($J$129:$J$138)</f>
        <v>11.325208280728964</v>
      </c>
      <c r="O175" s="3">
        <f>SUM($K$129:$K$138)</f>
        <v>23.757837718806009</v>
      </c>
      <c r="P175" s="2">
        <f t="shared" si="101"/>
        <v>3.1665678784570654</v>
      </c>
      <c r="Q175" s="2">
        <f t="shared" si="102"/>
        <v>5.6955801177730588E-2</v>
      </c>
      <c r="R175" s="2">
        <f t="shared" si="103"/>
        <v>1.242855061251442</v>
      </c>
      <c r="S175" s="2">
        <f t="shared" si="104"/>
        <v>2.6072411315783657</v>
      </c>
      <c r="U175" s="2">
        <v>7</v>
      </c>
      <c r="V175" s="2">
        <f>SUM($R$129:$R$138)</f>
        <v>11.288082857663348</v>
      </c>
      <c r="W175" s="2">
        <f>SUM($S$129:$S$138)</f>
        <v>23.383951455102526</v>
      </c>
      <c r="X175" s="2">
        <f t="shared" si="105"/>
        <v>1.6533658712891759</v>
      </c>
      <c r="Y175" s="2">
        <f t="shared" si="106"/>
        <v>0.14173614951404118</v>
      </c>
      <c r="Z175" s="2">
        <f t="shared" si="107"/>
        <v>1.9931933545413238</v>
      </c>
      <c r="AA175" s="2">
        <f t="shared" si="108"/>
        <v>4.1290214849535012</v>
      </c>
    </row>
    <row r="176" spans="5:28" x14ac:dyDescent="0.25">
      <c r="E176" s="2">
        <v>8</v>
      </c>
      <c r="F176" s="3">
        <v>6</v>
      </c>
      <c r="G176" s="3">
        <v>22</v>
      </c>
      <c r="H176" s="2">
        <f t="shared" si="97"/>
        <v>7.2801098892805181</v>
      </c>
      <c r="I176" s="2">
        <f t="shared" si="98"/>
        <v>2.6465440537295202E-4</v>
      </c>
      <c r="J176" s="2">
        <f t="shared" si="99"/>
        <v>4.0401375504096068E-3</v>
      </c>
      <c r="K176" s="2">
        <f t="shared" si="100"/>
        <v>1.4813837684835227E-2</v>
      </c>
      <c r="M176" s="2">
        <v>8</v>
      </c>
      <c r="N176" s="3">
        <f>SUM($J$149:$J$158)</f>
        <v>5.585433041278141</v>
      </c>
      <c r="O176" s="3">
        <f>SUM($K$149:$K$158)</f>
        <v>21.4664773023603</v>
      </c>
      <c r="P176" s="2">
        <f t="shared" si="101"/>
        <v>6.8917203537413769</v>
      </c>
      <c r="Q176" s="2">
        <f t="shared" si="102"/>
        <v>5.2660390626261915E-4</v>
      </c>
      <c r="R176" s="2">
        <f t="shared" si="103"/>
        <v>5.6673136428374814E-3</v>
      </c>
      <c r="S176" s="2">
        <f t="shared" si="104"/>
        <v>2.1781168761713102E-2</v>
      </c>
      <c r="U176" s="2">
        <v>8</v>
      </c>
      <c r="V176" s="2">
        <f>SUM($R$149:$R$158)</f>
        <v>5.4475936058940624</v>
      </c>
      <c r="W176" s="2">
        <f>SUM($S$149:$S$158)</f>
        <v>20.6721041723018</v>
      </c>
      <c r="X176" s="2">
        <f t="shared" si="105"/>
        <v>6.6162170606098138</v>
      </c>
      <c r="Y176" s="2">
        <f t="shared" si="106"/>
        <v>8.3851613188759273E-4</v>
      </c>
      <c r="Z176" s="2">
        <f t="shared" si="107"/>
        <v>5.6906874743976434E-3</v>
      </c>
      <c r="AA176" s="2">
        <f t="shared" si="108"/>
        <v>2.1594577861953821E-2</v>
      </c>
    </row>
    <row r="177" spans="5:28" x14ac:dyDescent="0.25">
      <c r="E177" s="2">
        <v>9</v>
      </c>
      <c r="F177" s="3">
        <v>13</v>
      </c>
      <c r="G177" s="3">
        <v>20</v>
      </c>
      <c r="H177" s="2">
        <f t="shared" si="97"/>
        <v>0</v>
      </c>
      <c r="I177" s="2">
        <f t="shared" si="98"/>
        <v>0.19947114020071643</v>
      </c>
      <c r="J177" s="2">
        <f t="shared" si="99"/>
        <v>6.5976488305944372</v>
      </c>
      <c r="K177" s="2">
        <f t="shared" si="100"/>
        <v>10.150228970145287</v>
      </c>
      <c r="M177" s="2">
        <v>9</v>
      </c>
      <c r="N177" s="3">
        <f>SUM($J$169:$J$178)</f>
        <v>12.444428088455648</v>
      </c>
      <c r="O177" s="3">
        <f>SUM($K$169:$K$178)</f>
        <v>20.795659609564716</v>
      </c>
      <c r="P177" s="2">
        <f t="shared" si="101"/>
        <v>0</v>
      </c>
      <c r="Q177" s="2">
        <f t="shared" si="102"/>
        <v>0.19947114020071643</v>
      </c>
      <c r="R177" s="2">
        <f t="shared" si="103"/>
        <v>4.7829003728846313</v>
      </c>
      <c r="S177" s="2">
        <f t="shared" si="104"/>
        <v>7.9926186558334935</v>
      </c>
      <c r="U177" s="2">
        <v>9</v>
      </c>
      <c r="V177" s="2">
        <f>SUM($R$169:$R$178)</f>
        <v>11.95432446091565</v>
      </c>
      <c r="W177" s="2">
        <f>SUM($S$169:$S$178)</f>
        <v>21.870762494516434</v>
      </c>
      <c r="X177" s="2">
        <f t="shared" si="105"/>
        <v>0</v>
      </c>
      <c r="Y177" s="2">
        <f t="shared" si="106"/>
        <v>0.19947114020071643</v>
      </c>
      <c r="Z177" s="2">
        <f t="shared" si="107"/>
        <v>2.9706652838655887</v>
      </c>
      <c r="AA177" s="2">
        <f t="shared" si="108"/>
        <v>5.4349131217367885</v>
      </c>
    </row>
    <row r="178" spans="5:28" x14ac:dyDescent="0.25">
      <c r="E178" s="2">
        <v>10</v>
      </c>
      <c r="F178" s="3">
        <v>12</v>
      </c>
      <c r="G178" s="3">
        <v>21</v>
      </c>
      <c r="H178" s="2">
        <f t="shared" si="97"/>
        <v>1.4142135623730951</v>
      </c>
      <c r="I178" s="2">
        <f t="shared" si="98"/>
        <v>0.15534828018846394</v>
      </c>
      <c r="J178" s="2">
        <f t="shared" si="99"/>
        <v>4.7430037621819263</v>
      </c>
      <c r="K178" s="2">
        <f t="shared" si="100"/>
        <v>8.3002565838183706</v>
      </c>
      <c r="M178" s="2">
        <v>10</v>
      </c>
      <c r="N178" s="3">
        <f>SUM($J$189:$J$198)</f>
        <v>12.081741486826413</v>
      </c>
      <c r="O178" s="3">
        <f>SUM($K$189:$K$198)</f>
        <v>21.52293956666071</v>
      </c>
      <c r="P178" s="2">
        <f t="shared" si="101"/>
        <v>0.81269779561342204</v>
      </c>
      <c r="Q178" s="2">
        <f t="shared" si="102"/>
        <v>0.18366433987422234</v>
      </c>
      <c r="R178" s="2">
        <f t="shared" si="103"/>
        <v>4.2755373354048398</v>
      </c>
      <c r="S178" s="2">
        <f t="shared" si="104"/>
        <v>7.6166280982967773</v>
      </c>
      <c r="U178" s="2">
        <v>10</v>
      </c>
      <c r="V178" s="2">
        <f>SUM($R$189:$R$198)</f>
        <v>11.780433066574233</v>
      </c>
      <c r="W178" s="2">
        <f>SUM($S$189:$S$198)</f>
        <v>22.262485120966041</v>
      </c>
      <c r="X178" s="2">
        <f t="shared" si="105"/>
        <v>0.42858468602900451</v>
      </c>
      <c r="Y178" s="2">
        <f t="shared" si="106"/>
        <v>0.19494334172348279</v>
      </c>
      <c r="Z178" s="2">
        <f t="shared" si="107"/>
        <v>2.8610027429898346</v>
      </c>
      <c r="AA178" s="2">
        <f t="shared" si="108"/>
        <v>5.4066799273769179</v>
      </c>
    </row>
    <row r="180" spans="5:28" x14ac:dyDescent="0.25">
      <c r="E180" s="18" t="s">
        <v>8</v>
      </c>
      <c r="F180" s="19"/>
      <c r="G180" s="4">
        <f>SUM(I169:I178)</f>
        <v>0.39303771528192677</v>
      </c>
      <c r="M180" s="18" t="s">
        <v>8</v>
      </c>
      <c r="N180" s="19"/>
      <c r="O180" s="4">
        <f>SUM(Q169:Q178)</f>
        <v>0.51899560233845288</v>
      </c>
      <c r="U180" s="18" t="s">
        <v>8</v>
      </c>
      <c r="V180" s="19"/>
      <c r="W180" s="4">
        <f>SUM(Y169:Y178)</f>
        <v>0.80269653518327888</v>
      </c>
    </row>
    <row r="181" spans="5:28" x14ac:dyDescent="0.25">
      <c r="E181" s="18" t="s">
        <v>9</v>
      </c>
      <c r="F181" s="19"/>
      <c r="G181" s="5">
        <f>SUM(J169:J178)</f>
        <v>12.444428088455648</v>
      </c>
      <c r="H181" s="20"/>
      <c r="I181" s="21"/>
      <c r="J181" s="21"/>
      <c r="K181" s="21"/>
      <c r="L181" s="21"/>
      <c r="M181" s="18" t="s">
        <v>9</v>
      </c>
      <c r="N181" s="19"/>
      <c r="O181" s="5">
        <f>SUM(R169:R178)</f>
        <v>11.95432446091565</v>
      </c>
      <c r="P181" s="20"/>
      <c r="Q181" s="21"/>
      <c r="R181" s="21"/>
      <c r="S181" s="21"/>
      <c r="T181" s="21"/>
      <c r="U181" s="18" t="s">
        <v>9</v>
      </c>
      <c r="V181" s="19"/>
      <c r="W181" s="5">
        <f>SUM(Z169:Z178)</f>
        <v>11.542392328984256</v>
      </c>
      <c r="X181" s="20"/>
      <c r="Y181" s="21"/>
      <c r="Z181" s="21"/>
      <c r="AA181" s="21"/>
      <c r="AB181" s="21"/>
    </row>
    <row r="182" spans="5:28" x14ac:dyDescent="0.25">
      <c r="E182" s="18" t="s">
        <v>10</v>
      </c>
      <c r="F182" s="19"/>
      <c r="G182" s="5">
        <f>SUM(K169:K178)</f>
        <v>20.795659609564716</v>
      </c>
      <c r="H182" s="20"/>
      <c r="I182" s="21"/>
      <c r="J182" s="21"/>
      <c r="K182" s="21"/>
      <c r="L182" s="21"/>
      <c r="M182" s="18" t="s">
        <v>10</v>
      </c>
      <c r="N182" s="19"/>
      <c r="O182" s="5">
        <f>SUM(S169:S178)</f>
        <v>21.870762494516434</v>
      </c>
      <c r="P182" s="20"/>
      <c r="Q182" s="21"/>
      <c r="R182" s="21"/>
      <c r="S182" s="21"/>
      <c r="T182" s="21"/>
      <c r="U182" s="18" t="s">
        <v>10</v>
      </c>
      <c r="V182" s="19"/>
      <c r="W182" s="5">
        <f>SUM(AA169:AA178)</f>
        <v>22.77616877750193</v>
      </c>
      <c r="X182" s="20"/>
      <c r="Y182" s="21"/>
      <c r="Z182" s="21"/>
      <c r="AA182" s="21"/>
      <c r="AB182" s="21"/>
    </row>
    <row r="184" spans="5:28" x14ac:dyDescent="0.25">
      <c r="E184" s="1" t="s">
        <v>17</v>
      </c>
      <c r="F184" s="1" t="s">
        <v>1</v>
      </c>
      <c r="G184" s="1" t="s">
        <v>2</v>
      </c>
      <c r="M184" s="1" t="s">
        <v>17</v>
      </c>
      <c r="N184" s="1" t="s">
        <v>1</v>
      </c>
      <c r="O184" s="1" t="s">
        <v>2</v>
      </c>
      <c r="U184" s="1" t="s">
        <v>17</v>
      </c>
      <c r="V184" s="1" t="s">
        <v>1</v>
      </c>
      <c r="W184" s="1" t="s">
        <v>2</v>
      </c>
    </row>
    <row r="185" spans="5:28" x14ac:dyDescent="0.25">
      <c r="E185" s="1">
        <v>10</v>
      </c>
      <c r="F185" s="1">
        <v>12</v>
      </c>
      <c r="G185" s="1">
        <v>21</v>
      </c>
      <c r="M185" s="1">
        <v>10</v>
      </c>
      <c r="N185" s="1">
        <f>SUM($J$189:$J$198)</f>
        <v>12.081741486826413</v>
      </c>
      <c r="O185" s="1">
        <f>SUM($K$189:$K$198)</f>
        <v>21.52293956666071</v>
      </c>
      <c r="U185" s="1">
        <v>10</v>
      </c>
      <c r="V185" s="1">
        <f>SUM(R189:R198)</f>
        <v>11.780433066574233</v>
      </c>
      <c r="W185" s="1">
        <f>SUM(S189:S198)</f>
        <v>22.262485120966041</v>
      </c>
    </row>
    <row r="186" spans="5:28" x14ac:dyDescent="0.25">
      <c r="E186" s="17" t="s">
        <v>3</v>
      </c>
      <c r="F186" s="17"/>
      <c r="G186" s="17"/>
      <c r="M186" s="17" t="s">
        <v>18</v>
      </c>
      <c r="N186" s="17"/>
      <c r="O186" s="17"/>
      <c r="U186" s="17" t="s">
        <v>21</v>
      </c>
      <c r="V186" s="17"/>
      <c r="W186" s="17"/>
    </row>
    <row r="188" spans="5:28" x14ac:dyDescent="0.25">
      <c r="E188" s="2" t="s">
        <v>0</v>
      </c>
      <c r="F188" s="2" t="s">
        <v>1</v>
      </c>
      <c r="G188" s="2" t="s">
        <v>2</v>
      </c>
      <c r="H188" s="2" t="s">
        <v>4</v>
      </c>
      <c r="I188" s="2" t="s">
        <v>5</v>
      </c>
      <c r="J188" s="2" t="s">
        <v>6</v>
      </c>
      <c r="K188" s="2" t="s">
        <v>7</v>
      </c>
      <c r="M188" s="2" t="s">
        <v>0</v>
      </c>
      <c r="N188" s="2" t="s">
        <v>1</v>
      </c>
      <c r="O188" s="2" t="s">
        <v>2</v>
      </c>
      <c r="P188" s="2" t="s">
        <v>4</v>
      </c>
      <c r="Q188" s="2" t="s">
        <v>5</v>
      </c>
      <c r="R188" s="2" t="s">
        <v>6</v>
      </c>
      <c r="S188" s="2" t="s">
        <v>7</v>
      </c>
      <c r="U188" s="2" t="s">
        <v>0</v>
      </c>
      <c r="V188" s="2" t="s">
        <v>1</v>
      </c>
      <c r="W188" s="2" t="s">
        <v>2</v>
      </c>
      <c r="X188" s="2" t="s">
        <v>4</v>
      </c>
      <c r="Y188" s="2" t="s">
        <v>5</v>
      </c>
      <c r="Z188" s="2" t="s">
        <v>6</v>
      </c>
      <c r="AA188" s="2" t="s">
        <v>7</v>
      </c>
    </row>
    <row r="189" spans="5:28" x14ac:dyDescent="0.25">
      <c r="E189" s="2">
        <v>1</v>
      </c>
      <c r="F189" s="3">
        <v>4</v>
      </c>
      <c r="G189" s="3">
        <v>21</v>
      </c>
      <c r="H189" s="2">
        <f>SQRT((F189-$F$185)^2+(G189-$G$185)^2)</f>
        <v>8</v>
      </c>
      <c r="I189" s="2">
        <f>(1/($C$4*(SQRT(2*3.14159265358979)))*EXP(-0.5*(H189/$C$4)^2))</f>
        <v>6.6915112882442711E-5</v>
      </c>
      <c r="J189" s="2">
        <f>(I189/$G$200)*F189</f>
        <v>5.5204411599164447E-4</v>
      </c>
      <c r="K189" s="2">
        <f>(I189/$G$200)*G189</f>
        <v>2.8982316089561336E-3</v>
      </c>
      <c r="M189" s="2">
        <v>1</v>
      </c>
      <c r="N189" s="3">
        <f>SUM($J$9:$J$18)</f>
        <v>9.3468705395314355</v>
      </c>
      <c r="O189" s="3">
        <f>SUM($K$9:$K$18)</f>
        <v>40.95824922042646</v>
      </c>
      <c r="P189" s="2">
        <f>SQRT((N189-$N$185)^2+(O189-$O$185)^2)</f>
        <v>19.626787318257623</v>
      </c>
      <c r="Q189" s="2">
        <f>(1/($C$4*(SQRT(2*3.14159265358979)))*EXP(-0.5*(P189/$C$4)^2))</f>
        <v>2.4435179350174673E-22</v>
      </c>
      <c r="R189" s="2">
        <f>(Q189/$O$200)*N189</f>
        <v>3.6045341334977729E-21</v>
      </c>
      <c r="S189" s="2">
        <f>(Q189/$O$200)*O189</f>
        <v>1.5795169809930499E-20</v>
      </c>
      <c r="U189" s="2">
        <v>1</v>
      </c>
      <c r="V189" s="2">
        <f>SUM($R$9:$R$18)</f>
        <v>4.8510804079218142</v>
      </c>
      <c r="W189" s="2">
        <f>SUM($S$9:$S$18)</f>
        <v>19.426695661293724</v>
      </c>
      <c r="X189" s="2">
        <f>SQRT((V189-$V$185)^2+(W189-$W$185)^2)</f>
        <v>7.4871643582575338</v>
      </c>
      <c r="Y189" s="2">
        <f>(1/($C$4*(SQRT(2*3.14159265358979)))*EXP(-0.5*(X189/$C$4)^2))</f>
        <v>1.8058852093606208E-4</v>
      </c>
      <c r="Z189" s="2">
        <f>(Y189/$W$200)*V189</f>
        <v>1.0003016525085204E-3</v>
      </c>
      <c r="AA189" s="2">
        <f>(Y189/$W$200)*W189</f>
        <v>4.00582017585997E-3</v>
      </c>
    </row>
    <row r="190" spans="5:28" x14ac:dyDescent="0.25">
      <c r="E190" s="2">
        <v>2</v>
      </c>
      <c r="F190" s="3">
        <v>5</v>
      </c>
      <c r="G190" s="3">
        <v>18</v>
      </c>
      <c r="H190" s="2">
        <f t="shared" ref="H190:H198" si="109">SQRT((F190-$F$185)^2+(G190-$G$185)^2)</f>
        <v>7.6157731058639087</v>
      </c>
      <c r="I190" s="2">
        <f t="shared" ref="I190:I198" si="110">(1/($C$4*(SQRT(2*3.14159265358979)))*EXP(-0.5*(H190/$C$4)^2))</f>
        <v>1.4165929508377009E-4</v>
      </c>
      <c r="J190" s="2">
        <f t="shared" ref="J190:J198" si="111">(I190/$G$200)*F190</f>
        <v>1.4608467534065494E-3</v>
      </c>
      <c r="K190" s="2">
        <f t="shared" ref="K190:K198" si="112">(I190/$G$200)*G190</f>
        <v>5.2590483122635784E-3</v>
      </c>
      <c r="M190" s="2">
        <v>2</v>
      </c>
      <c r="N190" s="3">
        <f>SUM($J$29:$J$38)/$G$40</f>
        <v>4.3452500388106277</v>
      </c>
      <c r="O190" s="3">
        <f>SUM($K$29:$K$38)/$G$40</f>
        <v>17.932839909706068</v>
      </c>
      <c r="P190" s="2">
        <f t="shared" ref="P190:P198" si="113">SQRT((N190-$N$185)^2+(O190-$O$185)^2)</f>
        <v>8.5288988428804355</v>
      </c>
      <c r="Q190" s="2">
        <f t="shared" ref="Q190:Q198" si="114">(1/($C$4*(SQRT(2*3.14159265358979)))*EXP(-0.5*(P190/$C$4)^2))</f>
        <v>2.2435856377362854E-5</v>
      </c>
      <c r="R190" s="2">
        <f t="shared" ref="R190:R198" si="115">(Q190/$O$200)*N190</f>
        <v>1.5385967379286642E-4</v>
      </c>
      <c r="S190" s="2">
        <f t="shared" ref="S190:S198" si="116">(Q190/$O$200)*O190</f>
        <v>6.3497862586575063E-4</v>
      </c>
      <c r="U190" s="2">
        <v>2</v>
      </c>
      <c r="V190" s="2">
        <f>SUM($R$29:$R$38)</f>
        <v>4.1408530696488182</v>
      </c>
      <c r="W190" s="2">
        <f>SUM($S$29:$S$38)</f>
        <v>17.607674565355051</v>
      </c>
      <c r="X190" s="2">
        <f t="shared" ref="X190:X198" si="117">SQRT((V190-$V$185)^2+(W190-$W$185)^2)</f>
        <v>8.9459736104043142</v>
      </c>
      <c r="Y190" s="2">
        <f t="shared" ref="Y190:Y198" si="118">(1/($C$4*(SQRT(2*3.14159265358979)))*EXP(-0.5*(X190/$C$4)^2))</f>
        <v>9.0215789121015456E-6</v>
      </c>
      <c r="Z190" s="2">
        <f t="shared" ref="Z190:Z198" si="119">(Y190/$W$200)*V190</f>
        <v>4.2655471308421832E-5</v>
      </c>
      <c r="AA190" s="2">
        <f t="shared" ref="AA190:AA198" si="120">(Y190/$W$200)*W190</f>
        <v>1.8137896819754297E-4</v>
      </c>
    </row>
    <row r="191" spans="5:28" x14ac:dyDescent="0.25">
      <c r="E191" s="2">
        <v>3</v>
      </c>
      <c r="F191" s="3">
        <v>10</v>
      </c>
      <c r="G191" s="3">
        <v>24</v>
      </c>
      <c r="H191" s="2">
        <f t="shared" si="109"/>
        <v>3.6055512754639891</v>
      </c>
      <c r="I191" s="2">
        <f t="shared" si="110"/>
        <v>3.9278196371813734E-2</v>
      </c>
      <c r="J191" s="2">
        <f t="shared" si="111"/>
        <v>0.81010463331047544</v>
      </c>
      <c r="K191" s="2">
        <f t="shared" si="112"/>
        <v>1.9442511199451409</v>
      </c>
      <c r="M191" s="2">
        <v>3</v>
      </c>
      <c r="N191" s="3">
        <f>SUM($J$49:$J$58)/$G$60</f>
        <v>10.798163117485869</v>
      </c>
      <c r="O191" s="3">
        <f>SUM($K$49:$K$58)/$G$60</f>
        <v>23.938881749001787</v>
      </c>
      <c r="P191" s="2">
        <f t="shared" si="113"/>
        <v>2.7357540201293493</v>
      </c>
      <c r="Q191" s="2">
        <f t="shared" si="114"/>
        <v>7.8266980407051642E-2</v>
      </c>
      <c r="R191" s="2">
        <f t="shared" si="115"/>
        <v>1.3338157655144605</v>
      </c>
      <c r="S191" s="2">
        <f t="shared" si="116"/>
        <v>2.9569897711490793</v>
      </c>
      <c r="U191" s="2">
        <v>3</v>
      </c>
      <c r="V191" s="2">
        <f>SUM($R$49:$R$58)</f>
        <v>11.220571333586111</v>
      </c>
      <c r="W191" s="2">
        <f>SUM($S$49:$S$58)</f>
        <v>23.498438789350377</v>
      </c>
      <c r="X191" s="2">
        <f t="shared" si="117"/>
        <v>1.3568443648617778</v>
      </c>
      <c r="Y191" s="2">
        <f t="shared" si="118"/>
        <v>0.15846618653754282</v>
      </c>
      <c r="Z191" s="2">
        <f t="shared" si="119"/>
        <v>2.0302707129805091</v>
      </c>
      <c r="AA191" s="2">
        <f t="shared" si="120"/>
        <v>4.251850521370522</v>
      </c>
    </row>
    <row r="192" spans="5:28" x14ac:dyDescent="0.25">
      <c r="E192" s="2">
        <v>4</v>
      </c>
      <c r="F192" s="3">
        <v>4</v>
      </c>
      <c r="G192" s="3">
        <v>17</v>
      </c>
      <c r="H192" s="2">
        <f t="shared" si="109"/>
        <v>8.9442719099991592</v>
      </c>
      <c r="I192" s="2">
        <f t="shared" si="110"/>
        <v>9.0559757547552782E-6</v>
      </c>
      <c r="J192" s="2">
        <f t="shared" si="111"/>
        <v>7.4711046796834538E-5</v>
      </c>
      <c r="K192" s="2">
        <f t="shared" si="112"/>
        <v>3.1752194888654678E-4</v>
      </c>
      <c r="M192" s="2">
        <v>4</v>
      </c>
      <c r="N192" s="3">
        <f>SUM($J$69:$J$78)</f>
        <v>4.0198315492954322</v>
      </c>
      <c r="O192" s="3">
        <f>SUM($K$69:$K$78)</f>
        <v>17.248187583052115</v>
      </c>
      <c r="P192" s="2">
        <f t="shared" si="113"/>
        <v>9.1251244573554402</v>
      </c>
      <c r="Q192" s="2">
        <f t="shared" si="114"/>
        <v>6.0191003156310235E-6</v>
      </c>
      <c r="R192" s="2">
        <f t="shared" si="115"/>
        <v>3.8186233145859962E-5</v>
      </c>
      <c r="S192" s="2">
        <f t="shared" si="116"/>
        <v>1.6384848576687179E-4</v>
      </c>
      <c r="U192" s="2">
        <v>4</v>
      </c>
      <c r="V192" s="2">
        <f>SUM($R$69:$R$78)</f>
        <v>4.0649682100371338</v>
      </c>
      <c r="W192" s="2">
        <f>SUM($S$69:$S$78)</f>
        <v>17.427302640251295</v>
      </c>
      <c r="X192" s="2">
        <f t="shared" si="117"/>
        <v>9.1053493933110463</v>
      </c>
      <c r="Y192" s="2">
        <f t="shared" si="118"/>
        <v>6.2965470599156573E-6</v>
      </c>
      <c r="Z192" s="2">
        <f t="shared" si="119"/>
        <v>2.922550196429445E-5</v>
      </c>
      <c r="AA192" s="2">
        <f t="shared" si="120"/>
        <v>1.2529536302089932E-4</v>
      </c>
    </row>
    <row r="193" spans="5:28" x14ac:dyDescent="0.25">
      <c r="E193" s="2">
        <v>5</v>
      </c>
      <c r="F193" s="3">
        <v>3</v>
      </c>
      <c r="G193" s="3">
        <v>16</v>
      </c>
      <c r="H193" s="2">
        <f t="shared" si="109"/>
        <v>10.295630140987001</v>
      </c>
      <c r="I193" s="2">
        <f t="shared" si="110"/>
        <v>3.5113828603391677E-7</v>
      </c>
      <c r="J193" s="2">
        <f t="shared" si="111"/>
        <v>2.1726462418694781E-6</v>
      </c>
      <c r="K193" s="2">
        <f t="shared" si="112"/>
        <v>1.1587446623303885E-5</v>
      </c>
      <c r="M193" s="2">
        <v>5</v>
      </c>
      <c r="N193" s="3">
        <f>SUM($J$89:$J$98)</f>
        <v>3.7145427451004558</v>
      </c>
      <c r="O193" s="3">
        <f>SUM($K$89:$K$98)</f>
        <v>16.790331842871669</v>
      </c>
      <c r="P193" s="2">
        <f t="shared" si="113"/>
        <v>9.6128866970753446</v>
      </c>
      <c r="Q193" s="2">
        <f t="shared" si="114"/>
        <v>1.9202896093130591E-6</v>
      </c>
      <c r="R193" s="2">
        <f t="shared" si="115"/>
        <v>1.1257435732489169E-5</v>
      </c>
      <c r="S193" s="2">
        <f t="shared" si="116"/>
        <v>5.0885423757098941E-5</v>
      </c>
      <c r="U193" s="2">
        <v>5</v>
      </c>
      <c r="V193" s="2">
        <f>SUM($R$89:$R$98)</f>
        <v>4.0282348735391089</v>
      </c>
      <c r="W193" s="2">
        <f>SUM($S$89:$S$98)</f>
        <v>17.345115217146901</v>
      </c>
      <c r="X193" s="2">
        <f t="shared" si="117"/>
        <v>9.180256183521422</v>
      </c>
      <c r="Y193" s="2">
        <f t="shared" si="118"/>
        <v>5.3057274860560192E-6</v>
      </c>
      <c r="Z193" s="2">
        <f t="shared" si="119"/>
        <v>2.440406071677643E-5</v>
      </c>
      <c r="AA193" s="2">
        <f t="shared" si="120"/>
        <v>1.0508107351914225E-4</v>
      </c>
    </row>
    <row r="194" spans="5:28" x14ac:dyDescent="0.25">
      <c r="E194" s="2">
        <v>6</v>
      </c>
      <c r="F194" s="3">
        <v>11</v>
      </c>
      <c r="G194" s="3">
        <v>25</v>
      </c>
      <c r="H194" s="2">
        <f t="shared" si="109"/>
        <v>4.1231056256176606</v>
      </c>
      <c r="I194" s="2">
        <f t="shared" si="110"/>
        <v>2.3823430357718545E-2</v>
      </c>
      <c r="J194" s="2">
        <f t="shared" si="111"/>
        <v>0.5404886274458699</v>
      </c>
      <c r="K194" s="2">
        <f t="shared" si="112"/>
        <v>1.228383244195159</v>
      </c>
      <c r="M194" s="2">
        <v>6</v>
      </c>
      <c r="N194" s="3">
        <f>SUM($J$109:$J$118)</f>
        <v>11.036488895152637</v>
      </c>
      <c r="O194" s="3">
        <f>SUM($K$109:$K$118)</f>
        <v>24.185977569661773</v>
      </c>
      <c r="P194" s="2">
        <f t="shared" si="113"/>
        <v>2.8608258223507135</v>
      </c>
      <c r="Q194" s="2">
        <f t="shared" si="114"/>
        <v>7.1709914600214322E-2</v>
      </c>
      <c r="R194" s="2">
        <f t="shared" si="115"/>
        <v>1.2490433742267841</v>
      </c>
      <c r="S194" s="2">
        <f t="shared" si="116"/>
        <v>2.7372233433634832</v>
      </c>
      <c r="U194" s="2">
        <v>6</v>
      </c>
      <c r="V194" s="2">
        <f>SUM($R$109:$R$118)</f>
        <v>11.215669377706885</v>
      </c>
      <c r="W194" s="2">
        <f>SUM($S$109:$S$118)</f>
        <v>23.538630536982314</v>
      </c>
      <c r="X194" s="2">
        <f t="shared" si="117"/>
        <v>1.395530417827717</v>
      </c>
      <c r="Y194" s="2">
        <f t="shared" si="118"/>
        <v>0.15637100514596278</v>
      </c>
      <c r="Z194" s="2">
        <f t="shared" si="119"/>
        <v>2.00255198176625</v>
      </c>
      <c r="AA194" s="2">
        <f t="shared" si="120"/>
        <v>4.202810339933098</v>
      </c>
    </row>
    <row r="195" spans="5:28" x14ac:dyDescent="0.25">
      <c r="E195" s="2">
        <v>7</v>
      </c>
      <c r="F195" s="3">
        <v>12</v>
      </c>
      <c r="G195" s="3">
        <v>24</v>
      </c>
      <c r="H195" s="2">
        <f t="shared" si="109"/>
        <v>3</v>
      </c>
      <c r="I195" s="2">
        <f t="shared" si="110"/>
        <v>6.47587978329459E-2</v>
      </c>
      <c r="J195" s="2">
        <f t="shared" si="111"/>
        <v>1.6027640885180503</v>
      </c>
      <c r="K195" s="2">
        <f t="shared" si="112"/>
        <v>3.2055281770361006</v>
      </c>
      <c r="M195" s="2">
        <v>7</v>
      </c>
      <c r="N195" s="3">
        <f>SUM($J$129:$J$138)</f>
        <v>11.325208280728964</v>
      </c>
      <c r="O195" s="3">
        <f>SUM($K$129:$K$138)</f>
        <v>23.757837718806009</v>
      </c>
      <c r="P195" s="2">
        <f t="shared" si="113"/>
        <v>2.3594728738407982</v>
      </c>
      <c r="Q195" s="2">
        <f t="shared" si="114"/>
        <v>9.9462484704165272E-2</v>
      </c>
      <c r="R195" s="2">
        <f t="shared" si="115"/>
        <v>1.777759000558496</v>
      </c>
      <c r="S195" s="2">
        <f t="shared" si="116"/>
        <v>3.7293539148665391</v>
      </c>
      <c r="U195" s="2">
        <v>7</v>
      </c>
      <c r="V195" s="2">
        <f>SUM($R$129:$R$138)</f>
        <v>11.288082857663348</v>
      </c>
      <c r="W195" s="2">
        <f>SUM($S$129:$S$138)</f>
        <v>23.383951455102526</v>
      </c>
      <c r="X195" s="2">
        <f t="shared" si="117"/>
        <v>1.2247838449359623</v>
      </c>
      <c r="Y195" s="2">
        <f t="shared" si="118"/>
        <v>0.16536541008761482</v>
      </c>
      <c r="Z195" s="2">
        <f t="shared" si="119"/>
        <v>2.1314111472961135</v>
      </c>
      <c r="AA195" s="2">
        <f t="shared" si="120"/>
        <v>4.4153480646538972</v>
      </c>
    </row>
    <row r="196" spans="5:28" x14ac:dyDescent="0.25">
      <c r="E196" s="2">
        <v>8</v>
      </c>
      <c r="F196" s="3">
        <v>6</v>
      </c>
      <c r="G196" s="3">
        <v>22</v>
      </c>
      <c r="H196" s="2">
        <f t="shared" si="109"/>
        <v>6.0827625302982193</v>
      </c>
      <c r="I196" s="2">
        <f t="shared" si="110"/>
        <v>1.9555462481298772E-3</v>
      </c>
      <c r="J196" s="2">
        <f t="shared" si="111"/>
        <v>2.4199640858251211E-2</v>
      </c>
      <c r="K196" s="2">
        <f t="shared" si="112"/>
        <v>8.8732016480254444E-2</v>
      </c>
      <c r="M196" s="2">
        <v>8</v>
      </c>
      <c r="N196" s="3">
        <f>SUM($J$149:$J$158)</f>
        <v>5.585433041278141</v>
      </c>
      <c r="O196" s="3">
        <f>SUM($K$149:$K$158)</f>
        <v>21.4664773023603</v>
      </c>
      <c r="P196" s="2">
        <f t="shared" si="113"/>
        <v>6.4965538100589715</v>
      </c>
      <c r="Q196" s="2">
        <f t="shared" si="114"/>
        <v>1.0202198459771975E-3</v>
      </c>
      <c r="R196" s="2">
        <f t="shared" si="115"/>
        <v>8.9932776425152832E-3</v>
      </c>
      <c r="S196" s="2">
        <f t="shared" si="116"/>
        <v>3.4563835777843506E-2</v>
      </c>
      <c r="U196" s="2">
        <v>8</v>
      </c>
      <c r="V196" s="2">
        <f>SUM($R$149:$R$158)</f>
        <v>5.4475936058940624</v>
      </c>
      <c r="W196" s="2">
        <f>SUM($S$149:$S$158)</f>
        <v>20.6721041723018</v>
      </c>
      <c r="X196" s="2">
        <f t="shared" si="117"/>
        <v>6.5294844510590639</v>
      </c>
      <c r="Y196" s="2">
        <f t="shared" si="118"/>
        <v>9.6695692030566267E-4</v>
      </c>
      <c r="Z196" s="2">
        <f t="shared" si="119"/>
        <v>6.0147031686684184E-3</v>
      </c>
      <c r="AA196" s="2">
        <f t="shared" si="120"/>
        <v>2.2824127397032781E-2</v>
      </c>
    </row>
    <row r="197" spans="5:28" x14ac:dyDescent="0.25">
      <c r="E197" s="2">
        <v>9</v>
      </c>
      <c r="F197" s="3">
        <v>13</v>
      </c>
      <c r="G197" s="3">
        <v>20</v>
      </c>
      <c r="H197" s="2">
        <f t="shared" si="109"/>
        <v>1.4142135623730951</v>
      </c>
      <c r="I197" s="2">
        <f t="shared" si="110"/>
        <v>0.15534828018846394</v>
      </c>
      <c r="J197" s="2">
        <f t="shared" si="111"/>
        <v>4.1652337718372818</v>
      </c>
      <c r="K197" s="2">
        <f t="shared" si="112"/>
        <v>6.4080519566727414</v>
      </c>
      <c r="M197" s="2">
        <v>9</v>
      </c>
      <c r="N197" s="3">
        <f>SUM($J$169:$J$178)</f>
        <v>12.444428088455648</v>
      </c>
      <c r="O197" s="3">
        <f>SUM($K$169:$K$178)</f>
        <v>20.795659609564716</v>
      </c>
      <c r="P197" s="2">
        <f t="shared" si="113"/>
        <v>0.81269779561342204</v>
      </c>
      <c r="Q197" s="2">
        <f t="shared" si="114"/>
        <v>0.18366433987422234</v>
      </c>
      <c r="R197" s="2">
        <f t="shared" si="115"/>
        <v>3.6071746366568713</v>
      </c>
      <c r="S197" s="2">
        <f t="shared" si="116"/>
        <v>6.0278845570862023</v>
      </c>
      <c r="U197" s="2">
        <v>9</v>
      </c>
      <c r="V197" s="2">
        <f>SUM($R$169:$R$178)</f>
        <v>11.95432446091565</v>
      </c>
      <c r="W197" s="2">
        <f>SUM($S$169:$S$178)</f>
        <v>21.870762494516434</v>
      </c>
      <c r="X197" s="2">
        <f t="shared" si="117"/>
        <v>0.42858468602900451</v>
      </c>
      <c r="Y197" s="2">
        <f t="shared" si="118"/>
        <v>0.19494334172348279</v>
      </c>
      <c r="Z197" s="2">
        <f t="shared" si="119"/>
        <v>2.6609445072309597</v>
      </c>
      <c r="AA197" s="2">
        <f t="shared" si="120"/>
        <v>4.8682705174189955</v>
      </c>
    </row>
    <row r="198" spans="5:28" x14ac:dyDescent="0.25">
      <c r="E198" s="2">
        <v>10</v>
      </c>
      <c r="F198" s="3">
        <v>12</v>
      </c>
      <c r="G198" s="3">
        <v>21</v>
      </c>
      <c r="H198" s="2">
        <f t="shared" si="109"/>
        <v>0</v>
      </c>
      <c r="I198" s="2">
        <f t="shared" si="110"/>
        <v>0.19947114020071643</v>
      </c>
      <c r="J198" s="2">
        <f t="shared" si="111"/>
        <v>4.9368609502940481</v>
      </c>
      <c r="K198" s="2">
        <f t="shared" si="112"/>
        <v>8.6395066630145845</v>
      </c>
      <c r="M198" s="2">
        <v>10</v>
      </c>
      <c r="N198" s="3">
        <f>SUM($J$189:$J$198)</f>
        <v>12.081741486826413</v>
      </c>
      <c r="O198" s="3">
        <f>SUM($K$189:$K$198)</f>
        <v>21.52293956666071</v>
      </c>
      <c r="P198" s="2">
        <f t="shared" si="113"/>
        <v>0</v>
      </c>
      <c r="Q198" s="2">
        <f t="shared" si="114"/>
        <v>0.19947114020071643</v>
      </c>
      <c r="R198" s="2">
        <f t="shared" si="115"/>
        <v>3.8034437086324338</v>
      </c>
      <c r="S198" s="2">
        <f t="shared" si="116"/>
        <v>6.7756199861875031</v>
      </c>
      <c r="U198" s="2">
        <v>10</v>
      </c>
      <c r="V198" s="2">
        <f>SUM($R$189:$R$198)</f>
        <v>11.780433066574233</v>
      </c>
      <c r="W198" s="2">
        <f>SUM($S$189:$S$198)</f>
        <v>22.262485120966041</v>
      </c>
      <c r="X198" s="2">
        <f t="shared" si="117"/>
        <v>0</v>
      </c>
      <c r="Y198" s="2">
        <f t="shared" si="118"/>
        <v>0.19947114020071643</v>
      </c>
      <c r="Z198" s="2">
        <f t="shared" si="119"/>
        <v>2.6831422518535644</v>
      </c>
      <c r="AA198" s="2">
        <f t="shared" si="120"/>
        <v>5.0705618479181984</v>
      </c>
    </row>
    <row r="200" spans="5:28" x14ac:dyDescent="0.25">
      <c r="E200" s="18" t="s">
        <v>8</v>
      </c>
      <c r="F200" s="19"/>
      <c r="G200" s="4">
        <f>SUM(I189:I198)</f>
        <v>0.48485337272179541</v>
      </c>
      <c r="M200" s="18" t="s">
        <v>8</v>
      </c>
      <c r="N200" s="19"/>
      <c r="O200" s="4">
        <f>SUM(Q189:Q198)</f>
        <v>0.63362545487864952</v>
      </c>
      <c r="U200" s="18" t="s">
        <v>8</v>
      </c>
      <c r="V200" s="19"/>
      <c r="W200" s="4">
        <f>SUM(Y189:Y198)</f>
        <v>0.87578525299001952</v>
      </c>
    </row>
    <row r="201" spans="5:28" x14ac:dyDescent="0.25">
      <c r="E201" s="18" t="s">
        <v>9</v>
      </c>
      <c r="F201" s="19"/>
      <c r="G201" s="5">
        <f>SUM(J189:J198)</f>
        <v>12.081741486826413</v>
      </c>
      <c r="H201" s="20"/>
      <c r="I201" s="21"/>
      <c r="J201" s="21"/>
      <c r="K201" s="21"/>
      <c r="L201" s="21"/>
      <c r="M201" s="18" t="s">
        <v>9</v>
      </c>
      <c r="N201" s="19"/>
      <c r="O201" s="5">
        <f>SUM(R189:R198)</f>
        <v>11.780433066574233</v>
      </c>
      <c r="P201" s="20"/>
      <c r="Q201" s="21"/>
      <c r="R201" s="21"/>
      <c r="S201" s="21"/>
      <c r="T201" s="21"/>
      <c r="U201" s="18" t="s">
        <v>9</v>
      </c>
      <c r="V201" s="19"/>
      <c r="W201" s="5">
        <f>SUM(Z189:Z198)</f>
        <v>11.515431890982564</v>
      </c>
      <c r="X201" s="20"/>
      <c r="Y201" s="21"/>
      <c r="Z201" s="21"/>
      <c r="AA201" s="21"/>
      <c r="AB201" s="21"/>
    </row>
    <row r="202" spans="5:28" x14ac:dyDescent="0.25">
      <c r="E202" s="18" t="s">
        <v>10</v>
      </c>
      <c r="F202" s="19"/>
      <c r="G202" s="5">
        <f>SUM(K189:K198)</f>
        <v>21.52293956666071</v>
      </c>
      <c r="H202" s="20"/>
      <c r="I202" s="21"/>
      <c r="J202" s="21"/>
      <c r="K202" s="21"/>
      <c r="L202" s="21"/>
      <c r="M202" s="18" t="s">
        <v>10</v>
      </c>
      <c r="N202" s="19"/>
      <c r="O202" s="5">
        <f>SUM(S189:S198)</f>
        <v>22.262485120966041</v>
      </c>
      <c r="P202" s="20"/>
      <c r="Q202" s="21"/>
      <c r="R202" s="21"/>
      <c r="S202" s="21"/>
      <c r="T202" s="21"/>
      <c r="U202" s="18" t="s">
        <v>10</v>
      </c>
      <c r="V202" s="19"/>
      <c r="W202" s="5">
        <f>SUM(AA189:AA198)</f>
        <v>22.836082994272342</v>
      </c>
      <c r="X202" s="20"/>
      <c r="Y202" s="21"/>
      <c r="Z202" s="21"/>
      <c r="AA202" s="21"/>
      <c r="AB202" s="21"/>
    </row>
    <row r="204" spans="5:28" x14ac:dyDescent="0.25">
      <c r="E204" s="30" t="s">
        <v>20</v>
      </c>
      <c r="F204" s="31"/>
      <c r="G204" s="31"/>
      <c r="H204" s="31"/>
      <c r="I204" s="31"/>
      <c r="M204" s="33" t="s">
        <v>19</v>
      </c>
      <c r="N204" s="33"/>
      <c r="O204" s="33"/>
      <c r="P204" s="33"/>
      <c r="Q204" s="33"/>
      <c r="R204" s="33"/>
      <c r="S204" s="33"/>
      <c r="V204" s="8" t="s">
        <v>17</v>
      </c>
      <c r="W204" s="8" t="s">
        <v>15</v>
      </c>
      <c r="X204" s="8" t="s">
        <v>16</v>
      </c>
    </row>
    <row r="205" spans="5:28" x14ac:dyDescent="0.25">
      <c r="E205" s="32"/>
      <c r="F205" s="32"/>
      <c r="G205" s="32"/>
      <c r="H205" s="32"/>
      <c r="I205" s="32"/>
      <c r="M205" s="33"/>
      <c r="N205" s="33"/>
      <c r="O205" s="33"/>
      <c r="P205" s="33"/>
      <c r="Q205" s="33"/>
      <c r="R205" s="33"/>
      <c r="S205" s="33"/>
      <c r="V205" s="2">
        <v>1</v>
      </c>
      <c r="W205" s="2">
        <f>SUM(Z9:Z18)</f>
        <v>4.616007210402973</v>
      </c>
      <c r="X205" s="2">
        <f>SUM(AA9:AA18)</f>
        <v>18.751434103839735</v>
      </c>
    </row>
    <row r="206" spans="5:28" x14ac:dyDescent="0.25">
      <c r="E206" s="8" t="s">
        <v>17</v>
      </c>
      <c r="F206" s="8" t="s">
        <v>1</v>
      </c>
      <c r="G206" s="8" t="s">
        <v>2</v>
      </c>
      <c r="H206" s="8" t="s">
        <v>15</v>
      </c>
      <c r="I206" s="8" t="s">
        <v>16</v>
      </c>
      <c r="N206" s="8" t="s">
        <v>17</v>
      </c>
      <c r="O206" s="8" t="s">
        <v>15</v>
      </c>
      <c r="P206" s="8" t="s">
        <v>16</v>
      </c>
      <c r="V206" s="2">
        <v>2</v>
      </c>
      <c r="W206" s="2">
        <f>SUM(Z29:Z38)</f>
        <v>4.2916828076898783</v>
      </c>
      <c r="X206" s="2">
        <f>SUM(AA29:AA38)</f>
        <v>17.985321744175501</v>
      </c>
    </row>
    <row r="207" spans="5:28" x14ac:dyDescent="0.25">
      <c r="E207" s="2">
        <v>1</v>
      </c>
      <c r="F207" s="3">
        <v>4</v>
      </c>
      <c r="G207" s="3">
        <v>21</v>
      </c>
      <c r="H207" s="2">
        <f>SUM(J9:J18)</f>
        <v>9.3468705395314355</v>
      </c>
      <c r="I207" s="2">
        <f>SUM(K9:K18)</f>
        <v>40.95824922042646</v>
      </c>
      <c r="N207" s="2">
        <v>1</v>
      </c>
      <c r="O207" s="2">
        <f>SUM($R$9:$R$18)</f>
        <v>4.8510804079218142</v>
      </c>
      <c r="P207" s="2">
        <f>SUM($S$9:$S$18)</f>
        <v>19.426695661293724</v>
      </c>
      <c r="V207" s="2">
        <v>3</v>
      </c>
      <c r="W207" s="2">
        <f>SUM(Z49:Z58)</f>
        <v>11.43565613076775</v>
      </c>
      <c r="X207" s="2">
        <f>SUM(AA49:AA58)</f>
        <v>23.013336299063901</v>
      </c>
    </row>
    <row r="208" spans="5:28" x14ac:dyDescent="0.25">
      <c r="E208" s="2">
        <v>2</v>
      </c>
      <c r="F208" s="3">
        <v>5</v>
      </c>
      <c r="G208" s="3">
        <v>18</v>
      </c>
      <c r="H208" s="2">
        <f>SUM(J29:J38)/G40</f>
        <v>4.3452500388106277</v>
      </c>
      <c r="I208" s="2">
        <f>SUM(K29:K38)/G40</f>
        <v>17.932839909706068</v>
      </c>
      <c r="N208" s="2">
        <v>2</v>
      </c>
      <c r="O208" s="2">
        <f>SUM($R$29:$R$38)</f>
        <v>4.1408530696488182</v>
      </c>
      <c r="P208" s="2">
        <f>SUM($S$29:$S$38)</f>
        <v>17.607674565355051</v>
      </c>
      <c r="V208" s="2">
        <v>4</v>
      </c>
      <c r="W208" s="2">
        <f>SUM(Z69:Z78)</f>
        <v>4.270212065318356</v>
      </c>
      <c r="X208" s="2">
        <f>SUM(AA69:AA78)</f>
        <v>17.93329530440203</v>
      </c>
    </row>
    <row r="209" spans="5:24" x14ac:dyDescent="0.25">
      <c r="E209" s="2">
        <v>3</v>
      </c>
      <c r="F209" s="3">
        <v>10</v>
      </c>
      <c r="G209" s="3">
        <v>24</v>
      </c>
      <c r="H209" s="2">
        <f>SUM(J49:J58)/G60</f>
        <v>10.798163117485869</v>
      </c>
      <c r="I209" s="2">
        <f>SUM(K49:K58)/G60</f>
        <v>23.938881749001787</v>
      </c>
      <c r="N209" s="2">
        <v>3</v>
      </c>
      <c r="O209" s="2">
        <f>SUM($R$49:$R$58)</f>
        <v>11.220571333586111</v>
      </c>
      <c r="P209" s="2">
        <f>SUM($S$49:$S$58)</f>
        <v>23.498438789350377</v>
      </c>
      <c r="V209" s="2">
        <v>5</v>
      </c>
      <c r="W209" s="2">
        <f>SUM(Z89:Z98)</f>
        <v>4.2609657852320932</v>
      </c>
      <c r="X209" s="2">
        <f>SUM(AA89:AA98)</f>
        <v>17.91085253874369</v>
      </c>
    </row>
    <row r="210" spans="5:24" x14ac:dyDescent="0.25">
      <c r="E210" s="2">
        <v>4</v>
      </c>
      <c r="F210" s="3">
        <v>4</v>
      </c>
      <c r="G210" s="3">
        <v>17</v>
      </c>
      <c r="H210" s="2">
        <f>SUM(J69:J78)</f>
        <v>4.0198315492954322</v>
      </c>
      <c r="I210" s="2">
        <f>SUM(K69:K78)</f>
        <v>17.248187583052115</v>
      </c>
      <c r="N210" s="2">
        <v>4</v>
      </c>
      <c r="O210" s="2">
        <f>SUM($R$69:$R$78)</f>
        <v>4.0649682100371338</v>
      </c>
      <c r="P210" s="2">
        <f>SUM($S$69:$S$78)</f>
        <v>17.427302640251295</v>
      </c>
      <c r="V210" s="2">
        <v>6</v>
      </c>
      <c r="W210" s="2">
        <f>SUM(Z109:Z118)</f>
        <v>11.433740460016846</v>
      </c>
      <c r="X210" s="2">
        <f>SUM(AA109:AA118)</f>
        <v>27.522931554414647</v>
      </c>
    </row>
    <row r="211" spans="5:24" x14ac:dyDescent="0.25">
      <c r="E211" s="2">
        <v>5</v>
      </c>
      <c r="F211" s="3">
        <v>3</v>
      </c>
      <c r="G211" s="3">
        <v>16</v>
      </c>
      <c r="H211" s="2">
        <f>SUM(J89:J98)</f>
        <v>3.7145427451004558</v>
      </c>
      <c r="I211" s="2">
        <f>SUM(K89:K98)</f>
        <v>16.790331842871669</v>
      </c>
      <c r="N211" s="2">
        <v>5</v>
      </c>
      <c r="O211" s="2">
        <f>SUM($R$89:$R$98)</f>
        <v>4.0282348735391089</v>
      </c>
      <c r="P211" s="2">
        <f>SUM($S$89:$S$98)</f>
        <v>17.345115217146901</v>
      </c>
      <c r="V211" s="2">
        <v>7</v>
      </c>
      <c r="W211" s="2">
        <f>SUM(Z129:Z138)</f>
        <v>11.443088891593435</v>
      </c>
      <c r="X211" s="2">
        <f>SUM(AA129:AA138)</f>
        <v>22.99734278803988</v>
      </c>
    </row>
    <row r="212" spans="5:24" x14ac:dyDescent="0.25">
      <c r="E212" s="2">
        <v>6</v>
      </c>
      <c r="F212" s="3">
        <v>11</v>
      </c>
      <c r="G212" s="3">
        <v>25</v>
      </c>
      <c r="H212" s="2">
        <f>SUM(J109:J118)</f>
        <v>11.036488895152637</v>
      </c>
      <c r="I212" s="2">
        <f>SUM(K109:K118)</f>
        <v>24.185977569661773</v>
      </c>
      <c r="N212" s="2">
        <v>6</v>
      </c>
      <c r="O212" s="2">
        <f>SUM($R$109:$R$118)</f>
        <v>11.215669377706885</v>
      </c>
      <c r="P212" s="2">
        <f>SUM($S$109:$S$118)</f>
        <v>23.538630536982314</v>
      </c>
      <c r="V212" s="2">
        <v>8</v>
      </c>
      <c r="W212" s="2">
        <f>SUM(Z149:Z158)</f>
        <v>4.958120340184748</v>
      </c>
      <c r="X212" s="2">
        <f>SUM(AA149:AA158)</f>
        <v>19.449265824576599</v>
      </c>
    </row>
    <row r="213" spans="5:24" x14ac:dyDescent="0.25">
      <c r="E213" s="2">
        <v>7</v>
      </c>
      <c r="F213" s="3">
        <v>12</v>
      </c>
      <c r="G213" s="3">
        <v>24</v>
      </c>
      <c r="H213" s="2">
        <f>SUM(J129:J138)</f>
        <v>11.325208280728964</v>
      </c>
      <c r="I213" s="2">
        <f>SUM(K129:K138)</f>
        <v>23.757837718806009</v>
      </c>
      <c r="N213" s="2">
        <v>7</v>
      </c>
      <c r="O213" s="2">
        <f>SUM($R$129:$R$138)</f>
        <v>11.288082857663348</v>
      </c>
      <c r="P213" s="2">
        <f>SUM($S$129:$S$138)</f>
        <v>23.383951455102526</v>
      </c>
      <c r="V213" s="2">
        <v>9</v>
      </c>
      <c r="W213" s="2">
        <f>SUM(Z169:Z178)</f>
        <v>11.542392328984256</v>
      </c>
      <c r="X213" s="2">
        <f>SUM(AA169:AA178)</f>
        <v>22.77616877750193</v>
      </c>
    </row>
    <row r="214" spans="5:24" x14ac:dyDescent="0.25">
      <c r="E214" s="2">
        <v>8</v>
      </c>
      <c r="F214" s="3">
        <v>6</v>
      </c>
      <c r="G214" s="3">
        <v>22</v>
      </c>
      <c r="H214" s="2">
        <f>SUM(J149:J158)</f>
        <v>5.585433041278141</v>
      </c>
      <c r="I214" s="2">
        <f>SUM(K149:K158)</f>
        <v>21.4664773023603</v>
      </c>
      <c r="N214" s="2">
        <v>8</v>
      </c>
      <c r="O214" s="2">
        <f>SUM($R$149:$R$158)</f>
        <v>5.4475936058940624</v>
      </c>
      <c r="P214" s="2">
        <f>SUM($S$149:$S$158)</f>
        <v>20.6721041723018</v>
      </c>
      <c r="V214" s="2">
        <v>10</v>
      </c>
      <c r="W214" s="2">
        <f>SUM(Z189:Z198)</f>
        <v>11.515431890982564</v>
      </c>
      <c r="X214" s="2">
        <f>SUM(AA189:AA198)</f>
        <v>22.836082994272342</v>
      </c>
    </row>
    <row r="215" spans="5:24" x14ac:dyDescent="0.25">
      <c r="E215" s="2">
        <v>9</v>
      </c>
      <c r="F215" s="3">
        <v>13</v>
      </c>
      <c r="G215" s="3">
        <v>20</v>
      </c>
      <c r="H215" s="2">
        <f>SUM(J169:J178)</f>
        <v>12.444428088455648</v>
      </c>
      <c r="I215" s="2">
        <f>SUM(K169:K178)</f>
        <v>20.795659609564716</v>
      </c>
      <c r="N215" s="2">
        <v>9</v>
      </c>
      <c r="O215" s="2">
        <f>SUM($R$169:$R$178)</f>
        <v>11.95432446091565</v>
      </c>
      <c r="P215" s="2">
        <f>SUM($S$169:$S$178)</f>
        <v>21.870762494516434</v>
      </c>
    </row>
    <row r="216" spans="5:24" x14ac:dyDescent="0.25">
      <c r="E216" s="2">
        <v>10</v>
      </c>
      <c r="F216" s="3">
        <v>12</v>
      </c>
      <c r="G216" s="3">
        <v>21</v>
      </c>
      <c r="H216" s="2">
        <f>SUM(J189:J198)</f>
        <v>12.081741486826413</v>
      </c>
      <c r="I216" s="2">
        <f>SUM(K189:K198)</f>
        <v>21.52293956666071</v>
      </c>
      <c r="N216" s="2">
        <v>10</v>
      </c>
      <c r="O216" s="2">
        <f>SUM($R$189:$R$198)</f>
        <v>11.780433066574233</v>
      </c>
      <c r="P216" s="2">
        <f>SUM($S$189:$S$198)</f>
        <v>22.262485120966041</v>
      </c>
    </row>
    <row r="218" spans="5:24" x14ac:dyDescent="0.25">
      <c r="E218" s="29" t="s">
        <v>29</v>
      </c>
      <c r="F218" s="29"/>
      <c r="G218" s="29"/>
      <c r="H218" s="29"/>
      <c r="I218" s="29"/>
      <c r="J218" s="29"/>
      <c r="K218" s="29"/>
    </row>
    <row r="220" spans="5:24" x14ac:dyDescent="0.25">
      <c r="E220" s="15" t="s">
        <v>22</v>
      </c>
      <c r="F220" s="15"/>
      <c r="G220" s="15" t="s">
        <v>17</v>
      </c>
      <c r="H220" s="15" t="s">
        <v>24</v>
      </c>
      <c r="I220" s="15"/>
      <c r="J220" s="15" t="s">
        <v>23</v>
      </c>
      <c r="K220" s="15" t="s">
        <v>25</v>
      </c>
    </row>
    <row r="221" spans="5:24" x14ac:dyDescent="0.25">
      <c r="E221" s="11" t="s">
        <v>1</v>
      </c>
      <c r="F221" s="11" t="s">
        <v>2</v>
      </c>
      <c r="G221" s="15"/>
      <c r="H221" s="11" t="s">
        <v>1</v>
      </c>
      <c r="I221" s="11" t="s">
        <v>2</v>
      </c>
      <c r="J221" s="15"/>
      <c r="K221" s="15"/>
    </row>
    <row r="222" spans="5:24" x14ac:dyDescent="0.25">
      <c r="E222" s="3">
        <v>4.4582620000000004</v>
      </c>
      <c r="F222" s="3">
        <v>18.65212</v>
      </c>
      <c r="G222" s="3">
        <v>1</v>
      </c>
      <c r="H222" s="3">
        <v>4</v>
      </c>
      <c r="I222" s="3">
        <v>21</v>
      </c>
      <c r="J222" s="12">
        <f>SQRT((E222-H222)^2+(F222-I222)^2)</f>
        <v>2.39218405542801</v>
      </c>
      <c r="K222" s="14" t="s">
        <v>26</v>
      </c>
    </row>
    <row r="223" spans="5:24" x14ac:dyDescent="0.25">
      <c r="E223" s="3">
        <v>4.4582620000000004</v>
      </c>
      <c r="F223" s="3">
        <v>18.65212</v>
      </c>
      <c r="G223" s="3">
        <v>2</v>
      </c>
      <c r="H223" s="3">
        <v>5</v>
      </c>
      <c r="I223" s="3">
        <v>18</v>
      </c>
      <c r="J223" s="12">
        <f t="shared" ref="J223:J231" si="121">SQRT((E223-H223)^2+(F223-I223)^2)</f>
        <v>0.84778567754120471</v>
      </c>
      <c r="K223" s="14"/>
    </row>
    <row r="224" spans="5:24" x14ac:dyDescent="0.25">
      <c r="E224" s="3">
        <v>4.4582620000000004</v>
      </c>
      <c r="F224" s="3">
        <v>18.65212</v>
      </c>
      <c r="G224" s="3">
        <v>3</v>
      </c>
      <c r="H224" s="3">
        <v>10</v>
      </c>
      <c r="I224" s="3">
        <v>24</v>
      </c>
      <c r="J224" s="3">
        <f t="shared" si="121"/>
        <v>7.7013427761036581</v>
      </c>
      <c r="K224" s="14"/>
    </row>
    <row r="225" spans="5:11" x14ac:dyDescent="0.25">
      <c r="E225" s="3">
        <v>4.4582620000000004</v>
      </c>
      <c r="F225" s="3">
        <v>18.65212</v>
      </c>
      <c r="G225" s="3">
        <v>4</v>
      </c>
      <c r="H225" s="3">
        <v>4</v>
      </c>
      <c r="I225" s="3">
        <v>17</v>
      </c>
      <c r="J225" s="12">
        <f t="shared" si="121"/>
        <v>1.7144983391779651</v>
      </c>
      <c r="K225" s="14"/>
    </row>
    <row r="226" spans="5:11" x14ac:dyDescent="0.25">
      <c r="E226" s="3">
        <v>4.4582620000000004</v>
      </c>
      <c r="F226" s="3">
        <v>18.65212</v>
      </c>
      <c r="G226" s="3">
        <v>5</v>
      </c>
      <c r="H226" s="3">
        <v>3</v>
      </c>
      <c r="I226" s="3">
        <v>16</v>
      </c>
      <c r="J226" s="12">
        <f t="shared" si="121"/>
        <v>3.0265935563012096</v>
      </c>
      <c r="K226" s="14"/>
    </row>
    <row r="227" spans="5:11" x14ac:dyDescent="0.25">
      <c r="E227" s="3">
        <v>4.4582620000000004</v>
      </c>
      <c r="F227" s="3">
        <v>18.65212</v>
      </c>
      <c r="G227" s="3">
        <v>6</v>
      </c>
      <c r="H227" s="3">
        <v>11</v>
      </c>
      <c r="I227" s="3">
        <v>25</v>
      </c>
      <c r="J227" s="3">
        <f t="shared" si="121"/>
        <v>9.1153670554204229</v>
      </c>
      <c r="K227" s="14"/>
    </row>
    <row r="228" spans="5:11" x14ac:dyDescent="0.25">
      <c r="E228" s="3">
        <v>4.4582620000000004</v>
      </c>
      <c r="F228" s="3">
        <v>18.65212</v>
      </c>
      <c r="G228" s="3">
        <v>7</v>
      </c>
      <c r="H228" s="3">
        <v>12</v>
      </c>
      <c r="I228" s="3">
        <v>24</v>
      </c>
      <c r="J228" s="3">
        <f t="shared" si="121"/>
        <v>9.2454114324373897</v>
      </c>
      <c r="K228" s="14"/>
    </row>
    <row r="229" spans="5:11" x14ac:dyDescent="0.25">
      <c r="E229" s="3">
        <v>4.4582620000000004</v>
      </c>
      <c r="F229" s="3">
        <v>18.65212</v>
      </c>
      <c r="G229" s="3">
        <v>8</v>
      </c>
      <c r="H229" s="3">
        <v>6</v>
      </c>
      <c r="I229" s="3">
        <v>22</v>
      </c>
      <c r="J229" s="12">
        <f t="shared" si="121"/>
        <v>3.685818301957382</v>
      </c>
      <c r="K229" s="14"/>
    </row>
    <row r="230" spans="5:11" x14ac:dyDescent="0.25">
      <c r="E230" s="3">
        <v>4.4582620000000004</v>
      </c>
      <c r="F230" s="3">
        <v>18.65212</v>
      </c>
      <c r="G230" s="3">
        <v>9</v>
      </c>
      <c r="H230" s="3">
        <v>13</v>
      </c>
      <c r="I230" s="3">
        <v>20</v>
      </c>
      <c r="J230" s="3">
        <f t="shared" si="121"/>
        <v>8.6474313269920788</v>
      </c>
      <c r="K230" s="14"/>
    </row>
    <row r="231" spans="5:11" x14ac:dyDescent="0.25">
      <c r="E231" s="3">
        <v>4.4582620000000004</v>
      </c>
      <c r="F231" s="3">
        <v>18.65212</v>
      </c>
      <c r="G231" s="3">
        <v>10</v>
      </c>
      <c r="H231" s="3">
        <v>12</v>
      </c>
      <c r="I231" s="3">
        <v>21</v>
      </c>
      <c r="J231" s="3">
        <f t="shared" si="121"/>
        <v>7.8987563929421194</v>
      </c>
      <c r="K231" s="14"/>
    </row>
    <row r="232" spans="5:11" x14ac:dyDescent="0.25">
      <c r="E232" s="10"/>
      <c r="F232" s="10"/>
      <c r="G232" s="10"/>
      <c r="H232" s="10"/>
      <c r="I232" s="10"/>
      <c r="J232" s="10"/>
      <c r="K232" s="14"/>
    </row>
    <row r="233" spans="5:11" x14ac:dyDescent="0.25">
      <c r="E233" s="15" t="s">
        <v>22</v>
      </c>
      <c r="F233" s="15"/>
      <c r="G233" s="15" t="s">
        <v>17</v>
      </c>
      <c r="H233" s="15" t="s">
        <v>24</v>
      </c>
      <c r="I233" s="15"/>
      <c r="J233" s="16" t="s">
        <v>23</v>
      </c>
      <c r="K233" s="15" t="s">
        <v>25</v>
      </c>
    </row>
    <row r="234" spans="5:11" x14ac:dyDescent="0.25">
      <c r="E234" s="11" t="s">
        <v>1</v>
      </c>
      <c r="F234" s="11" t="s">
        <v>2</v>
      </c>
      <c r="G234" s="15"/>
      <c r="H234" s="11" t="s">
        <v>1</v>
      </c>
      <c r="I234" s="11" t="s">
        <v>2</v>
      </c>
      <c r="J234" s="15"/>
      <c r="K234" s="15"/>
    </row>
    <row r="235" spans="5:11" x14ac:dyDescent="0.25">
      <c r="E235" s="3">
        <v>11.462752</v>
      </c>
      <c r="F235" s="3">
        <v>22.921551000000001</v>
      </c>
      <c r="G235" s="3">
        <v>1</v>
      </c>
      <c r="H235" s="3">
        <v>4</v>
      </c>
      <c r="I235" s="3">
        <v>21</v>
      </c>
      <c r="J235" s="3">
        <f>SQRT((E235-H235)^2+(F235-I235)^2)</f>
        <v>7.7061680269187622</v>
      </c>
      <c r="K235" s="14" t="s">
        <v>27</v>
      </c>
    </row>
    <row r="236" spans="5:11" x14ac:dyDescent="0.25">
      <c r="E236" s="3">
        <v>11.462752</v>
      </c>
      <c r="F236" s="3">
        <v>22.921551000000001</v>
      </c>
      <c r="G236" s="3">
        <v>2</v>
      </c>
      <c r="H236" s="3">
        <v>5</v>
      </c>
      <c r="I236" s="3">
        <v>18</v>
      </c>
      <c r="J236" s="3">
        <f t="shared" ref="J236:J244" si="122">SQRT((E236-H236)^2+(F236-I236)^2)</f>
        <v>8.1233507654849557</v>
      </c>
      <c r="K236" s="14"/>
    </row>
    <row r="237" spans="5:11" x14ac:dyDescent="0.25">
      <c r="E237" s="3">
        <v>11.462752</v>
      </c>
      <c r="F237" s="3">
        <v>22.921551000000001</v>
      </c>
      <c r="G237" s="3">
        <v>3</v>
      </c>
      <c r="H237" s="3">
        <v>10</v>
      </c>
      <c r="I237" s="3">
        <v>24</v>
      </c>
      <c r="J237" s="13">
        <f t="shared" si="122"/>
        <v>1.8173320167501035</v>
      </c>
      <c r="K237" s="14"/>
    </row>
    <row r="238" spans="5:11" x14ac:dyDescent="0.25">
      <c r="E238" s="3">
        <v>11.462752</v>
      </c>
      <c r="F238" s="3">
        <v>22.921551000000001</v>
      </c>
      <c r="G238" s="3">
        <v>4</v>
      </c>
      <c r="H238" s="3">
        <v>4</v>
      </c>
      <c r="I238" s="3">
        <v>17</v>
      </c>
      <c r="J238" s="3">
        <f t="shared" si="122"/>
        <v>9.526669599556028</v>
      </c>
      <c r="K238" s="14"/>
    </row>
    <row r="239" spans="5:11" x14ac:dyDescent="0.25">
      <c r="E239" s="3">
        <v>11.462752</v>
      </c>
      <c r="F239" s="3">
        <v>22.921551000000001</v>
      </c>
      <c r="G239" s="3">
        <v>5</v>
      </c>
      <c r="H239" s="3">
        <v>3</v>
      </c>
      <c r="I239" s="3">
        <v>16</v>
      </c>
      <c r="J239" s="3">
        <f t="shared" si="122"/>
        <v>10.932796515947098</v>
      </c>
      <c r="K239" s="14"/>
    </row>
    <row r="240" spans="5:11" x14ac:dyDescent="0.25">
      <c r="E240" s="3">
        <v>11.462752</v>
      </c>
      <c r="F240" s="3">
        <v>22.921551000000001</v>
      </c>
      <c r="G240" s="3">
        <v>6</v>
      </c>
      <c r="H240" s="3">
        <v>11</v>
      </c>
      <c r="I240" s="3">
        <v>25</v>
      </c>
      <c r="J240" s="13">
        <f t="shared" si="122"/>
        <v>2.129340193370941</v>
      </c>
      <c r="K240" s="14"/>
    </row>
    <row r="241" spans="5:11" x14ac:dyDescent="0.25">
      <c r="E241" s="3">
        <v>11.462752</v>
      </c>
      <c r="F241" s="3">
        <v>22.921551000000001</v>
      </c>
      <c r="G241" s="3">
        <v>7</v>
      </c>
      <c r="H241" s="3">
        <v>12</v>
      </c>
      <c r="I241" s="3">
        <v>24</v>
      </c>
      <c r="J241" s="13">
        <f t="shared" si="122"/>
        <v>1.20486001639402</v>
      </c>
      <c r="K241" s="14"/>
    </row>
    <row r="242" spans="5:11" x14ac:dyDescent="0.25">
      <c r="E242" s="3">
        <v>11.462752</v>
      </c>
      <c r="F242" s="3">
        <v>22.921551000000001</v>
      </c>
      <c r="G242" s="3">
        <v>8</v>
      </c>
      <c r="H242" s="3">
        <v>6</v>
      </c>
      <c r="I242" s="3">
        <v>22</v>
      </c>
      <c r="J242" s="3">
        <f t="shared" si="122"/>
        <v>5.5399382360370231</v>
      </c>
      <c r="K242" s="14"/>
    </row>
    <row r="243" spans="5:11" x14ac:dyDescent="0.25">
      <c r="E243" s="3">
        <v>11.462752</v>
      </c>
      <c r="F243" s="3">
        <v>22.921551000000001</v>
      </c>
      <c r="G243" s="3">
        <v>9</v>
      </c>
      <c r="H243" s="3">
        <v>13</v>
      </c>
      <c r="I243" s="3">
        <v>20</v>
      </c>
      <c r="J243" s="13">
        <f t="shared" si="122"/>
        <v>3.3013015098753105</v>
      </c>
      <c r="K243" s="14"/>
    </row>
    <row r="244" spans="5:11" x14ac:dyDescent="0.25">
      <c r="E244" s="3">
        <v>11.462752</v>
      </c>
      <c r="F244" s="3">
        <v>22.921551000000001</v>
      </c>
      <c r="G244" s="3">
        <v>10</v>
      </c>
      <c r="H244" s="3">
        <v>12</v>
      </c>
      <c r="I244" s="3">
        <v>21</v>
      </c>
      <c r="J244" s="13">
        <f t="shared" si="122"/>
        <v>1.9952427569358582</v>
      </c>
      <c r="K244" s="14"/>
    </row>
  </sheetData>
  <mergeCells count="171">
    <mergeCell ref="E218:K218"/>
    <mergeCell ref="M200:N200"/>
    <mergeCell ref="M201:N201"/>
    <mergeCell ref="P201:T202"/>
    <mergeCell ref="M202:N202"/>
    <mergeCell ref="M204:S205"/>
    <mergeCell ref="M166:O166"/>
    <mergeCell ref="M180:N180"/>
    <mergeCell ref="M181:N181"/>
    <mergeCell ref="P181:T182"/>
    <mergeCell ref="M182:N182"/>
    <mergeCell ref="M186:O186"/>
    <mergeCell ref="M141:N141"/>
    <mergeCell ref="P141:T142"/>
    <mergeCell ref="M142:N142"/>
    <mergeCell ref="M146:O146"/>
    <mergeCell ref="M160:N160"/>
    <mergeCell ref="M161:N161"/>
    <mergeCell ref="P161:T162"/>
    <mergeCell ref="M162:N162"/>
    <mergeCell ref="M120:N120"/>
    <mergeCell ref="M121:N121"/>
    <mergeCell ref="P121:T122"/>
    <mergeCell ref="M122:N122"/>
    <mergeCell ref="M126:O126"/>
    <mergeCell ref="M140:N140"/>
    <mergeCell ref="M86:O86"/>
    <mergeCell ref="M100:N100"/>
    <mergeCell ref="M101:N101"/>
    <mergeCell ref="P101:T102"/>
    <mergeCell ref="M102:N102"/>
    <mergeCell ref="M106:O106"/>
    <mergeCell ref="M61:N61"/>
    <mergeCell ref="P61:T62"/>
    <mergeCell ref="M62:N62"/>
    <mergeCell ref="M66:O66"/>
    <mergeCell ref="M80:N80"/>
    <mergeCell ref="M81:N81"/>
    <mergeCell ref="P81:T82"/>
    <mergeCell ref="M82:N82"/>
    <mergeCell ref="M41:N41"/>
    <mergeCell ref="M42:N42"/>
    <mergeCell ref="M46:O46"/>
    <mergeCell ref="P41:T42"/>
    <mergeCell ref="M60:N60"/>
    <mergeCell ref="M6:O6"/>
    <mergeCell ref="M20:N20"/>
    <mergeCell ref="P21:T22"/>
    <mergeCell ref="M26:O26"/>
    <mergeCell ref="E201:F201"/>
    <mergeCell ref="H201:L202"/>
    <mergeCell ref="E202:F202"/>
    <mergeCell ref="E2:G2"/>
    <mergeCell ref="E204:I205"/>
    <mergeCell ref="M2:O2"/>
    <mergeCell ref="M21:N21"/>
    <mergeCell ref="M22:N22"/>
    <mergeCell ref="M40:N40"/>
    <mergeCell ref="E180:F180"/>
    <mergeCell ref="E181:F181"/>
    <mergeCell ref="H181:L182"/>
    <mergeCell ref="E182:F182"/>
    <mergeCell ref="E186:G186"/>
    <mergeCell ref="E200:F200"/>
    <mergeCell ref="E146:G146"/>
    <mergeCell ref="E160:F160"/>
    <mergeCell ref="E161:F161"/>
    <mergeCell ref="H161:L162"/>
    <mergeCell ref="E162:F162"/>
    <mergeCell ref="E166:G166"/>
    <mergeCell ref="E121:F121"/>
    <mergeCell ref="H121:L122"/>
    <mergeCell ref="E122:F122"/>
    <mergeCell ref="E126:G126"/>
    <mergeCell ref="E140:F140"/>
    <mergeCell ref="E141:F141"/>
    <mergeCell ref="H141:L142"/>
    <mergeCell ref="E142:F142"/>
    <mergeCell ref="E100:F100"/>
    <mergeCell ref="E101:F101"/>
    <mergeCell ref="H101:L102"/>
    <mergeCell ref="E102:F102"/>
    <mergeCell ref="E106:G106"/>
    <mergeCell ref="E120:F120"/>
    <mergeCell ref="E66:G66"/>
    <mergeCell ref="E80:F80"/>
    <mergeCell ref="E81:F81"/>
    <mergeCell ref="H81:L82"/>
    <mergeCell ref="E82:F82"/>
    <mergeCell ref="E86:G86"/>
    <mergeCell ref="E60:F60"/>
    <mergeCell ref="H60:L61"/>
    <mergeCell ref="E61:F61"/>
    <mergeCell ref="E62:F62"/>
    <mergeCell ref="E46:G46"/>
    <mergeCell ref="A4:B4"/>
    <mergeCell ref="H40:L41"/>
    <mergeCell ref="E6:G6"/>
    <mergeCell ref="E26:G26"/>
    <mergeCell ref="E40:F40"/>
    <mergeCell ref="E41:F41"/>
    <mergeCell ref="E42:F42"/>
    <mergeCell ref="E20:F20"/>
    <mergeCell ref="E21:F21"/>
    <mergeCell ref="E22:F22"/>
    <mergeCell ref="H21:L22"/>
    <mergeCell ref="A6:B6"/>
    <mergeCell ref="A7:B7"/>
    <mergeCell ref="U2:W2"/>
    <mergeCell ref="U6:W6"/>
    <mergeCell ref="U20:V20"/>
    <mergeCell ref="U21:V21"/>
    <mergeCell ref="X21:AB22"/>
    <mergeCell ref="U22:V22"/>
    <mergeCell ref="U26:W26"/>
    <mergeCell ref="U40:V40"/>
    <mergeCell ref="U41:V41"/>
    <mergeCell ref="X41:AB42"/>
    <mergeCell ref="U42:V42"/>
    <mergeCell ref="U46:W46"/>
    <mergeCell ref="U60:V60"/>
    <mergeCell ref="U61:V61"/>
    <mergeCell ref="X61:AB62"/>
    <mergeCell ref="U62:V62"/>
    <mergeCell ref="U66:W66"/>
    <mergeCell ref="U80:V80"/>
    <mergeCell ref="U81:V81"/>
    <mergeCell ref="X81:AB82"/>
    <mergeCell ref="U82:V82"/>
    <mergeCell ref="U126:W126"/>
    <mergeCell ref="U140:V140"/>
    <mergeCell ref="U141:V141"/>
    <mergeCell ref="X141:AB142"/>
    <mergeCell ref="U142:V142"/>
    <mergeCell ref="U86:W86"/>
    <mergeCell ref="U100:V100"/>
    <mergeCell ref="U101:V101"/>
    <mergeCell ref="X101:AB102"/>
    <mergeCell ref="U102:V102"/>
    <mergeCell ref="U106:W106"/>
    <mergeCell ref="U120:V120"/>
    <mergeCell ref="U121:V121"/>
    <mergeCell ref="X121:AB122"/>
    <mergeCell ref="U122:V122"/>
    <mergeCell ref="U186:W186"/>
    <mergeCell ref="U200:V200"/>
    <mergeCell ref="U201:V201"/>
    <mergeCell ref="X201:AB202"/>
    <mergeCell ref="U202:V202"/>
    <mergeCell ref="U146:W146"/>
    <mergeCell ref="U160:V160"/>
    <mergeCell ref="U161:V161"/>
    <mergeCell ref="X161:AB162"/>
    <mergeCell ref="U162:V162"/>
    <mergeCell ref="U166:W166"/>
    <mergeCell ref="U180:V180"/>
    <mergeCell ref="U181:V181"/>
    <mergeCell ref="X181:AB182"/>
    <mergeCell ref="U182:V182"/>
    <mergeCell ref="K235:K244"/>
    <mergeCell ref="E220:F220"/>
    <mergeCell ref="H220:I220"/>
    <mergeCell ref="G220:G221"/>
    <mergeCell ref="J220:J221"/>
    <mergeCell ref="E233:F233"/>
    <mergeCell ref="G233:G234"/>
    <mergeCell ref="H233:I233"/>
    <mergeCell ref="J233:J234"/>
    <mergeCell ref="K220:K221"/>
    <mergeCell ref="K222:K232"/>
    <mergeCell ref="K233:K23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Syae</dc:creator>
  <cp:lastModifiedBy>Ervita Indah Pratiwi</cp:lastModifiedBy>
  <dcterms:created xsi:type="dcterms:W3CDTF">2023-12-01T04:19:24Z</dcterms:created>
  <dcterms:modified xsi:type="dcterms:W3CDTF">2024-01-20T00:17:25Z</dcterms:modified>
</cp:coreProperties>
</file>