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entralesupelec.sharepoint.com/sites/GraphRAG/Documents partages/General/"/>
    </mc:Choice>
  </mc:AlternateContent>
  <xr:revisionPtr revIDLastSave="18" documentId="13_ncr:1_{60281CC7-0063-473F-896F-37C824CC6DED}" xr6:coauthVersionLast="47" xr6:coauthVersionMax="47" xr10:uidLastSave="{01BB4E10-B10A-4AAE-AF5F-A56C3AFA379F}"/>
  <bookViews>
    <workbookView xWindow="-120" yWindow="-120" windowWidth="29040" windowHeight="15720" xr2:uid="{00000000-000D-0000-FFFF-FFFF00000000}"/>
  </bookViews>
  <sheets>
    <sheet name="Données" sheetId="1" r:id="rId1"/>
    <sheet name="Analyse" sheetId="2" r:id="rId2"/>
  </sheets>
  <definedNames>
    <definedName name="_xlchart.v1.0" hidden="1">Analyse!$B$2</definedName>
    <definedName name="_xlchart.v1.1" hidden="1">Analyse!$B$3:$B$21</definedName>
    <definedName name="_xlchart.v1.2" hidden="1">Analyse!$C$2</definedName>
    <definedName name="_xlchart.v1.3" hidden="1">Analyse!$C$3:$C$21</definedName>
    <definedName name="_xlchart.v1.4" hidden="1">Analyse!$D$2</definedName>
    <definedName name="_xlchart.v1.5" hidden="1">Analyse!$D$3:$D$21</definedName>
    <definedName name="_xlchart.v1.6" hidden="1">Analyse!$E$2</definedName>
    <definedName name="_xlchart.v1.7" hidden="1">Analyse!$E$3:$E$21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C3" i="2"/>
  <c r="D3" i="2"/>
  <c r="E3" i="2"/>
  <c r="B3" i="2"/>
  <c r="D23" i="2" l="1"/>
  <c r="C23" i="2"/>
  <c r="B23" i="2"/>
  <c r="E23" i="2"/>
  <c r="B24" i="2"/>
  <c r="B26" i="2" s="1"/>
  <c r="C24" i="2"/>
  <c r="C26" i="2" s="1"/>
  <c r="D24" i="2"/>
  <c r="D26" i="2" s="1"/>
  <c r="E24" i="2"/>
  <c r="E26" i="2" s="1"/>
  <c r="D29" i="2" l="1"/>
  <c r="E28" i="2"/>
  <c r="C29" i="2"/>
  <c r="B29" i="2"/>
  <c r="C28" i="2"/>
  <c r="E29" i="2"/>
  <c r="B28" i="2"/>
  <c r="D28" i="2"/>
</calcChain>
</file>

<file path=xl/sharedStrings.xml><?xml version="1.0" encoding="utf-8"?>
<sst xmlns="http://schemas.openxmlformats.org/spreadsheetml/2006/main" count="59" uniqueCount="34">
  <si>
    <t>Score de Dowdall</t>
  </si>
  <si>
    <t>Question</t>
  </si>
  <si>
    <t>Numéro de réponse</t>
  </si>
  <si>
    <t>Correspondance</t>
  </si>
  <si>
    <t>Technologie utilisée</t>
  </si>
  <si>
    <t>local</t>
  </si>
  <si>
    <t>global</t>
  </si>
  <si>
    <t>online</t>
  </si>
  <si>
    <t>RAG</t>
  </si>
  <si>
    <t xml:space="preserve">Is Musk supporting Democrates or Republicans? </t>
  </si>
  <si>
    <t>Who is the current president of the USA, and the next one?</t>
  </si>
  <si>
    <t xml:space="preserve">Who is Kamala Harris? </t>
  </si>
  <si>
    <t>When will be the next USA's elections?</t>
  </si>
  <si>
    <t>Give me the list of the American president on which there has been an assassination attempt ?</t>
  </si>
  <si>
    <t>What are the links between Musk and Trump?</t>
  </si>
  <si>
    <t>Give me examples of territories that trump want to add to the USA</t>
  </si>
  <si>
    <t>What is the vision of Trump and Kamala Harris on Isreal and the conflict in Gaza?</t>
  </si>
  <si>
    <t>Analyse the link between medias, fake news and Donald Trump.</t>
  </si>
  <si>
    <t>Summarize the debate arround immigration during this political Campaign</t>
  </si>
  <si>
    <t>What is the current status on Trump and justice?</t>
  </si>
  <si>
    <t>What are the key points of the political campaign?</t>
  </si>
  <si>
    <t>What is the "lock up her" affair? Who is her and who pronounced it?</t>
  </si>
  <si>
    <t>Who is suing the Texas' department of criminal justice. Why? And in what context.</t>
  </si>
  <si>
    <t>Why were advisers concerned about the debate between Trump and Haris but still are willing to take the risk?</t>
  </si>
  <si>
    <t>Why Joe Biden thought about pardoning members of congress? To what extent would it be unprecedented? What are the risks?</t>
  </si>
  <si>
    <t>What is the opinion of Trump on the Federal Emergency Management Agency? /!\ erreur</t>
  </si>
  <si>
    <t>Give all the opportunity and risks over Trump debate with Kamala Harris, whether from Harris' perspective or Trump's. Then, expose the outcomes.</t>
  </si>
  <si>
    <t>What can you say between Trump and fascism?</t>
  </si>
  <si>
    <t>MOYENNE</t>
  </si>
  <si>
    <t>Ecart-type</t>
  </si>
  <si>
    <t>Intervalle de confiance x12 (12 réponses)</t>
  </si>
  <si>
    <t>Min</t>
  </si>
  <si>
    <t>Max</t>
  </si>
  <si>
    <t xml:space="preserve"> Correspondance Numéro de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</si>
</sst>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3" borderId="0" xfId="0" applyFill="1"/>
    <xf numFmtId="0" fontId="0" fillId="3" borderId="6" xfId="0" applyFill="1" applyBorder="1"/>
    <xf numFmtId="0" fontId="0" fillId="0" borderId="3" xfId="0" applyBorder="1"/>
    <xf numFmtId="0" fontId="0" fillId="0" borderId="10" xfId="0" applyBorder="1"/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1" fillId="2" borderId="9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1" fillId="4" borderId="17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0" borderId="4" xfId="0" applyBorder="1"/>
    <xf numFmtId="0" fontId="1" fillId="5" borderId="19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0" fillId="0" borderId="24" xfId="0" applyBorder="1"/>
    <xf numFmtId="0" fontId="1" fillId="5" borderId="0" xfId="0" applyFont="1" applyFill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2" borderId="2" xfId="0" applyFill="1" applyBorder="1"/>
    <xf numFmtId="0" fontId="1" fillId="4" borderId="27" xfId="0" applyFont="1" applyFill="1" applyBorder="1" applyAlignment="1">
      <alignment wrapText="1"/>
    </xf>
    <xf numFmtId="0" fontId="1" fillId="5" borderId="22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28" xfId="0" applyFill="1" applyBorder="1"/>
    <xf numFmtId="0" fontId="0" fillId="2" borderId="5" xfId="0" applyFill="1" applyBorder="1"/>
    <xf numFmtId="0" fontId="0" fillId="2" borderId="7" xfId="0" applyFill="1" applyBorder="1"/>
    <xf numFmtId="0" fontId="2" fillId="5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Boite à moustache du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Boite à moustache du score</a:t>
          </a:r>
        </a:p>
      </cx:txPr>
    </cx:title>
    <cx:plotArea>
      <cx:plotAreaRegion>
        <cx:series layoutId="boxWhisker" uniqueId="{043E6FC8-0980-443F-BEA7-D888EED521F0}">
          <cx:tx>
            <cx:txData>
              <cx:f>_xlchart.v1.0</cx:f>
              <cx:v>local</cx:v>
            </cx:txData>
          </cx:tx>
          <cx:dataLabels>
            <cx:numFmt formatCode="# ##0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8775A83-A78B-4615-BC46-2B3A8BD2C65D}">
          <cx:tx>
            <cx:txData>
              <cx:f>_xlchart.v1.2</cx:f>
              <cx:v>global</cx:v>
            </cx:txData>
          </cx:tx>
          <cx:dataLabels>
            <cx:numFmt formatCode="# ##0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6D18C1B-F461-460B-9DD3-987E2D600282}">
          <cx:tx>
            <cx:txData>
              <cx:f>_xlchart.v1.4</cx:f>
              <cx:v>online</cx:v>
            </cx:txData>
          </cx:tx>
          <cx:dataLabels>
            <cx:numFmt formatCode="# ##0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B30F6353-86B4-4E06-AD15-6AE09DB72105}">
          <cx:tx>
            <cx:txData>
              <cx:f>_xlchart.v1.6</cx:f>
              <cx:v>RAG</cx:v>
            </cx:txData>
          </cx:tx>
          <cx:dataLabels>
            <cx:numFmt formatCode="# ##0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 de Dowdall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 de Dowdall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749616</xdr:colOff>
      <xdr:row>4</xdr:row>
      <xdr:rowOff>140016</xdr:rowOff>
    </xdr:from>
    <xdr:to>
      <xdr:col>15</xdr:col>
      <xdr:colOff>285749</xdr:colOff>
      <xdr:row>19</xdr:row>
      <xdr:rowOff>306704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FCB07BFE-B2B7-EED2-52DB-8B73C1212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2416" y="921066"/>
              <a:ext cx="7156133" cy="4548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J22"/>
    </sheetView>
  </sheetViews>
  <sheetFormatPr baseColWidth="10" defaultColWidth="8.85546875" defaultRowHeight="15" x14ac:dyDescent="0.25"/>
  <cols>
    <col min="1" max="1" width="61.7109375" style="1" customWidth="1"/>
    <col min="6" max="6" width="17.7109375" customWidth="1"/>
  </cols>
  <sheetData>
    <row r="1" spans="1:11" x14ac:dyDescent="0.25">
      <c r="A1" s="43" t="s">
        <v>0</v>
      </c>
      <c r="B1" s="43"/>
      <c r="C1" s="43"/>
      <c r="D1" s="43"/>
      <c r="E1" s="43"/>
      <c r="F1" s="47"/>
      <c r="G1" s="50" t="s">
        <v>33</v>
      </c>
      <c r="H1" s="50"/>
      <c r="I1" s="50"/>
      <c r="J1" s="50"/>
      <c r="K1" s="26"/>
    </row>
    <row r="2" spans="1:11" x14ac:dyDescent="0.25">
      <c r="A2" s="36" t="s">
        <v>1</v>
      </c>
      <c r="B2" s="38" t="s">
        <v>2</v>
      </c>
      <c r="C2" s="39"/>
      <c r="D2" s="39"/>
      <c r="E2" s="39"/>
      <c r="F2" s="45" t="s">
        <v>3</v>
      </c>
      <c r="G2" s="40" t="s">
        <v>4</v>
      </c>
      <c r="H2" s="41"/>
      <c r="I2" s="41"/>
      <c r="J2" s="42"/>
      <c r="K2" s="26"/>
    </row>
    <row r="3" spans="1:11" ht="15.75" thickBot="1" x14ac:dyDescent="0.3">
      <c r="A3" s="37"/>
      <c r="B3" s="35">
        <v>1</v>
      </c>
      <c r="C3" s="27">
        <v>2</v>
      </c>
      <c r="D3" s="27">
        <v>3</v>
      </c>
      <c r="E3" s="27">
        <v>4</v>
      </c>
      <c r="F3" s="46"/>
      <c r="G3" s="28" t="s">
        <v>5</v>
      </c>
      <c r="H3" s="30" t="s">
        <v>6</v>
      </c>
      <c r="I3" s="31" t="s">
        <v>7</v>
      </c>
      <c r="J3" s="32" t="s">
        <v>8</v>
      </c>
    </row>
    <row r="4" spans="1:11" x14ac:dyDescent="0.25">
      <c r="A4" s="34" t="s">
        <v>9</v>
      </c>
      <c r="B4">
        <v>56</v>
      </c>
      <c r="C4">
        <v>58</v>
      </c>
      <c r="D4">
        <v>58</v>
      </c>
      <c r="E4">
        <v>22</v>
      </c>
      <c r="F4" s="33"/>
      <c r="G4" s="29">
        <v>2</v>
      </c>
      <c r="H4" s="29">
        <v>4</v>
      </c>
      <c r="I4">
        <v>3</v>
      </c>
      <c r="J4" s="5">
        <v>1</v>
      </c>
    </row>
    <row r="5" spans="1:11" x14ac:dyDescent="0.25">
      <c r="A5" s="20" t="s">
        <v>10</v>
      </c>
      <c r="B5">
        <v>53</v>
      </c>
      <c r="C5">
        <v>85</v>
      </c>
      <c r="D5">
        <v>34</v>
      </c>
      <c r="E5">
        <v>33</v>
      </c>
      <c r="F5" s="2"/>
      <c r="G5">
        <v>3</v>
      </c>
      <c r="H5">
        <v>4</v>
      </c>
      <c r="I5">
        <v>2</v>
      </c>
      <c r="J5" s="5">
        <v>1</v>
      </c>
    </row>
    <row r="6" spans="1:11" x14ac:dyDescent="0.25">
      <c r="A6" s="20" t="s">
        <v>11</v>
      </c>
      <c r="B6">
        <v>38</v>
      </c>
      <c r="C6">
        <v>64</v>
      </c>
      <c r="D6">
        <v>63</v>
      </c>
      <c r="E6">
        <v>25</v>
      </c>
      <c r="F6" s="2"/>
      <c r="G6">
        <v>2</v>
      </c>
      <c r="H6">
        <v>1</v>
      </c>
      <c r="I6">
        <v>3</v>
      </c>
      <c r="J6" s="5">
        <v>4</v>
      </c>
    </row>
    <row r="7" spans="1:11" x14ac:dyDescent="0.25">
      <c r="A7" s="20" t="s">
        <v>12</v>
      </c>
      <c r="B7">
        <v>52</v>
      </c>
      <c r="C7">
        <v>31</v>
      </c>
      <c r="D7">
        <v>45</v>
      </c>
      <c r="E7">
        <v>80</v>
      </c>
      <c r="F7" s="2"/>
      <c r="G7">
        <v>3</v>
      </c>
      <c r="H7">
        <v>2</v>
      </c>
      <c r="I7">
        <v>4</v>
      </c>
      <c r="J7" s="5">
        <v>1</v>
      </c>
    </row>
    <row r="8" spans="1:11" ht="30" x14ac:dyDescent="0.25">
      <c r="A8" s="20" t="s">
        <v>13</v>
      </c>
      <c r="B8">
        <v>25</v>
      </c>
      <c r="C8">
        <v>70</v>
      </c>
      <c r="D8">
        <v>28</v>
      </c>
      <c r="E8">
        <v>72</v>
      </c>
      <c r="F8" s="2"/>
      <c r="G8">
        <v>2</v>
      </c>
      <c r="H8">
        <v>1</v>
      </c>
      <c r="I8">
        <v>4</v>
      </c>
      <c r="J8" s="5">
        <v>3</v>
      </c>
    </row>
    <row r="9" spans="1:11" x14ac:dyDescent="0.25">
      <c r="A9" s="20" t="s">
        <v>14</v>
      </c>
      <c r="B9">
        <v>38</v>
      </c>
      <c r="C9">
        <v>39</v>
      </c>
      <c r="D9">
        <v>79</v>
      </c>
      <c r="E9">
        <v>46</v>
      </c>
      <c r="F9" s="2"/>
      <c r="G9">
        <v>1</v>
      </c>
      <c r="H9">
        <v>2</v>
      </c>
      <c r="I9">
        <v>4</v>
      </c>
      <c r="J9" s="5">
        <v>3</v>
      </c>
    </row>
    <row r="10" spans="1:11" x14ac:dyDescent="0.25">
      <c r="A10" s="20" t="s">
        <v>15</v>
      </c>
      <c r="B10">
        <v>72</v>
      </c>
      <c r="C10">
        <v>42</v>
      </c>
      <c r="D10">
        <v>49</v>
      </c>
      <c r="E10">
        <v>39</v>
      </c>
      <c r="F10" s="2"/>
      <c r="G10">
        <v>1</v>
      </c>
      <c r="H10">
        <v>4</v>
      </c>
      <c r="I10">
        <v>3</v>
      </c>
      <c r="J10" s="5">
        <v>2</v>
      </c>
    </row>
    <row r="11" spans="1:11" ht="30" x14ac:dyDescent="0.25">
      <c r="A11" s="20" t="s">
        <v>16</v>
      </c>
      <c r="B11">
        <v>46</v>
      </c>
      <c r="C11">
        <v>69</v>
      </c>
      <c r="D11">
        <v>65</v>
      </c>
      <c r="E11">
        <v>22</v>
      </c>
      <c r="F11" s="2"/>
      <c r="G11">
        <v>3</v>
      </c>
      <c r="H11">
        <v>4</v>
      </c>
      <c r="I11">
        <v>2</v>
      </c>
      <c r="J11" s="5">
        <v>1</v>
      </c>
    </row>
    <row r="12" spans="1:11" x14ac:dyDescent="0.25">
      <c r="A12" s="20" t="s">
        <v>17</v>
      </c>
      <c r="B12">
        <v>41</v>
      </c>
      <c r="C12">
        <v>56</v>
      </c>
      <c r="D12">
        <v>39</v>
      </c>
      <c r="E12">
        <v>70</v>
      </c>
      <c r="F12" s="2"/>
      <c r="G12">
        <v>2</v>
      </c>
      <c r="H12">
        <v>3</v>
      </c>
      <c r="I12">
        <v>4</v>
      </c>
      <c r="J12" s="5">
        <v>1</v>
      </c>
    </row>
    <row r="13" spans="1:11" ht="30" x14ac:dyDescent="0.25">
      <c r="A13" s="20" t="s">
        <v>18</v>
      </c>
      <c r="B13">
        <v>78</v>
      </c>
      <c r="C13">
        <v>50</v>
      </c>
      <c r="D13">
        <v>41</v>
      </c>
      <c r="E13">
        <v>36</v>
      </c>
      <c r="F13" s="2"/>
      <c r="G13">
        <v>3</v>
      </c>
      <c r="H13">
        <v>4</v>
      </c>
      <c r="I13">
        <v>1</v>
      </c>
      <c r="J13" s="5">
        <v>2</v>
      </c>
    </row>
    <row r="14" spans="1:11" x14ac:dyDescent="0.25">
      <c r="A14" s="20" t="s">
        <v>19</v>
      </c>
      <c r="B14">
        <v>32</v>
      </c>
      <c r="C14">
        <v>29</v>
      </c>
      <c r="D14">
        <v>100</v>
      </c>
      <c r="E14">
        <v>40</v>
      </c>
      <c r="F14" s="2"/>
      <c r="G14">
        <v>4</v>
      </c>
      <c r="H14">
        <v>2</v>
      </c>
      <c r="I14">
        <v>3</v>
      </c>
      <c r="J14" s="5">
        <v>1</v>
      </c>
    </row>
    <row r="15" spans="1:11" x14ac:dyDescent="0.25">
      <c r="A15" s="20" t="s">
        <v>20</v>
      </c>
      <c r="B15">
        <v>45</v>
      </c>
      <c r="C15">
        <v>47</v>
      </c>
      <c r="D15">
        <v>33</v>
      </c>
      <c r="E15">
        <v>73</v>
      </c>
      <c r="F15" s="2"/>
      <c r="G15">
        <v>4</v>
      </c>
      <c r="H15">
        <v>3</v>
      </c>
      <c r="I15">
        <v>1</v>
      </c>
      <c r="J15" s="5">
        <v>2</v>
      </c>
    </row>
    <row r="16" spans="1:11" ht="30" x14ac:dyDescent="0.25">
      <c r="A16" s="20" t="s">
        <v>21</v>
      </c>
      <c r="B16">
        <v>48</v>
      </c>
      <c r="C16">
        <v>75</v>
      </c>
      <c r="D16">
        <v>46</v>
      </c>
      <c r="E16" s="9"/>
      <c r="F16" s="2"/>
      <c r="G16">
        <v>3</v>
      </c>
      <c r="H16" s="9"/>
      <c r="I16">
        <v>2</v>
      </c>
      <c r="J16" s="5">
        <v>1</v>
      </c>
    </row>
    <row r="17" spans="1:10" ht="30" x14ac:dyDescent="0.25">
      <c r="A17" s="20" t="s">
        <v>22</v>
      </c>
      <c r="B17">
        <v>56</v>
      </c>
      <c r="C17">
        <v>81</v>
      </c>
      <c r="D17">
        <v>42</v>
      </c>
      <c r="E17" s="9"/>
      <c r="F17" s="2"/>
      <c r="G17">
        <v>3</v>
      </c>
      <c r="H17" s="9"/>
      <c r="I17">
        <v>1</v>
      </c>
      <c r="J17" s="5">
        <v>2</v>
      </c>
    </row>
    <row r="18" spans="1:10" ht="30" x14ac:dyDescent="0.25">
      <c r="A18" s="20" t="s">
        <v>23</v>
      </c>
      <c r="B18">
        <v>94</v>
      </c>
      <c r="C18">
        <v>44</v>
      </c>
      <c r="D18">
        <v>42</v>
      </c>
      <c r="E18" s="9"/>
      <c r="F18" s="2"/>
      <c r="G18">
        <v>1</v>
      </c>
      <c r="H18" s="9"/>
      <c r="I18">
        <v>2</v>
      </c>
      <c r="J18" s="5">
        <v>3</v>
      </c>
    </row>
    <row r="19" spans="1:10" ht="30" x14ac:dyDescent="0.25">
      <c r="A19" s="20" t="s">
        <v>24</v>
      </c>
      <c r="B19">
        <v>81</v>
      </c>
      <c r="C19">
        <v>42</v>
      </c>
      <c r="D19">
        <v>56</v>
      </c>
      <c r="E19" s="9"/>
      <c r="F19" s="2"/>
      <c r="G19">
        <v>2</v>
      </c>
      <c r="H19" s="9"/>
      <c r="I19">
        <v>1</v>
      </c>
      <c r="J19" s="5">
        <v>3</v>
      </c>
    </row>
    <row r="20" spans="1:10" ht="30" x14ac:dyDescent="0.25">
      <c r="A20" s="20" t="s">
        <v>25</v>
      </c>
      <c r="B20">
        <v>62</v>
      </c>
      <c r="C20">
        <v>48</v>
      </c>
      <c r="D20">
        <v>64</v>
      </c>
      <c r="E20" s="9"/>
      <c r="F20" s="2"/>
      <c r="G20">
        <v>1</v>
      </c>
      <c r="H20" s="9"/>
      <c r="I20">
        <v>2</v>
      </c>
      <c r="J20" s="5">
        <v>3</v>
      </c>
    </row>
    <row r="21" spans="1:10" ht="45" x14ac:dyDescent="0.25">
      <c r="A21" s="20" t="s">
        <v>26</v>
      </c>
      <c r="B21">
        <v>81</v>
      </c>
      <c r="C21">
        <v>63</v>
      </c>
      <c r="D21">
        <v>35</v>
      </c>
      <c r="E21" s="9"/>
      <c r="F21" s="48"/>
      <c r="G21" s="9"/>
      <c r="H21">
        <v>3</v>
      </c>
      <c r="I21">
        <v>1</v>
      </c>
      <c r="J21" s="5">
        <v>2</v>
      </c>
    </row>
    <row r="22" spans="1:10" ht="15.75" thickBot="1" x14ac:dyDescent="0.3">
      <c r="A22" s="21" t="s">
        <v>27</v>
      </c>
      <c r="B22" s="6">
        <v>29</v>
      </c>
      <c r="C22" s="6">
        <v>56</v>
      </c>
      <c r="D22" s="6">
        <v>94</v>
      </c>
      <c r="E22" s="10"/>
      <c r="F22" s="49"/>
      <c r="G22" s="10"/>
      <c r="H22" s="6">
        <v>1</v>
      </c>
      <c r="I22" s="6">
        <v>3</v>
      </c>
      <c r="J22" s="7">
        <v>2</v>
      </c>
    </row>
    <row r="23" spans="1:10" x14ac:dyDescent="0.25">
      <c r="C23" s="4"/>
    </row>
  </sheetData>
  <mergeCells count="6">
    <mergeCell ref="A2:A3"/>
    <mergeCell ref="F2:F3"/>
    <mergeCell ref="B2:E2"/>
    <mergeCell ref="G2:J2"/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FCD9-EB67-40C9-8D4F-3E85C5E58734}">
  <dimension ref="A1:H29"/>
  <sheetViews>
    <sheetView workbookViewId="0">
      <selection activeCell="I1" sqref="I1"/>
    </sheetView>
  </sheetViews>
  <sheetFormatPr baseColWidth="10" defaultColWidth="11.42578125" defaultRowHeight="15" x14ac:dyDescent="0.25"/>
  <cols>
    <col min="1" max="1" width="61.7109375" style="1" customWidth="1"/>
  </cols>
  <sheetData>
    <row r="1" spans="1:8" ht="15.75" thickBot="1" x14ac:dyDescent="0.3">
      <c r="A1" s="44" t="s">
        <v>0</v>
      </c>
      <c r="B1" s="44"/>
      <c r="C1" s="44"/>
      <c r="D1" s="44"/>
      <c r="E1" s="44"/>
      <c r="F1" s="26"/>
    </row>
    <row r="2" spans="1:8" ht="15.75" thickBot="1" x14ac:dyDescent="0.3">
      <c r="A2" s="22" t="s">
        <v>1</v>
      </c>
      <c r="B2" s="23" t="s">
        <v>5</v>
      </c>
      <c r="C2" s="24" t="s">
        <v>6</v>
      </c>
      <c r="D2" s="24" t="s">
        <v>7</v>
      </c>
      <c r="E2" s="25" t="s">
        <v>8</v>
      </c>
      <c r="H2" s="3"/>
    </row>
    <row r="3" spans="1:8" x14ac:dyDescent="0.25">
      <c r="A3" s="19" t="s">
        <v>9</v>
      </c>
      <c r="B3">
        <f>_xlfn.XLOOKUP(_xlfn.XLOOKUP(Analyse!$A3,Données!$A:$A,Données!G:G),Données!$B$3:$E$3,Données!$B4:$E4)</f>
        <v>58</v>
      </c>
      <c r="C3">
        <f>_xlfn.XLOOKUP(_xlfn.XLOOKUP(Analyse!$A3,Données!$A:$A,Données!H:H),Données!$B$3:$E$3,Données!$B4:$E4)</f>
        <v>22</v>
      </c>
      <c r="D3">
        <f>_xlfn.XLOOKUP(_xlfn.XLOOKUP(Analyse!$A3,Données!$A:$A,Données!I:I),Données!$B$3:$E$3,Données!$B4:$E4)</f>
        <v>58</v>
      </c>
      <c r="E3" s="5">
        <f>_xlfn.XLOOKUP(_xlfn.XLOOKUP(Analyse!$A3,Données!$A:$A,Données!J:J),Données!$B$3:$E$3,Données!$B4:$E4)</f>
        <v>56</v>
      </c>
    </row>
    <row r="4" spans="1:8" x14ac:dyDescent="0.25">
      <c r="A4" s="20" t="s">
        <v>10</v>
      </c>
      <c r="B4">
        <f>_xlfn.XLOOKUP(_xlfn.XLOOKUP(Analyse!$A4,Données!$A:$A,Données!G:G),Données!$B$3:$E$3,Données!$B5:$E5)</f>
        <v>34</v>
      </c>
      <c r="C4">
        <f>_xlfn.XLOOKUP(_xlfn.XLOOKUP(Analyse!$A4,Données!$A:$A,Données!H:H),Données!$B$3:$E$3,Données!$B5:$E5)</f>
        <v>33</v>
      </c>
      <c r="D4">
        <f>_xlfn.XLOOKUP(_xlfn.XLOOKUP(Analyse!$A4,Données!$A:$A,Données!I:I),Données!$B$3:$E$3,Données!$B5:$E5)</f>
        <v>85</v>
      </c>
      <c r="E4" s="5">
        <f>_xlfn.XLOOKUP(_xlfn.XLOOKUP(Analyse!$A4,Données!$A:$A,Données!J:J),Données!$B$3:$E$3,Données!$B5:$E5)</f>
        <v>53</v>
      </c>
    </row>
    <row r="5" spans="1:8" x14ac:dyDescent="0.25">
      <c r="A5" s="20" t="s">
        <v>11</v>
      </c>
      <c r="B5">
        <f>_xlfn.XLOOKUP(_xlfn.XLOOKUP(Analyse!$A5,Données!$A:$A,Données!G:G),Données!$B$3:$E$3,Données!$B6:$E6)</f>
        <v>64</v>
      </c>
      <c r="C5">
        <f>_xlfn.XLOOKUP(_xlfn.XLOOKUP(Analyse!$A5,Données!$A:$A,Données!H:H),Données!$B$3:$E$3,Données!$B6:$E6)</f>
        <v>38</v>
      </c>
      <c r="D5">
        <f>_xlfn.XLOOKUP(_xlfn.XLOOKUP(Analyse!$A5,Données!$A:$A,Données!I:I),Données!$B$3:$E$3,Données!$B6:$E6)</f>
        <v>63</v>
      </c>
      <c r="E5" s="5">
        <f>_xlfn.XLOOKUP(_xlfn.XLOOKUP(Analyse!$A5,Données!$A:$A,Données!J:J),Données!$B$3:$E$3,Données!$B6:$E6)</f>
        <v>25</v>
      </c>
    </row>
    <row r="6" spans="1:8" x14ac:dyDescent="0.25">
      <c r="A6" s="20" t="s">
        <v>12</v>
      </c>
      <c r="B6">
        <f>_xlfn.XLOOKUP(_xlfn.XLOOKUP(Analyse!$A6,Données!$A:$A,Données!G:G),Données!$B$3:$E$3,Données!$B7:$E7)</f>
        <v>45</v>
      </c>
      <c r="C6">
        <f>_xlfn.XLOOKUP(_xlfn.XLOOKUP(Analyse!$A6,Données!$A:$A,Données!H:H),Données!$B$3:$E$3,Données!$B7:$E7)</f>
        <v>31</v>
      </c>
      <c r="D6">
        <f>_xlfn.XLOOKUP(_xlfn.XLOOKUP(Analyse!$A6,Données!$A:$A,Données!I:I),Données!$B$3:$E$3,Données!$B7:$E7)</f>
        <v>80</v>
      </c>
      <c r="E6" s="5">
        <f>_xlfn.XLOOKUP(_xlfn.XLOOKUP(Analyse!$A6,Données!$A:$A,Données!J:J),Données!$B$3:$E$3,Données!$B7:$E7)</f>
        <v>52</v>
      </c>
    </row>
    <row r="7" spans="1:8" ht="30" x14ac:dyDescent="0.25">
      <c r="A7" s="20" t="s">
        <v>13</v>
      </c>
      <c r="B7">
        <f>_xlfn.XLOOKUP(_xlfn.XLOOKUP(Analyse!$A7,Données!$A:$A,Données!G:G),Données!$B$3:$E$3,Données!$B8:$E8)</f>
        <v>70</v>
      </c>
      <c r="C7">
        <f>_xlfn.XLOOKUP(_xlfn.XLOOKUP(Analyse!$A7,Données!$A:$A,Données!H:H),Données!$B$3:$E$3,Données!$B8:$E8)</f>
        <v>25</v>
      </c>
      <c r="D7">
        <f>_xlfn.XLOOKUP(_xlfn.XLOOKUP(Analyse!$A7,Données!$A:$A,Données!I:I),Données!$B$3:$E$3,Données!$B8:$E8)</f>
        <v>72</v>
      </c>
      <c r="E7" s="5">
        <f>_xlfn.XLOOKUP(_xlfn.XLOOKUP(Analyse!$A7,Données!$A:$A,Données!J:J),Données!$B$3:$E$3,Données!$B8:$E8)</f>
        <v>28</v>
      </c>
    </row>
    <row r="8" spans="1:8" x14ac:dyDescent="0.25">
      <c r="A8" s="20" t="s">
        <v>14</v>
      </c>
      <c r="B8">
        <f>_xlfn.XLOOKUP(_xlfn.XLOOKUP(Analyse!$A8,Données!$A:$A,Données!G:G),Données!$B$3:$E$3,Données!$B9:$E9)</f>
        <v>38</v>
      </c>
      <c r="C8">
        <f>_xlfn.XLOOKUP(_xlfn.XLOOKUP(Analyse!$A8,Données!$A:$A,Données!H:H),Données!$B$3:$E$3,Données!$B9:$E9)</f>
        <v>39</v>
      </c>
      <c r="D8">
        <f>_xlfn.XLOOKUP(_xlfn.XLOOKUP(Analyse!$A8,Données!$A:$A,Données!I:I),Données!$B$3:$E$3,Données!$B9:$E9)</f>
        <v>46</v>
      </c>
      <c r="E8" s="5">
        <f>_xlfn.XLOOKUP(_xlfn.XLOOKUP(Analyse!$A8,Données!$A:$A,Données!J:J),Données!$B$3:$E$3,Données!$B9:$E9)</f>
        <v>79</v>
      </c>
    </row>
    <row r="9" spans="1:8" x14ac:dyDescent="0.25">
      <c r="A9" s="20" t="s">
        <v>15</v>
      </c>
      <c r="B9">
        <f>_xlfn.XLOOKUP(_xlfn.XLOOKUP(Analyse!$A9,Données!$A:$A,Données!G:G),Données!$B$3:$E$3,Données!$B10:$E10)</f>
        <v>72</v>
      </c>
      <c r="C9">
        <f>_xlfn.XLOOKUP(_xlfn.XLOOKUP(Analyse!$A9,Données!$A:$A,Données!H:H),Données!$B$3:$E$3,Données!$B10:$E10)</f>
        <v>39</v>
      </c>
      <c r="D9">
        <f>_xlfn.XLOOKUP(_xlfn.XLOOKUP(Analyse!$A9,Données!$A:$A,Données!I:I),Données!$B$3:$E$3,Données!$B10:$E10)</f>
        <v>49</v>
      </c>
      <c r="E9" s="5">
        <f>_xlfn.XLOOKUP(_xlfn.XLOOKUP(Analyse!$A9,Données!$A:$A,Données!J:J),Données!$B$3:$E$3,Données!$B10:$E10)</f>
        <v>42</v>
      </c>
    </row>
    <row r="10" spans="1:8" ht="30" x14ac:dyDescent="0.25">
      <c r="A10" s="20" t="s">
        <v>16</v>
      </c>
      <c r="B10">
        <f>_xlfn.XLOOKUP(_xlfn.XLOOKUP(Analyse!$A10,Données!$A:$A,Données!G:G),Données!$B$3:$E$3,Données!$B11:$E11)</f>
        <v>65</v>
      </c>
      <c r="C10">
        <f>_xlfn.XLOOKUP(_xlfn.XLOOKUP(Analyse!$A10,Données!$A:$A,Données!H:H),Données!$B$3:$E$3,Données!$B11:$E11)</f>
        <v>22</v>
      </c>
      <c r="D10">
        <f>_xlfn.XLOOKUP(_xlfn.XLOOKUP(Analyse!$A10,Données!$A:$A,Données!I:I),Données!$B$3:$E$3,Données!$B11:$E11)</f>
        <v>69</v>
      </c>
      <c r="E10" s="5">
        <f>_xlfn.XLOOKUP(_xlfn.XLOOKUP(Analyse!$A10,Données!$A:$A,Données!J:J),Données!$B$3:$E$3,Données!$B11:$E11)</f>
        <v>46</v>
      </c>
    </row>
    <row r="11" spans="1:8" x14ac:dyDescent="0.25">
      <c r="A11" s="20" t="s">
        <v>17</v>
      </c>
      <c r="B11">
        <f>_xlfn.XLOOKUP(_xlfn.XLOOKUP(Analyse!$A11,Données!$A:$A,Données!G:G),Données!$B$3:$E$3,Données!$B12:$E12)</f>
        <v>56</v>
      </c>
      <c r="C11">
        <f>_xlfn.XLOOKUP(_xlfn.XLOOKUP(Analyse!$A11,Données!$A:$A,Données!H:H),Données!$B$3:$E$3,Données!$B12:$E12)</f>
        <v>39</v>
      </c>
      <c r="D11">
        <f>_xlfn.XLOOKUP(_xlfn.XLOOKUP(Analyse!$A11,Données!$A:$A,Données!I:I),Données!$B$3:$E$3,Données!$B12:$E12)</f>
        <v>70</v>
      </c>
      <c r="E11" s="5">
        <f>_xlfn.XLOOKUP(_xlfn.XLOOKUP(Analyse!$A11,Données!$A:$A,Données!J:J),Données!$B$3:$E$3,Données!$B12:$E12)</f>
        <v>41</v>
      </c>
    </row>
    <row r="12" spans="1:8" ht="30" x14ac:dyDescent="0.25">
      <c r="A12" s="20" t="s">
        <v>18</v>
      </c>
      <c r="B12">
        <f>_xlfn.XLOOKUP(_xlfn.XLOOKUP(Analyse!$A12,Données!$A:$A,Données!G:G),Données!$B$3:$E$3,Données!$B13:$E13)</f>
        <v>41</v>
      </c>
      <c r="C12">
        <f>_xlfn.XLOOKUP(_xlfn.XLOOKUP(Analyse!$A12,Données!$A:$A,Données!H:H),Données!$B$3:$E$3,Données!$B13:$E13)</f>
        <v>36</v>
      </c>
      <c r="D12">
        <f>_xlfn.XLOOKUP(_xlfn.XLOOKUP(Analyse!$A12,Données!$A:$A,Données!I:I),Données!$B$3:$E$3,Données!$B13:$E13)</f>
        <v>78</v>
      </c>
      <c r="E12" s="5">
        <f>_xlfn.XLOOKUP(_xlfn.XLOOKUP(Analyse!$A12,Données!$A:$A,Données!J:J),Données!$B$3:$E$3,Données!$B13:$E13)</f>
        <v>50</v>
      </c>
    </row>
    <row r="13" spans="1:8" x14ac:dyDescent="0.25">
      <c r="A13" s="20" t="s">
        <v>19</v>
      </c>
      <c r="B13">
        <f>_xlfn.XLOOKUP(_xlfn.XLOOKUP(Analyse!$A13,Données!$A:$A,Données!G:G),Données!$B$3:$E$3,Données!$B14:$E14)</f>
        <v>40</v>
      </c>
      <c r="C13">
        <f>_xlfn.XLOOKUP(_xlfn.XLOOKUP(Analyse!$A13,Données!$A:$A,Données!H:H),Données!$B$3:$E$3,Données!$B14:$E14)</f>
        <v>29</v>
      </c>
      <c r="D13">
        <f>_xlfn.XLOOKUP(_xlfn.XLOOKUP(Analyse!$A13,Données!$A:$A,Données!I:I),Données!$B$3:$E$3,Données!$B14:$E14)</f>
        <v>100</v>
      </c>
      <c r="E13" s="5">
        <f>_xlfn.XLOOKUP(_xlfn.XLOOKUP(Analyse!$A13,Données!$A:$A,Données!J:J),Données!$B$3:$E$3,Données!$B14:$E14)</f>
        <v>32</v>
      </c>
    </row>
    <row r="14" spans="1:8" x14ac:dyDescent="0.25">
      <c r="A14" s="20" t="s">
        <v>20</v>
      </c>
      <c r="B14">
        <f>_xlfn.XLOOKUP(_xlfn.XLOOKUP(Analyse!$A14,Données!$A:$A,Données!G:G),Données!$B$3:$E$3,Données!$B15:$E15)</f>
        <v>73</v>
      </c>
      <c r="C14">
        <f>_xlfn.XLOOKUP(_xlfn.XLOOKUP(Analyse!$A14,Données!$A:$A,Données!H:H),Données!$B$3:$E$3,Données!$B15:$E15)</f>
        <v>33</v>
      </c>
      <c r="D14">
        <f>_xlfn.XLOOKUP(_xlfn.XLOOKUP(Analyse!$A14,Données!$A:$A,Données!I:I),Données!$B$3:$E$3,Données!$B15:$E15)</f>
        <v>45</v>
      </c>
      <c r="E14" s="5">
        <f>_xlfn.XLOOKUP(_xlfn.XLOOKUP(Analyse!$A14,Données!$A:$A,Données!J:J),Données!$B$3:$E$3,Données!$B15:$E15)</f>
        <v>47</v>
      </c>
    </row>
    <row r="15" spans="1:8" ht="30" x14ac:dyDescent="0.25">
      <c r="A15" s="20" t="s">
        <v>21</v>
      </c>
      <c r="B15">
        <f>_xlfn.XLOOKUP(_xlfn.XLOOKUP(Analyse!$A15,Données!$A:$A,Données!G:G),Données!$B$3:$E$3,Données!$B16:$E16)</f>
        <v>46</v>
      </c>
      <c r="C15" t="e">
        <f>_xlfn.XLOOKUP(_xlfn.XLOOKUP(Analyse!$A15,Données!$A:$A,Données!H:H),Données!$B$3:$E$3,Données!$B16:$E16)</f>
        <v>#N/A</v>
      </c>
      <c r="D15">
        <f>_xlfn.XLOOKUP(_xlfn.XLOOKUP(Analyse!$A15,Données!$A:$A,Données!I:I),Données!$B$3:$E$3,Données!$B16:$E16)</f>
        <v>75</v>
      </c>
      <c r="E15" s="5">
        <f>_xlfn.XLOOKUP(_xlfn.XLOOKUP(Analyse!$A15,Données!$A:$A,Données!J:J),Données!$B$3:$E$3,Données!$B16:$E16)</f>
        <v>48</v>
      </c>
    </row>
    <row r="16" spans="1:8" ht="30" x14ac:dyDescent="0.25">
      <c r="A16" s="20" t="s">
        <v>22</v>
      </c>
      <c r="B16">
        <f>_xlfn.XLOOKUP(_xlfn.XLOOKUP(Analyse!$A16,Données!$A:$A,Données!G:G),Données!$B$3:$E$3,Données!$B17:$E17)</f>
        <v>42</v>
      </c>
      <c r="C16" t="e">
        <f>_xlfn.XLOOKUP(_xlfn.XLOOKUP(Analyse!$A16,Données!$A:$A,Données!H:H),Données!$B$3:$E$3,Données!$B17:$E17)</f>
        <v>#N/A</v>
      </c>
      <c r="D16">
        <f>_xlfn.XLOOKUP(_xlfn.XLOOKUP(Analyse!$A16,Données!$A:$A,Données!I:I),Données!$B$3:$E$3,Données!$B17:$E17)</f>
        <v>56</v>
      </c>
      <c r="E16" s="5">
        <f>_xlfn.XLOOKUP(_xlfn.XLOOKUP(Analyse!$A16,Données!$A:$A,Données!J:J),Données!$B$3:$E$3,Données!$B17:$E17)</f>
        <v>81</v>
      </c>
    </row>
    <row r="17" spans="1:5" ht="30" x14ac:dyDescent="0.25">
      <c r="A17" s="20" t="s">
        <v>23</v>
      </c>
      <c r="B17">
        <f>_xlfn.XLOOKUP(_xlfn.XLOOKUP(Analyse!$A17,Données!$A:$A,Données!G:G),Données!$B$3:$E$3,Données!$B18:$E18)</f>
        <v>94</v>
      </c>
      <c r="C17" t="e">
        <f>_xlfn.XLOOKUP(_xlfn.XLOOKUP(Analyse!$A17,Données!$A:$A,Données!H:H),Données!$B$3:$E$3,Données!$B18:$E18)</f>
        <v>#N/A</v>
      </c>
      <c r="D17">
        <f>_xlfn.XLOOKUP(_xlfn.XLOOKUP(Analyse!$A17,Données!$A:$A,Données!I:I),Données!$B$3:$E$3,Données!$B18:$E18)</f>
        <v>44</v>
      </c>
      <c r="E17" s="5">
        <f>_xlfn.XLOOKUP(_xlfn.XLOOKUP(Analyse!$A17,Données!$A:$A,Données!J:J),Données!$B$3:$E$3,Données!$B18:$E18)</f>
        <v>42</v>
      </c>
    </row>
    <row r="18" spans="1:5" ht="30" x14ac:dyDescent="0.25">
      <c r="A18" s="20" t="s">
        <v>24</v>
      </c>
      <c r="B18">
        <f>_xlfn.XLOOKUP(_xlfn.XLOOKUP(Analyse!$A18,Données!$A:$A,Données!G:G),Données!$B$3:$E$3,Données!$B19:$E19)</f>
        <v>42</v>
      </c>
      <c r="C18" t="e">
        <f>_xlfn.XLOOKUP(_xlfn.XLOOKUP(Analyse!$A18,Données!$A:$A,Données!H:H),Données!$B$3:$E$3,Données!$B19:$E19)</f>
        <v>#N/A</v>
      </c>
      <c r="D18">
        <f>_xlfn.XLOOKUP(_xlfn.XLOOKUP(Analyse!$A18,Données!$A:$A,Données!I:I),Données!$B$3:$E$3,Données!$B19:$E19)</f>
        <v>81</v>
      </c>
      <c r="E18" s="5">
        <f>_xlfn.XLOOKUP(_xlfn.XLOOKUP(Analyse!$A18,Données!$A:$A,Données!J:J),Données!$B$3:$E$3,Données!$B19:$E19)</f>
        <v>56</v>
      </c>
    </row>
    <row r="19" spans="1:5" ht="30" x14ac:dyDescent="0.25">
      <c r="A19" s="20" t="s">
        <v>25</v>
      </c>
      <c r="B19">
        <f>_xlfn.XLOOKUP(_xlfn.XLOOKUP(Analyse!$A19,Données!$A:$A,Données!G:G),Données!$B$3:$E$3,Données!$B20:$E20)</f>
        <v>62</v>
      </c>
      <c r="C19" t="e">
        <f>_xlfn.XLOOKUP(_xlfn.XLOOKUP(Analyse!$A19,Données!$A:$A,Données!H:H),Données!$B$3:$E$3,Données!$B20:$E20)</f>
        <v>#N/A</v>
      </c>
      <c r="D19">
        <f>_xlfn.XLOOKUP(_xlfn.XLOOKUP(Analyse!$A19,Données!$A:$A,Données!I:I),Données!$B$3:$E$3,Données!$B20:$E20)</f>
        <v>48</v>
      </c>
      <c r="E19" s="5">
        <f>_xlfn.XLOOKUP(_xlfn.XLOOKUP(Analyse!$A19,Données!$A:$A,Données!J:J),Données!$B$3:$E$3,Données!$B20:$E20)</f>
        <v>64</v>
      </c>
    </row>
    <row r="20" spans="1:5" ht="45" x14ac:dyDescent="0.25">
      <c r="A20" s="20" t="s">
        <v>26</v>
      </c>
      <c r="B20" t="e">
        <f>_xlfn.XLOOKUP(_xlfn.XLOOKUP(Analyse!$A20,Données!$A:$A,Données!G:G),Données!$B$3:$E$3,Données!$B21:$E21)</f>
        <v>#N/A</v>
      </c>
      <c r="C20">
        <f>_xlfn.XLOOKUP(_xlfn.XLOOKUP(Analyse!$A20,Données!$A:$A,Données!H:H),Données!$B$3:$E$3,Données!$B21:$E21)</f>
        <v>35</v>
      </c>
      <c r="D20">
        <f>_xlfn.XLOOKUP(_xlfn.XLOOKUP(Analyse!$A20,Données!$A:$A,Données!I:I),Données!$B$3:$E$3,Données!$B21:$E21)</f>
        <v>81</v>
      </c>
      <c r="E20" s="5">
        <f>_xlfn.XLOOKUP(_xlfn.XLOOKUP(Analyse!$A20,Données!$A:$A,Données!J:J),Données!$B$3:$E$3,Données!$B21:$E21)</f>
        <v>63</v>
      </c>
    </row>
    <row r="21" spans="1:5" ht="15.75" thickBot="1" x14ac:dyDescent="0.3">
      <c r="A21" s="21" t="s">
        <v>27</v>
      </c>
      <c r="B21" s="6" t="e">
        <f>_xlfn.XLOOKUP(_xlfn.XLOOKUP(Analyse!$A21,Données!$A:$A,Données!G:G),Données!$B$3:$E$3,Données!$B22:$E22)</f>
        <v>#N/A</v>
      </c>
      <c r="C21" s="6">
        <f>_xlfn.XLOOKUP(_xlfn.XLOOKUP(Analyse!$A21,Données!$A:$A,Données!H:H),Données!$B$3:$E$3,Données!$B22:$E22)</f>
        <v>29</v>
      </c>
      <c r="D21" s="6">
        <f>_xlfn.XLOOKUP(_xlfn.XLOOKUP(Analyse!$A21,Données!$A:$A,Données!I:I),Données!$B$3:$E$3,Données!$B22:$E22)</f>
        <v>94</v>
      </c>
      <c r="E21" s="7">
        <f>_xlfn.XLOOKUP(_xlfn.XLOOKUP(Analyse!$A21,Données!$A:$A,Données!J:J),Données!$B$3:$E$3,Données!$B22:$E22)</f>
        <v>56</v>
      </c>
    </row>
    <row r="22" spans="1:5" ht="15.75" thickBot="1" x14ac:dyDescent="0.3">
      <c r="A22" s="13"/>
      <c r="B22" s="14"/>
      <c r="C22" s="14"/>
      <c r="D22" s="14"/>
      <c r="E22" s="14"/>
    </row>
    <row r="23" spans="1:5" x14ac:dyDescent="0.25">
      <c r="A23" s="16" t="s">
        <v>28</v>
      </c>
      <c r="B23">
        <f>AVERAGE(B3:B19)</f>
        <v>55.411764705882355</v>
      </c>
      <c r="C23">
        <f>AVERAGE(C20:C21,C3:C14)</f>
        <v>32.142857142857146</v>
      </c>
      <c r="D23">
        <f>AVERAGE(D3:D21)</f>
        <v>68.10526315789474</v>
      </c>
      <c r="E23" s="11">
        <f>AVERAGE(E3:E21)</f>
        <v>50.578947368421055</v>
      </c>
    </row>
    <row r="24" spans="1:5" ht="15.75" thickBot="1" x14ac:dyDescent="0.3">
      <c r="A24" s="17" t="s">
        <v>29</v>
      </c>
      <c r="B24" s="6">
        <f>_xlfn.STDEV.S(B3:B19)</f>
        <v>16.328880945771409</v>
      </c>
      <c r="C24" s="6">
        <f>_xlfn.STDEV.S(C20:C21,C3:C13)</f>
        <v>6.3042517195611474</v>
      </c>
      <c r="D24" s="6">
        <f>_xlfn.STDEV.S(D3:D21)</f>
        <v>17.094166441092987</v>
      </c>
      <c r="E24" s="7">
        <f>_xlfn.STDEV.S(E3:E21)</f>
        <v>14.818591136638251</v>
      </c>
    </row>
    <row r="25" spans="1:5" ht="15.75" thickBot="1" x14ac:dyDescent="0.3">
      <c r="A25" s="15"/>
      <c r="B25" s="14"/>
      <c r="C25" s="14"/>
      <c r="D25" s="14"/>
      <c r="E25" s="14"/>
    </row>
    <row r="26" spans="1:5" ht="15.75" thickBot="1" x14ac:dyDescent="0.3">
      <c r="A26" s="18" t="s">
        <v>30</v>
      </c>
      <c r="B26" s="8">
        <f>_xlfn.CONFIDENCE.NORM(0.05,B$24,COUNT(B$3:B$21) * 12)</f>
        <v>2.2407294900303611</v>
      </c>
      <c r="C26" s="8">
        <f t="shared" ref="C26:E26" si="0">_xlfn.CONFIDENCE.NORM(0.05,C$24,COUNT(C$3:C$21) * 12)</f>
        <v>0.9532942988175801</v>
      </c>
      <c r="D26" s="8">
        <f t="shared" si="0"/>
        <v>2.2188533309918848</v>
      </c>
      <c r="E26" s="12">
        <f t="shared" si="0"/>
        <v>1.9234795927279076</v>
      </c>
    </row>
    <row r="27" spans="1:5" ht="15.75" thickBot="1" x14ac:dyDescent="0.3">
      <c r="A27" s="15"/>
      <c r="B27" s="14"/>
      <c r="C27" s="14"/>
      <c r="D27" s="14"/>
      <c r="E27" s="14"/>
    </row>
    <row r="28" spans="1:5" x14ac:dyDescent="0.25">
      <c r="A28" s="16" t="s">
        <v>31</v>
      </c>
      <c r="B28">
        <f>B23-B26</f>
        <v>53.171035215851994</v>
      </c>
      <c r="C28">
        <f>C23-C26</f>
        <v>31.189562844039564</v>
      </c>
      <c r="D28">
        <f>D23-D26</f>
        <v>65.886409826902849</v>
      </c>
      <c r="E28" s="11">
        <f>E23-E26</f>
        <v>48.655467775693147</v>
      </c>
    </row>
    <row r="29" spans="1:5" ht="15.75" thickBot="1" x14ac:dyDescent="0.3">
      <c r="A29" s="17" t="s">
        <v>32</v>
      </c>
      <c r="B29" s="6">
        <f>B23+B26</f>
        <v>57.652494195912716</v>
      </c>
      <c r="C29" s="6">
        <f>C23+C26</f>
        <v>33.096151441674728</v>
      </c>
      <c r="D29" s="6">
        <f>D23+D26</f>
        <v>70.324116488886631</v>
      </c>
      <c r="E29" s="7">
        <f>E23+E26</f>
        <v>52.502426961148963</v>
      </c>
    </row>
  </sheetData>
  <mergeCells count="1">
    <mergeCell ref="A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FED7953332048A026DFE490D2F588" ma:contentTypeVersion="4" ma:contentTypeDescription="Crée un document." ma:contentTypeScope="" ma:versionID="42e582351ad71cf0bfd6a64604b0cb51">
  <xsd:schema xmlns:xsd="http://www.w3.org/2001/XMLSchema" xmlns:xs="http://www.w3.org/2001/XMLSchema" xmlns:p="http://schemas.microsoft.com/office/2006/metadata/properties" xmlns:ns2="2e55f05e-36aa-4c88-930b-df00b5f2023b" targetNamespace="http://schemas.microsoft.com/office/2006/metadata/properties" ma:root="true" ma:fieldsID="f73f9de3532dd5e11c361803df3a6b44" ns2:_="">
    <xsd:import namespace="2e55f05e-36aa-4c88-930b-df00b5f202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f05e-36aa-4c88-930b-df00b5f2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30CF7-B1B9-46F9-BBFE-FB2BE8A77B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F3EB28-B54C-4A7A-A86C-642E522BF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f05e-36aa-4c88-930b-df00b5f20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F0B9AC-2ED5-49DC-AA78-EF395DF44B72}">
  <ds:schemaRefs>
    <ds:schemaRef ds:uri="2e55f05e-36aa-4c88-930b-df00b5f2023b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Analyse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kenzy barakat</dc:creator>
  <cp:keywords/>
  <dc:description/>
  <cp:lastModifiedBy>Kenzy Barakat (Student at CentraleSupelec)</cp:lastModifiedBy>
  <cp:revision/>
  <dcterms:created xsi:type="dcterms:W3CDTF">2015-06-05T18:19:34Z</dcterms:created>
  <dcterms:modified xsi:type="dcterms:W3CDTF">2025-04-10T13:10:53Z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0x01010073BFED7953332048A026DFE490D2F588</vt:lpwstr>
  </property>
</Properties>
</file>