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盐酸" sheetId="1" r:id="rId1"/>
    <sheet name="液碱" sheetId="2" r:id="rId2"/>
  </sheets>
  <calcPr calcId="125725"/>
</workbook>
</file>

<file path=xl/calcChain.xml><?xml version="1.0" encoding="utf-8"?>
<calcChain xmlns="http://schemas.openxmlformats.org/spreadsheetml/2006/main">
  <c r="H39" i="1"/>
  <c r="H38"/>
  <c r="H31" i="2"/>
  <c r="H27"/>
  <c r="H26"/>
  <c r="H36" i="1"/>
  <c r="H30"/>
  <c r="H29"/>
  <c r="H28"/>
  <c r="H19" i="2" l="1"/>
  <c r="H25"/>
  <c r="H23"/>
  <c r="H22"/>
  <c r="H25" i="1" l="1"/>
  <c r="H24"/>
  <c r="H23" l="1"/>
  <c r="H21"/>
  <c r="H18" i="2" l="1"/>
  <c r="H19" i="1"/>
  <c r="H17"/>
  <c r="H15" i="2"/>
  <c r="H14"/>
  <c r="H16" i="1"/>
  <c r="H13" i="2" l="1"/>
  <c r="H14" i="1" l="1"/>
  <c r="H3" i="2" l="1"/>
  <c r="H11"/>
  <c r="H10"/>
  <c r="H9"/>
  <c r="H13" i="1"/>
  <c r="H10"/>
</calcChain>
</file>

<file path=xl/sharedStrings.xml><?xml version="1.0" encoding="utf-8"?>
<sst xmlns="http://schemas.openxmlformats.org/spreadsheetml/2006/main" count="348" uniqueCount="214">
  <si>
    <t>日　期</t>
  </si>
  <si>
    <t>时间</t>
  </si>
  <si>
    <t>物资名称</t>
  </si>
  <si>
    <t>供货单位</t>
  </si>
  <si>
    <t>车号（或磅单号）</t>
  </si>
  <si>
    <t>入库数量(t)</t>
    <phoneticPr fontId="3" type="noConversion"/>
  </si>
  <si>
    <t>入库质量</t>
  </si>
  <si>
    <t>累计入库量(mm)</t>
    <phoneticPr fontId="3" type="noConversion"/>
  </si>
  <si>
    <t>接收人</t>
    <phoneticPr fontId="3" type="noConversion"/>
  </si>
  <si>
    <t>液碱</t>
    <phoneticPr fontId="3" type="noConversion"/>
  </si>
  <si>
    <t>桂BZ3888</t>
    <phoneticPr fontId="3" type="noConversion"/>
  </si>
  <si>
    <t>左邓欢</t>
    <phoneticPr fontId="3" type="noConversion"/>
  </si>
  <si>
    <t>桂B27062</t>
    <phoneticPr fontId="3" type="noConversion"/>
  </si>
  <si>
    <t>梁锦凤</t>
    <phoneticPr fontId="3" type="noConversion"/>
  </si>
  <si>
    <t>易东星</t>
    <phoneticPr fontId="3" type="noConversion"/>
  </si>
  <si>
    <t>液碱</t>
    <phoneticPr fontId="3" type="noConversion"/>
  </si>
  <si>
    <t>桂B27062</t>
    <phoneticPr fontId="3" type="noConversion"/>
  </si>
  <si>
    <t>梁锦凤</t>
    <phoneticPr fontId="3" type="noConversion"/>
  </si>
  <si>
    <t>桂BZ3888</t>
    <phoneticPr fontId="3" type="noConversion"/>
  </si>
  <si>
    <t>东化化工</t>
    <phoneticPr fontId="3" type="noConversion"/>
  </si>
  <si>
    <t>桂B25192</t>
    <phoneticPr fontId="3" type="noConversion"/>
  </si>
  <si>
    <t>瑞分利化工</t>
    <phoneticPr fontId="3" type="noConversion"/>
  </si>
  <si>
    <t>桂B26102</t>
    <phoneticPr fontId="3" type="noConversion"/>
  </si>
  <si>
    <t>蔡永鹏</t>
    <phoneticPr fontId="3" type="noConversion"/>
  </si>
  <si>
    <r>
      <t>桂B</t>
    </r>
    <r>
      <rPr>
        <sz val="14"/>
        <rFont val="宋体"/>
        <family val="3"/>
        <charset val="134"/>
      </rPr>
      <t>Z3888</t>
    </r>
    <phoneticPr fontId="3" type="noConversion"/>
  </si>
  <si>
    <t>韩丽娜</t>
    <phoneticPr fontId="3" type="noConversion"/>
  </si>
  <si>
    <t>2021.1.1</t>
    <phoneticPr fontId="1" type="noConversion"/>
  </si>
  <si>
    <t>2021.1.18</t>
    <phoneticPr fontId="1" type="noConversion"/>
  </si>
  <si>
    <t>2021.1.28</t>
    <phoneticPr fontId="1" type="noConversion"/>
  </si>
  <si>
    <t>2021.2.5</t>
    <phoneticPr fontId="1" type="noConversion"/>
  </si>
  <si>
    <t>2021.2.9</t>
    <phoneticPr fontId="1" type="noConversion"/>
  </si>
  <si>
    <t>2021.2.26</t>
    <phoneticPr fontId="1" type="noConversion"/>
  </si>
  <si>
    <t>2021.3.4</t>
    <phoneticPr fontId="1" type="noConversion"/>
  </si>
  <si>
    <t>2021.3.12</t>
    <phoneticPr fontId="1" type="noConversion"/>
  </si>
  <si>
    <t>2021.3.24</t>
    <phoneticPr fontId="1" type="noConversion"/>
  </si>
  <si>
    <t>2021.4.4</t>
    <phoneticPr fontId="1" type="noConversion"/>
  </si>
  <si>
    <t>2021.1.7</t>
    <phoneticPr fontId="1" type="noConversion"/>
  </si>
  <si>
    <t>工业盐酸</t>
    <phoneticPr fontId="1" type="noConversion"/>
  </si>
  <si>
    <t>黄伟军</t>
    <phoneticPr fontId="1" type="noConversion"/>
  </si>
  <si>
    <t>2021.1.15</t>
    <phoneticPr fontId="1" type="noConversion"/>
  </si>
  <si>
    <t>瑞复达</t>
    <phoneticPr fontId="1" type="noConversion"/>
  </si>
  <si>
    <t>桂P03576</t>
    <phoneticPr fontId="1" type="noConversion"/>
  </si>
  <si>
    <t>韩丽娜</t>
    <phoneticPr fontId="1" type="noConversion"/>
  </si>
  <si>
    <t>2021.1.20</t>
    <phoneticPr fontId="1" type="noConversion"/>
  </si>
  <si>
    <t>东化</t>
    <phoneticPr fontId="1" type="noConversion"/>
  </si>
  <si>
    <t>桂P07728</t>
    <phoneticPr fontId="1" type="noConversion"/>
  </si>
  <si>
    <t>梁霞</t>
    <phoneticPr fontId="1" type="noConversion"/>
  </si>
  <si>
    <t>2021.1.30</t>
    <phoneticPr fontId="1" type="noConversion"/>
  </si>
  <si>
    <t>桂P57789</t>
    <phoneticPr fontId="1" type="noConversion"/>
  </si>
  <si>
    <t>陈长灵</t>
    <phoneticPr fontId="1" type="noConversion"/>
  </si>
  <si>
    <t>车号（或磅单号）</t>
    <phoneticPr fontId="3" type="noConversion"/>
  </si>
  <si>
    <t>入库数量(t)</t>
    <phoneticPr fontId="3" type="noConversion"/>
  </si>
  <si>
    <t>累计入库量(mm)</t>
    <phoneticPr fontId="3" type="noConversion"/>
  </si>
  <si>
    <t>接收人</t>
    <phoneticPr fontId="3" type="noConversion"/>
  </si>
  <si>
    <t>2021年一干熄物资入库记录（盐酸）</t>
    <phoneticPr fontId="3" type="noConversion"/>
  </si>
  <si>
    <t>2021年一干熄物资入库记录（液碱）</t>
    <phoneticPr fontId="1" type="noConversion"/>
  </si>
  <si>
    <t>桂P7660</t>
    <phoneticPr fontId="1" type="noConversion"/>
  </si>
  <si>
    <t>廖世泉</t>
    <phoneticPr fontId="1" type="noConversion"/>
  </si>
  <si>
    <t>桂P57108</t>
    <phoneticPr fontId="1" type="noConversion"/>
  </si>
  <si>
    <t>梁锦凤</t>
    <phoneticPr fontId="1" type="noConversion"/>
  </si>
  <si>
    <t>桂P56696</t>
    <phoneticPr fontId="1" type="noConversion"/>
  </si>
  <si>
    <t>桂P57892</t>
    <phoneticPr fontId="1" type="noConversion"/>
  </si>
  <si>
    <t>蔡永鹏</t>
    <phoneticPr fontId="1" type="noConversion"/>
  </si>
  <si>
    <t>2021.2.7</t>
    <phoneticPr fontId="1" type="noConversion"/>
  </si>
  <si>
    <t>2021.2.8</t>
    <phoneticPr fontId="1" type="noConversion"/>
  </si>
  <si>
    <t>2021.2.18</t>
    <phoneticPr fontId="1" type="noConversion"/>
  </si>
  <si>
    <t>2021.3.3</t>
    <phoneticPr fontId="1" type="noConversion"/>
  </si>
  <si>
    <t>2021.3.11</t>
    <phoneticPr fontId="1" type="noConversion"/>
  </si>
  <si>
    <t>2021.3.19</t>
    <phoneticPr fontId="1" type="noConversion"/>
  </si>
  <si>
    <t>2021.3.29</t>
    <phoneticPr fontId="1" type="noConversion"/>
  </si>
  <si>
    <t>无磅单号</t>
    <phoneticPr fontId="1" type="noConversion"/>
  </si>
  <si>
    <t>液碱</t>
    <phoneticPr fontId="3" type="noConversion"/>
  </si>
  <si>
    <t>东化</t>
    <phoneticPr fontId="3" type="noConversion"/>
  </si>
  <si>
    <r>
      <t>桂B</t>
    </r>
    <r>
      <rPr>
        <sz val="14"/>
        <rFont val="宋体"/>
        <family val="3"/>
        <charset val="134"/>
      </rPr>
      <t>25192</t>
    </r>
    <phoneticPr fontId="3" type="noConversion"/>
  </si>
  <si>
    <t>梁锦凤</t>
    <phoneticPr fontId="3" type="noConversion"/>
  </si>
  <si>
    <t>2021.4.12</t>
    <phoneticPr fontId="1" type="noConversion"/>
  </si>
  <si>
    <t>盐酸</t>
  </si>
  <si>
    <t>东化</t>
  </si>
  <si>
    <t>桂P55777</t>
  </si>
  <si>
    <t>梁锦凤</t>
  </si>
  <si>
    <t>盐酸</t>
    <phoneticPr fontId="1" type="noConversion"/>
  </si>
  <si>
    <t>东化</t>
    <phoneticPr fontId="1" type="noConversion"/>
  </si>
  <si>
    <t>桂P57108</t>
    <phoneticPr fontId="1" type="noConversion"/>
  </si>
  <si>
    <t>梁锦凤</t>
    <phoneticPr fontId="1" type="noConversion"/>
  </si>
  <si>
    <r>
      <t>2</t>
    </r>
    <r>
      <rPr>
        <sz val="14"/>
        <rFont val="宋体"/>
        <charset val="134"/>
      </rPr>
      <t>021.4.21</t>
    </r>
    <phoneticPr fontId="11" type="noConversion"/>
  </si>
  <si>
    <t>液碱</t>
    <phoneticPr fontId="11" type="noConversion"/>
  </si>
  <si>
    <t>东化</t>
    <phoneticPr fontId="11" type="noConversion"/>
  </si>
  <si>
    <t>桂B26102</t>
    <phoneticPr fontId="11" type="noConversion"/>
  </si>
  <si>
    <t>梁锦凤</t>
    <phoneticPr fontId="11" type="noConversion"/>
  </si>
  <si>
    <t>2021.4.29</t>
    <phoneticPr fontId="11" type="noConversion"/>
  </si>
  <si>
    <t>柳化</t>
    <phoneticPr fontId="11" type="noConversion"/>
  </si>
  <si>
    <r>
      <t>桂B</t>
    </r>
    <r>
      <rPr>
        <sz val="14"/>
        <rFont val="宋体"/>
        <charset val="134"/>
      </rPr>
      <t>35950</t>
    </r>
    <phoneticPr fontId="11" type="noConversion"/>
  </si>
  <si>
    <t>盐酸</t>
    <phoneticPr fontId="1" type="noConversion"/>
  </si>
  <si>
    <t>东化</t>
    <phoneticPr fontId="1" type="noConversion"/>
  </si>
  <si>
    <t>桂P57108</t>
    <phoneticPr fontId="1" type="noConversion"/>
  </si>
  <si>
    <t>梁锦凤</t>
    <phoneticPr fontId="1" type="noConversion"/>
  </si>
  <si>
    <t>盐酸</t>
    <phoneticPr fontId="1" type="noConversion"/>
  </si>
  <si>
    <t>东化</t>
    <phoneticPr fontId="1" type="noConversion"/>
  </si>
  <si>
    <t>桂P57108</t>
    <phoneticPr fontId="1" type="noConversion"/>
  </si>
  <si>
    <t>梁锦凤</t>
    <phoneticPr fontId="1" type="noConversion"/>
  </si>
  <si>
    <t>桂P55777</t>
    <phoneticPr fontId="1" type="noConversion"/>
  </si>
  <si>
    <t>液碱</t>
    <phoneticPr fontId="3" type="noConversion"/>
  </si>
  <si>
    <t>柳化氯碱</t>
    <phoneticPr fontId="3" type="noConversion"/>
  </si>
  <si>
    <t>桂GA3769</t>
    <phoneticPr fontId="3" type="noConversion"/>
  </si>
  <si>
    <t>梁霞</t>
    <phoneticPr fontId="3" type="noConversion"/>
  </si>
  <si>
    <t>桂BAA765</t>
    <phoneticPr fontId="3" type="noConversion"/>
  </si>
  <si>
    <t>蔡永鹏</t>
    <phoneticPr fontId="3" type="noConversion"/>
  </si>
  <si>
    <t>2021.5.28</t>
    <phoneticPr fontId="3" type="noConversion"/>
  </si>
  <si>
    <t>瑞分利</t>
    <phoneticPr fontId="3" type="noConversion"/>
  </si>
  <si>
    <t>桂B26102</t>
    <phoneticPr fontId="3" type="noConversion"/>
  </si>
  <si>
    <t>梁锦凤</t>
    <phoneticPr fontId="3" type="noConversion"/>
  </si>
  <si>
    <t>2021.5.21</t>
    <phoneticPr fontId="1" type="noConversion"/>
  </si>
  <si>
    <t>工业盐酸</t>
  </si>
  <si>
    <t>东化</t>
    <phoneticPr fontId="1" type="noConversion"/>
  </si>
  <si>
    <t>桂P57789</t>
    <phoneticPr fontId="1" type="noConversion"/>
  </si>
  <si>
    <t>李洪舟</t>
    <phoneticPr fontId="1" type="noConversion"/>
  </si>
  <si>
    <t>桂AV5321</t>
    <phoneticPr fontId="1" type="noConversion"/>
  </si>
  <si>
    <t>陈长灵</t>
    <phoneticPr fontId="1" type="noConversion"/>
  </si>
  <si>
    <t>梁锦凤</t>
    <phoneticPr fontId="1" type="noConversion"/>
  </si>
  <si>
    <t>2021.4.9</t>
    <phoneticPr fontId="1" type="noConversion"/>
  </si>
  <si>
    <t>2021.4.18</t>
    <phoneticPr fontId="1" type="noConversion"/>
  </si>
  <si>
    <t>2021.4.25</t>
    <phoneticPr fontId="1" type="noConversion"/>
  </si>
  <si>
    <t>2021.4.18</t>
    <phoneticPr fontId="1" type="noConversion"/>
  </si>
  <si>
    <t>2021.5.1</t>
    <phoneticPr fontId="1" type="noConversion"/>
  </si>
  <si>
    <t>2021.5.17</t>
    <phoneticPr fontId="1" type="noConversion"/>
  </si>
  <si>
    <t>2021.5.21</t>
    <phoneticPr fontId="1" type="noConversion"/>
  </si>
  <si>
    <t>2021.6.10</t>
    <phoneticPr fontId="1" type="noConversion"/>
  </si>
  <si>
    <t>工业盐酸</t>
    <phoneticPr fontId="1" type="noConversion"/>
  </si>
  <si>
    <t>东化化工</t>
    <phoneticPr fontId="1" type="noConversion"/>
  </si>
  <si>
    <t>桂K37719</t>
    <phoneticPr fontId="1" type="noConversion"/>
  </si>
  <si>
    <t>梁锦凤</t>
    <phoneticPr fontId="1" type="noConversion"/>
  </si>
  <si>
    <t>2021.6.18</t>
    <phoneticPr fontId="1" type="noConversion"/>
  </si>
  <si>
    <t>2021.6.27</t>
    <phoneticPr fontId="1" type="noConversion"/>
  </si>
  <si>
    <t>瑞复达</t>
    <phoneticPr fontId="1" type="noConversion"/>
  </si>
  <si>
    <t>蔡永鹏</t>
    <phoneticPr fontId="1" type="noConversion"/>
  </si>
  <si>
    <t>2021.6.28</t>
  </si>
  <si>
    <t>桂P57789</t>
    <phoneticPr fontId="1" type="noConversion"/>
  </si>
  <si>
    <t>曾凡律</t>
    <phoneticPr fontId="1" type="noConversion"/>
  </si>
  <si>
    <t>桂P57789</t>
    <phoneticPr fontId="1" type="noConversion"/>
  </si>
  <si>
    <r>
      <t>2</t>
    </r>
    <r>
      <rPr>
        <sz val="14"/>
        <rFont val="宋体"/>
        <charset val="134"/>
      </rPr>
      <t>021.7.9</t>
    </r>
    <phoneticPr fontId="11" type="noConversion"/>
  </si>
  <si>
    <t>液碱</t>
    <phoneticPr fontId="11" type="noConversion"/>
  </si>
  <si>
    <t>东化</t>
    <phoneticPr fontId="11" type="noConversion"/>
  </si>
  <si>
    <t>桂B27062</t>
    <phoneticPr fontId="11" type="noConversion"/>
  </si>
  <si>
    <t>梁锦凤</t>
    <phoneticPr fontId="11" type="noConversion"/>
  </si>
  <si>
    <t>2021.7.16</t>
    <phoneticPr fontId="11" type="noConversion"/>
  </si>
  <si>
    <t>瑞复达</t>
    <phoneticPr fontId="11" type="noConversion"/>
  </si>
  <si>
    <t>桂P57789</t>
    <phoneticPr fontId="11" type="noConversion"/>
  </si>
  <si>
    <t>蒙广年</t>
    <phoneticPr fontId="11" type="noConversion"/>
  </si>
  <si>
    <t>2021.7.23</t>
    <phoneticPr fontId="11" type="noConversion"/>
  </si>
  <si>
    <t>瑞分利</t>
    <phoneticPr fontId="11" type="noConversion"/>
  </si>
  <si>
    <t>桂B26102</t>
    <phoneticPr fontId="11" type="noConversion"/>
  </si>
  <si>
    <t>梁霞</t>
    <phoneticPr fontId="11" type="noConversion"/>
  </si>
  <si>
    <t>2021.7.31</t>
    <phoneticPr fontId="11" type="noConversion"/>
  </si>
  <si>
    <t>蔡永鹏</t>
    <phoneticPr fontId="11" type="noConversion"/>
  </si>
  <si>
    <t>2021.6.10</t>
    <phoneticPr fontId="11" type="noConversion"/>
  </si>
  <si>
    <t>瑞分利化工</t>
    <phoneticPr fontId="11" type="noConversion"/>
  </si>
  <si>
    <t>左邓欢</t>
    <phoneticPr fontId="11" type="noConversion"/>
  </si>
  <si>
    <r>
      <t>2</t>
    </r>
    <r>
      <rPr>
        <sz val="14"/>
        <rFont val="宋体"/>
        <charset val="134"/>
      </rPr>
      <t>021.6.20</t>
    </r>
    <phoneticPr fontId="11" type="noConversion"/>
  </si>
  <si>
    <t>桂BZ3888</t>
    <phoneticPr fontId="11" type="noConversion"/>
  </si>
  <si>
    <t>韦国宏</t>
    <phoneticPr fontId="11" type="noConversion"/>
  </si>
  <si>
    <t>2021.6.29</t>
    <phoneticPr fontId="11" type="noConversion"/>
  </si>
  <si>
    <t>2021.5.9</t>
    <phoneticPr fontId="3" type="noConversion"/>
  </si>
  <si>
    <t>2021.7.5</t>
    <phoneticPr fontId="1" type="noConversion"/>
  </si>
  <si>
    <t>工业盐酸</t>
    <phoneticPr fontId="1" type="noConversion"/>
  </si>
  <si>
    <t>瑞复达</t>
    <phoneticPr fontId="1" type="noConversion"/>
  </si>
  <si>
    <t>桂P57789</t>
    <phoneticPr fontId="1" type="noConversion"/>
  </si>
  <si>
    <t>梁锦凤</t>
    <phoneticPr fontId="1" type="noConversion"/>
  </si>
  <si>
    <t>2021.7.13</t>
    <phoneticPr fontId="1" type="noConversion"/>
  </si>
  <si>
    <t>柳化</t>
    <phoneticPr fontId="1" type="noConversion"/>
  </si>
  <si>
    <t>李洪舟</t>
    <phoneticPr fontId="1" type="noConversion"/>
  </si>
  <si>
    <t>2021.7.17</t>
    <phoneticPr fontId="1" type="noConversion"/>
  </si>
  <si>
    <t>韩丽娜</t>
    <phoneticPr fontId="1" type="noConversion"/>
  </si>
  <si>
    <t>2021.7.27</t>
    <phoneticPr fontId="1" type="noConversion"/>
  </si>
  <si>
    <t>桂P55096</t>
    <phoneticPr fontId="1" type="noConversion"/>
  </si>
  <si>
    <t>蒙广年</t>
    <phoneticPr fontId="1" type="noConversion"/>
  </si>
  <si>
    <t>2021.8.2</t>
    <phoneticPr fontId="1" type="noConversion"/>
  </si>
  <si>
    <t>工业盐酸</t>
    <phoneticPr fontId="1" type="noConversion"/>
  </si>
  <si>
    <t>瑞复达</t>
    <phoneticPr fontId="1" type="noConversion"/>
  </si>
  <si>
    <t>桂P57789</t>
    <phoneticPr fontId="1" type="noConversion"/>
  </si>
  <si>
    <t>蔡永鹏</t>
    <phoneticPr fontId="1" type="noConversion"/>
  </si>
  <si>
    <t>2021.8.8</t>
    <phoneticPr fontId="1" type="noConversion"/>
  </si>
  <si>
    <t>桂P56696</t>
    <phoneticPr fontId="1" type="noConversion"/>
  </si>
  <si>
    <t>曾俊文</t>
    <phoneticPr fontId="1" type="noConversion"/>
  </si>
  <si>
    <t>2021.8.12</t>
    <phoneticPr fontId="1" type="noConversion"/>
  </si>
  <si>
    <t>梁锦凤</t>
    <phoneticPr fontId="1" type="noConversion"/>
  </si>
  <si>
    <t>2021.8.17</t>
    <phoneticPr fontId="1" type="noConversion"/>
  </si>
  <si>
    <t>2021.8.26</t>
    <phoneticPr fontId="1" type="noConversion"/>
  </si>
  <si>
    <t>2021.8.7</t>
    <phoneticPr fontId="11" type="noConversion"/>
  </si>
  <si>
    <t>液碱</t>
    <phoneticPr fontId="11" type="noConversion"/>
  </si>
  <si>
    <t>瑞分利</t>
    <phoneticPr fontId="11" type="noConversion"/>
  </si>
  <si>
    <t>桂B26102</t>
    <phoneticPr fontId="11" type="noConversion"/>
  </si>
  <si>
    <t>2021.8.15</t>
    <phoneticPr fontId="11" type="noConversion"/>
  </si>
  <si>
    <t>桂B25192</t>
    <phoneticPr fontId="11" type="noConversion"/>
  </si>
  <si>
    <t>2021.8.26</t>
    <phoneticPr fontId="11" type="noConversion"/>
  </si>
  <si>
    <t>蔡永鹏</t>
    <phoneticPr fontId="11" type="noConversion"/>
  </si>
  <si>
    <t>梁霞</t>
    <phoneticPr fontId="11" type="noConversion"/>
  </si>
  <si>
    <t>梁锦凤</t>
    <phoneticPr fontId="11" type="noConversion"/>
  </si>
  <si>
    <t>液碱</t>
  </si>
  <si>
    <t>瑞分利</t>
  </si>
  <si>
    <t>桂B26102</t>
  </si>
  <si>
    <t>黄伟军</t>
  </si>
  <si>
    <t>蔡彬彬</t>
  </si>
  <si>
    <t>2021.9.5</t>
  </si>
  <si>
    <t>瑞复达</t>
  </si>
  <si>
    <t>桂P57789</t>
  </si>
  <si>
    <t>左邓欢</t>
  </si>
  <si>
    <t>2021.9.12</t>
  </si>
  <si>
    <t>桂P57108</t>
  </si>
  <si>
    <t>梁霞</t>
  </si>
  <si>
    <t>2021.9.19</t>
    <phoneticPr fontId="1" type="noConversion"/>
  </si>
  <si>
    <t>2021.9.30</t>
    <phoneticPr fontId="1" type="noConversion"/>
  </si>
  <si>
    <t>2021.9.4</t>
    <phoneticPr fontId="1" type="noConversion"/>
  </si>
  <si>
    <t>2021.9.16</t>
    <phoneticPr fontId="1" type="noConversion"/>
  </si>
  <si>
    <t>2021.9.25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</si>
</sst>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b/>
      <sz val="24"/>
      <name val="宋体"/>
      <family val="3"/>
      <charset val="134"/>
    </font>
    <font>
      <sz val="14"/>
      <color indexed="8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name val="宋体"/>
      <charset val="134"/>
    </font>
    <font>
      <sz val="9"/>
      <name val="宋体"/>
      <charset val="134"/>
    </font>
    <font>
      <sz val="16"/>
      <color theme="1"/>
      <name val="宋体"/>
      <family val="2"/>
      <charset val="134"/>
      <scheme val="minor"/>
    </font>
    <font>
      <sz val="14"/>
      <name val="宋体"/>
      <family val="3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20" fontId="4" fillId="2" borderId="4" xfId="0" applyNumberFormat="1" applyFont="1" applyFill="1" applyBorder="1" applyAlignment="1">
      <alignment horizontal="center" vertical="center" wrapText="1"/>
    </xf>
    <xf numFmtId="10" fontId="4" fillId="2" borderId="4" xfId="0" applyNumberFormat="1" applyFont="1" applyFill="1" applyBorder="1" applyAlignment="1">
      <alignment horizontal="center" vertical="center" wrapText="1"/>
    </xf>
    <xf numFmtId="58" fontId="4" fillId="3" borderId="4" xfId="0" applyNumberFormat="1" applyFont="1" applyFill="1" applyBorder="1" applyAlignment="1">
      <alignment horizontal="center"/>
    </xf>
    <xf numFmtId="2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/>
    </xf>
    <xf numFmtId="58" fontId="4" fillId="3" borderId="4" xfId="0" applyNumberFormat="1" applyFont="1" applyFill="1" applyBorder="1" applyAlignment="1">
      <alignment horizontal="center" vertical="center" wrapText="1"/>
    </xf>
    <xf numFmtId="58" fontId="4" fillId="2" borderId="4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20" fontId="8" fillId="2" borderId="4" xfId="0" applyNumberFormat="1" applyFont="1" applyFill="1" applyBorder="1" applyAlignment="1">
      <alignment horizontal="center" vertical="center"/>
    </xf>
    <xf numFmtId="10" fontId="7" fillId="2" borderId="4" xfId="0" applyNumberFormat="1" applyFont="1" applyFill="1" applyBorder="1" applyAlignment="1">
      <alignment horizontal="center" vertical="center" wrapText="1"/>
    </xf>
    <xf numFmtId="20" fontId="6" fillId="2" borderId="4" xfId="0" applyNumberFormat="1" applyFont="1" applyFill="1" applyBorder="1" applyAlignment="1">
      <alignment horizontal="center" vertical="center" wrapText="1"/>
    </xf>
    <xf numFmtId="20" fontId="8" fillId="3" borderId="4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 wrapText="1"/>
    </xf>
    <xf numFmtId="0" fontId="10" fillId="3" borderId="4" xfId="0" applyNumberFormat="1" applyFont="1" applyFill="1" applyBorder="1" applyAlignment="1">
      <alignment horizontal="center" vertical="center" wrapText="1"/>
    </xf>
    <xf numFmtId="20" fontId="10" fillId="3" borderId="4" xfId="0" applyNumberFormat="1" applyFont="1" applyFill="1" applyBorder="1" applyAlignment="1">
      <alignment horizontal="center" vertical="center" wrapText="1"/>
    </xf>
    <xf numFmtId="10" fontId="10" fillId="3" borderId="4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10" fontId="8" fillId="3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10" fontId="8" fillId="2" borderId="4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 wrapText="1"/>
    </xf>
    <xf numFmtId="20" fontId="9" fillId="3" borderId="4" xfId="0" applyNumberFormat="1" applyFont="1" applyFill="1" applyBorder="1" applyAlignment="1">
      <alignment horizontal="center" vertical="center"/>
    </xf>
    <xf numFmtId="58" fontId="10" fillId="3" borderId="4" xfId="0" applyNumberFormat="1" applyFont="1" applyFill="1" applyBorder="1" applyAlignment="1">
      <alignment horizontal="center" vertical="center" wrapText="1"/>
    </xf>
    <xf numFmtId="20" fontId="10" fillId="2" borderId="4" xfId="0" applyNumberFormat="1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>
      <alignment horizontal="center" vertical="center" wrapText="1"/>
    </xf>
    <xf numFmtId="58" fontId="10" fillId="2" borderId="4" xfId="0" applyNumberFormat="1" applyFont="1" applyFill="1" applyBorder="1" applyAlignment="1">
      <alignment horizontal="center" vertical="center" wrapText="1"/>
    </xf>
    <xf numFmtId="10" fontId="10" fillId="2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9" fillId="2" borderId="4" xfId="0" applyFont="1" applyFill="1" applyBorder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76" fontId="10" fillId="2" borderId="4" xfId="0" applyNumberFormat="1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/>
    </xf>
    <xf numFmtId="20" fontId="14" fillId="3" borderId="4" xfId="0" applyNumberFormat="1" applyFont="1" applyFill="1" applyBorder="1" applyAlignment="1">
      <alignment horizontal="center" vertical="center"/>
    </xf>
    <xf numFmtId="10" fontId="14" fillId="3" borderId="4" xfId="0" applyNumberFormat="1" applyFont="1" applyFill="1" applyBorder="1" applyAlignment="1">
      <alignment horizontal="center" vertical="center"/>
    </xf>
    <xf numFmtId="49" fontId="15" fillId="3" borderId="4" xfId="0" applyNumberFormat="1" applyFont="1" applyFill="1" applyBorder="1" applyAlignment="1">
      <alignment horizontal="center" vertical="center"/>
    </xf>
    <xf numFmtId="20" fontId="15" fillId="3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opLeftCell="A22" workbookViewId="0">
      <selection activeCell="N38" sqref="N38"/>
    </sheetView>
  </sheetViews>
  <sheetFormatPr defaultRowHeight="13.5"/>
  <cols>
    <col min="1" max="1" width="14.125" customWidth="1"/>
    <col min="2" max="2" width="11.625" customWidth="1"/>
    <col min="3" max="3" width="14.375" customWidth="1"/>
    <col min="4" max="4" width="15.125" customWidth="1"/>
    <col min="5" max="5" width="15.5" customWidth="1"/>
    <col min="6" max="6" width="10.75" customWidth="1"/>
    <col min="7" max="7" width="11.5" customWidth="1"/>
  </cols>
  <sheetData>
    <row r="1" spans="1:9" ht="39" customHeight="1">
      <c r="A1" s="38" t="s">
        <v>54</v>
      </c>
      <c r="B1" s="39"/>
      <c r="C1" s="39"/>
      <c r="D1" s="39"/>
      <c r="E1" s="39"/>
      <c r="F1" s="39"/>
      <c r="G1" s="39"/>
      <c r="H1" s="39"/>
      <c r="I1" s="40"/>
    </row>
    <row r="2" spans="1:9" ht="56.25">
      <c r="A2" s="1" t="s">
        <v>0</v>
      </c>
      <c r="B2" s="1" t="s">
        <v>1</v>
      </c>
      <c r="C2" s="1" t="s">
        <v>2</v>
      </c>
      <c r="D2" s="1" t="s">
        <v>3</v>
      </c>
      <c r="E2" s="2" t="s">
        <v>50</v>
      </c>
      <c r="F2" s="1" t="s">
        <v>51</v>
      </c>
      <c r="G2" s="2" t="s">
        <v>6</v>
      </c>
      <c r="H2" s="2" t="s">
        <v>52</v>
      </c>
      <c r="I2" s="2" t="s">
        <v>53</v>
      </c>
    </row>
    <row r="3" spans="1:9" ht="25.5" customHeight="1">
      <c r="A3" s="13" t="s">
        <v>36</v>
      </c>
      <c r="B3" s="14">
        <v>0.82291666666666663</v>
      </c>
      <c r="C3" s="13" t="s">
        <v>37</v>
      </c>
      <c r="D3" s="13"/>
      <c r="E3" s="13"/>
      <c r="F3" s="13">
        <v>19.3</v>
      </c>
      <c r="G3" s="15"/>
      <c r="H3" s="13">
        <v>2900</v>
      </c>
      <c r="I3" s="13" t="s">
        <v>38</v>
      </c>
    </row>
    <row r="4" spans="1:9" ht="25.5" customHeight="1">
      <c r="A4" s="3" t="s">
        <v>39</v>
      </c>
      <c r="B4" s="14">
        <v>0.82291666666666663</v>
      </c>
      <c r="C4" s="3" t="s">
        <v>37</v>
      </c>
      <c r="D4" s="3" t="s">
        <v>40</v>
      </c>
      <c r="E4" s="3" t="s">
        <v>41</v>
      </c>
      <c r="F4" s="3">
        <v>22.95</v>
      </c>
      <c r="G4" s="5">
        <v>0.29759999999999998</v>
      </c>
      <c r="H4" s="3">
        <v>2250</v>
      </c>
      <c r="I4" s="3" t="s">
        <v>42</v>
      </c>
    </row>
    <row r="5" spans="1:9" ht="25.5" customHeight="1">
      <c r="A5" s="3" t="s">
        <v>43</v>
      </c>
      <c r="B5" s="14">
        <v>0.70138888888888884</v>
      </c>
      <c r="C5" s="3" t="s">
        <v>37</v>
      </c>
      <c r="D5" s="3" t="s">
        <v>44</v>
      </c>
      <c r="E5" s="3" t="s">
        <v>45</v>
      </c>
      <c r="F5" s="3">
        <v>26.45</v>
      </c>
      <c r="G5" s="5">
        <v>0.32119999999999999</v>
      </c>
      <c r="H5" s="3">
        <v>2700</v>
      </c>
      <c r="I5" s="3" t="s">
        <v>46</v>
      </c>
    </row>
    <row r="6" spans="1:9" ht="25.5" customHeight="1">
      <c r="A6" s="3" t="s">
        <v>47</v>
      </c>
      <c r="B6" s="16">
        <v>0.41875000000000001</v>
      </c>
      <c r="C6" s="3" t="s">
        <v>37</v>
      </c>
      <c r="D6" s="3" t="s">
        <v>40</v>
      </c>
      <c r="E6" s="3" t="s">
        <v>48</v>
      </c>
      <c r="F6" s="3">
        <v>28.45</v>
      </c>
      <c r="G6" s="5">
        <v>0.30840000000000001</v>
      </c>
      <c r="H6" s="3">
        <v>2650</v>
      </c>
      <c r="I6" s="3" t="s">
        <v>49</v>
      </c>
    </row>
    <row r="7" spans="1:9" ht="25.5" customHeight="1">
      <c r="A7" s="8" t="s">
        <v>63</v>
      </c>
      <c r="B7" s="17"/>
      <c r="C7" s="8" t="s">
        <v>37</v>
      </c>
      <c r="D7" s="8"/>
      <c r="E7" s="8" t="s">
        <v>70</v>
      </c>
      <c r="F7" s="8">
        <v>26.16</v>
      </c>
      <c r="G7" s="9"/>
      <c r="H7" s="8">
        <v>2080</v>
      </c>
      <c r="I7" s="8"/>
    </row>
    <row r="8" spans="1:9" ht="25.5" customHeight="1">
      <c r="A8" s="8" t="s">
        <v>64</v>
      </c>
      <c r="B8" s="17"/>
      <c r="C8" s="8" t="s">
        <v>37</v>
      </c>
      <c r="D8" s="8"/>
      <c r="E8" s="8" t="s">
        <v>70</v>
      </c>
      <c r="F8" s="8">
        <v>16.59</v>
      </c>
      <c r="G8" s="9"/>
      <c r="H8" s="8">
        <v>1250</v>
      </c>
      <c r="I8" s="8"/>
    </row>
    <row r="9" spans="1:9" ht="25.5" customHeight="1">
      <c r="A9" s="8" t="s">
        <v>65</v>
      </c>
      <c r="B9" s="17">
        <v>0.54166666666666663</v>
      </c>
      <c r="C9" s="8" t="s">
        <v>37</v>
      </c>
      <c r="D9" s="8" t="s">
        <v>40</v>
      </c>
      <c r="E9" s="8" t="s">
        <v>56</v>
      </c>
      <c r="F9" s="8">
        <v>28.75</v>
      </c>
      <c r="G9" s="9">
        <v>0.3115</v>
      </c>
      <c r="H9" s="8">
        <v>1940</v>
      </c>
      <c r="I9" s="8" t="s">
        <v>57</v>
      </c>
    </row>
    <row r="10" spans="1:9" ht="25.5" customHeight="1">
      <c r="A10" s="3" t="s">
        <v>66</v>
      </c>
      <c r="B10" s="14">
        <v>0.4375</v>
      </c>
      <c r="C10" s="3" t="s">
        <v>37</v>
      </c>
      <c r="D10" s="3" t="s">
        <v>40</v>
      </c>
      <c r="E10" s="3" t="s">
        <v>58</v>
      </c>
      <c r="F10" s="3">
        <v>26.9</v>
      </c>
      <c r="G10" s="5">
        <v>0.32479999999999998</v>
      </c>
      <c r="H10" s="3">
        <f>1270+1280-830</f>
        <v>1720</v>
      </c>
      <c r="I10" s="3" t="s">
        <v>59</v>
      </c>
    </row>
    <row r="11" spans="1:9" ht="25.5" customHeight="1">
      <c r="A11" s="3" t="s">
        <v>67</v>
      </c>
      <c r="B11" s="14">
        <v>0.375</v>
      </c>
      <c r="C11" s="3" t="s">
        <v>37</v>
      </c>
      <c r="D11" s="3" t="s">
        <v>40</v>
      </c>
      <c r="E11" s="3" t="s">
        <v>60</v>
      </c>
      <c r="F11" s="3">
        <v>29.25</v>
      </c>
      <c r="G11" s="5">
        <v>0.316</v>
      </c>
      <c r="H11" s="3">
        <v>2140</v>
      </c>
      <c r="I11" s="3" t="s">
        <v>59</v>
      </c>
    </row>
    <row r="12" spans="1:9" ht="25.5" customHeight="1">
      <c r="A12" s="3" t="s">
        <v>68</v>
      </c>
      <c r="B12" s="14">
        <v>0.67499999999999993</v>
      </c>
      <c r="C12" s="3" t="s">
        <v>37</v>
      </c>
      <c r="D12" s="3" t="s">
        <v>40</v>
      </c>
      <c r="E12" s="3" t="s">
        <v>61</v>
      </c>
      <c r="F12" s="3">
        <v>28.35</v>
      </c>
      <c r="G12" s="5">
        <v>0.32519999999999999</v>
      </c>
      <c r="H12" s="3">
        <v>2030</v>
      </c>
      <c r="I12" s="3" t="s">
        <v>62</v>
      </c>
    </row>
    <row r="13" spans="1:9" ht="25.5" customHeight="1">
      <c r="A13" s="3" t="s">
        <v>69</v>
      </c>
      <c r="B13" s="16">
        <v>0.33333333333333331</v>
      </c>
      <c r="C13" s="3" t="s">
        <v>37</v>
      </c>
      <c r="D13" s="3" t="s">
        <v>40</v>
      </c>
      <c r="E13" s="3" t="s">
        <v>48</v>
      </c>
      <c r="F13" s="3">
        <v>29.35</v>
      </c>
      <c r="G13" s="5">
        <v>0.32200000000000001</v>
      </c>
      <c r="H13" s="3">
        <f>2900-790</f>
        <v>2110</v>
      </c>
      <c r="I13" s="3" t="s">
        <v>59</v>
      </c>
    </row>
    <row r="14" spans="1:9" ht="25.5" customHeight="1">
      <c r="A14" s="22" t="s">
        <v>119</v>
      </c>
      <c r="B14" s="17">
        <v>0.35416666666666669</v>
      </c>
      <c r="C14" s="23" t="s">
        <v>80</v>
      </c>
      <c r="D14" s="23" t="s">
        <v>81</v>
      </c>
      <c r="E14" s="23" t="s">
        <v>82</v>
      </c>
      <c r="F14" s="23">
        <v>30.05</v>
      </c>
      <c r="G14" s="24">
        <v>0.32990000000000003</v>
      </c>
      <c r="H14" s="23">
        <f>2590-359</f>
        <v>2231</v>
      </c>
      <c r="I14" s="23" t="s">
        <v>83</v>
      </c>
    </row>
    <row r="15" spans="1:9" ht="25.5" customHeight="1">
      <c r="A15" s="23" t="s">
        <v>120</v>
      </c>
      <c r="B15" s="17">
        <v>0.5625</v>
      </c>
      <c r="C15" s="23" t="s">
        <v>76</v>
      </c>
      <c r="D15" s="23" t="s">
        <v>77</v>
      </c>
      <c r="E15" s="23" t="s">
        <v>78</v>
      </c>
      <c r="F15" s="23">
        <v>26.95</v>
      </c>
      <c r="G15" s="24">
        <v>0.32040000000000002</v>
      </c>
      <c r="H15" s="23">
        <v>2180</v>
      </c>
      <c r="I15" s="23" t="s">
        <v>79</v>
      </c>
    </row>
    <row r="16" spans="1:9" ht="25.5" customHeight="1">
      <c r="A16" s="23" t="s">
        <v>121</v>
      </c>
      <c r="B16" s="17">
        <v>0.50694444444444442</v>
      </c>
      <c r="C16" s="23" t="s">
        <v>92</v>
      </c>
      <c r="D16" s="23" t="s">
        <v>93</v>
      </c>
      <c r="E16" s="23" t="s">
        <v>94</v>
      </c>
      <c r="F16" s="23">
        <v>29.4</v>
      </c>
      <c r="G16" s="24">
        <v>0.31979999999999997</v>
      </c>
      <c r="H16" s="23">
        <f>1230+1230-300</f>
        <v>2160</v>
      </c>
      <c r="I16" s="23" t="s">
        <v>95</v>
      </c>
    </row>
    <row r="17" spans="1:9" ht="25.5" customHeight="1">
      <c r="A17" s="25" t="s">
        <v>119</v>
      </c>
      <c r="B17" s="14">
        <v>0.35416666666666669</v>
      </c>
      <c r="C17" s="26" t="s">
        <v>96</v>
      </c>
      <c r="D17" s="26" t="s">
        <v>97</v>
      </c>
      <c r="E17" s="26" t="s">
        <v>98</v>
      </c>
      <c r="F17" s="26">
        <v>30.05</v>
      </c>
      <c r="G17" s="27">
        <v>0.32990000000000003</v>
      </c>
      <c r="H17" s="26">
        <f>2590-359</f>
        <v>2231</v>
      </c>
      <c r="I17" s="26" t="s">
        <v>99</v>
      </c>
    </row>
    <row r="18" spans="1:9" ht="25.5" customHeight="1">
      <c r="A18" s="26" t="s">
        <v>122</v>
      </c>
      <c r="B18" s="14">
        <v>0.5625</v>
      </c>
      <c r="C18" s="26" t="s">
        <v>96</v>
      </c>
      <c r="D18" s="26" t="s">
        <v>97</v>
      </c>
      <c r="E18" s="26" t="s">
        <v>100</v>
      </c>
      <c r="F18" s="26">
        <v>26.95</v>
      </c>
      <c r="G18" s="27">
        <v>0.32040000000000002</v>
      </c>
      <c r="H18" s="26">
        <v>2180</v>
      </c>
      <c r="I18" s="26" t="s">
        <v>99</v>
      </c>
    </row>
    <row r="19" spans="1:9" ht="25.5" customHeight="1">
      <c r="A19" s="26" t="s">
        <v>121</v>
      </c>
      <c r="B19" s="14">
        <v>0.50694444444444442</v>
      </c>
      <c r="C19" s="26" t="s">
        <v>96</v>
      </c>
      <c r="D19" s="26" t="s">
        <v>97</v>
      </c>
      <c r="E19" s="26" t="s">
        <v>98</v>
      </c>
      <c r="F19" s="26">
        <v>29.4</v>
      </c>
      <c r="G19" s="27">
        <v>0.31979999999999997</v>
      </c>
      <c r="H19" s="26">
        <f>1230+1230-300</f>
        <v>2160</v>
      </c>
      <c r="I19" s="26" t="s">
        <v>99</v>
      </c>
    </row>
    <row r="20" spans="1:9" ht="25.5" customHeight="1">
      <c r="A20" s="23" t="s">
        <v>123</v>
      </c>
      <c r="B20" s="29">
        <v>0.6875</v>
      </c>
      <c r="C20" s="22" t="s">
        <v>112</v>
      </c>
      <c r="D20" s="23" t="s">
        <v>113</v>
      </c>
      <c r="E20" s="23" t="s">
        <v>114</v>
      </c>
      <c r="F20" s="23">
        <v>17.25</v>
      </c>
      <c r="G20" s="24">
        <v>0.31890000000000002</v>
      </c>
      <c r="H20" s="23">
        <v>2120</v>
      </c>
      <c r="I20" s="23" t="s">
        <v>115</v>
      </c>
    </row>
    <row r="21" spans="1:9" ht="25.5" customHeight="1">
      <c r="A21" s="23">
        <v>20215.7</v>
      </c>
      <c r="B21" s="17">
        <v>0.84583333333333333</v>
      </c>
      <c r="C21" s="22" t="s">
        <v>112</v>
      </c>
      <c r="D21" s="23" t="s">
        <v>113</v>
      </c>
      <c r="E21" s="23" t="s">
        <v>116</v>
      </c>
      <c r="F21" s="23">
        <v>31.65</v>
      </c>
      <c r="G21" s="24">
        <v>0.31509999999999999</v>
      </c>
      <c r="H21" s="23">
        <f>2630-410</f>
        <v>2220</v>
      </c>
      <c r="I21" s="23" t="s">
        <v>117</v>
      </c>
    </row>
    <row r="22" spans="1:9" ht="25.5" customHeight="1">
      <c r="A22" s="23" t="s">
        <v>124</v>
      </c>
      <c r="B22" s="17">
        <v>0.43055555555555558</v>
      </c>
      <c r="C22" s="22" t="s">
        <v>112</v>
      </c>
      <c r="D22" s="23" t="s">
        <v>113</v>
      </c>
      <c r="E22" s="23" t="s">
        <v>114</v>
      </c>
      <c r="F22" s="23">
        <v>30</v>
      </c>
      <c r="G22" s="24">
        <v>0.31380000000000002</v>
      </c>
      <c r="H22" s="23">
        <v>2100</v>
      </c>
      <c r="I22" s="23" t="s">
        <v>118</v>
      </c>
    </row>
    <row r="23" spans="1:9" ht="25.5" customHeight="1">
      <c r="A23" s="23" t="s">
        <v>125</v>
      </c>
      <c r="B23" s="17">
        <v>0.46527777777777773</v>
      </c>
      <c r="C23" s="22" t="s">
        <v>112</v>
      </c>
      <c r="D23" s="23" t="s">
        <v>113</v>
      </c>
      <c r="E23" s="23" t="s">
        <v>114</v>
      </c>
      <c r="F23" s="23">
        <v>8.1</v>
      </c>
      <c r="G23" s="24">
        <v>0.3201</v>
      </c>
      <c r="H23" s="23">
        <f>2160-1680</f>
        <v>480</v>
      </c>
      <c r="I23" s="23" t="s">
        <v>118</v>
      </c>
    </row>
    <row r="24" spans="1:9" ht="25.5" customHeight="1">
      <c r="A24" s="25" t="s">
        <v>126</v>
      </c>
      <c r="B24" s="14">
        <v>0.59722222222222221</v>
      </c>
      <c r="C24" s="26" t="s">
        <v>127</v>
      </c>
      <c r="D24" s="26" t="s">
        <v>128</v>
      </c>
      <c r="E24" s="26" t="s">
        <v>129</v>
      </c>
      <c r="F24" s="26">
        <v>27.85</v>
      </c>
      <c r="G24" s="27">
        <v>0.32329999999999998</v>
      </c>
      <c r="H24" s="26">
        <f>2250-70</f>
        <v>2180</v>
      </c>
      <c r="I24" s="26" t="s">
        <v>130</v>
      </c>
    </row>
    <row r="25" spans="1:9" ht="25.5" customHeight="1">
      <c r="A25" s="25" t="s">
        <v>131</v>
      </c>
      <c r="B25" s="14">
        <v>0.61805555555555558</v>
      </c>
      <c r="C25" s="26" t="s">
        <v>127</v>
      </c>
      <c r="D25" s="26" t="s">
        <v>128</v>
      </c>
      <c r="E25" s="26" t="s">
        <v>138</v>
      </c>
      <c r="F25" s="26">
        <v>25.7</v>
      </c>
      <c r="G25" s="27">
        <v>0.30990000000000001</v>
      </c>
      <c r="H25" s="26">
        <f>2570-550</f>
        <v>2020</v>
      </c>
      <c r="I25" s="26" t="s">
        <v>130</v>
      </c>
    </row>
    <row r="26" spans="1:9" ht="25.5" customHeight="1">
      <c r="A26" s="25" t="s">
        <v>132</v>
      </c>
      <c r="B26" s="14">
        <v>0.14583333333333334</v>
      </c>
      <c r="C26" s="26" t="s">
        <v>127</v>
      </c>
      <c r="D26" s="26" t="s">
        <v>133</v>
      </c>
      <c r="E26" s="26" t="s">
        <v>129</v>
      </c>
      <c r="F26" s="26">
        <v>20.5</v>
      </c>
      <c r="G26" s="27">
        <v>0.31359999999999999</v>
      </c>
      <c r="H26" s="26">
        <v>1640</v>
      </c>
      <c r="I26" s="26" t="s">
        <v>134</v>
      </c>
    </row>
    <row r="27" spans="1:9" ht="25.5" customHeight="1">
      <c r="A27" s="25" t="s">
        <v>135</v>
      </c>
      <c r="B27" s="14">
        <v>0.71319444444444446</v>
      </c>
      <c r="C27" s="26" t="s">
        <v>127</v>
      </c>
      <c r="D27" s="26" t="s">
        <v>133</v>
      </c>
      <c r="E27" s="26" t="s">
        <v>136</v>
      </c>
      <c r="F27" s="26">
        <v>28.85</v>
      </c>
      <c r="G27" s="27">
        <v>0.3291</v>
      </c>
      <c r="H27" s="26">
        <v>3000</v>
      </c>
      <c r="I27" s="26" t="s">
        <v>137</v>
      </c>
    </row>
    <row r="28" spans="1:9" ht="25.5" customHeight="1">
      <c r="A28" s="22" t="s">
        <v>162</v>
      </c>
      <c r="B28" s="17">
        <v>0.4236111111111111</v>
      </c>
      <c r="C28" s="23" t="s">
        <v>163</v>
      </c>
      <c r="D28" s="23" t="s">
        <v>164</v>
      </c>
      <c r="E28" s="23" t="s">
        <v>165</v>
      </c>
      <c r="F28" s="23">
        <v>28.55</v>
      </c>
      <c r="G28" s="24">
        <v>0.3256</v>
      </c>
      <c r="H28" s="23">
        <f>2920-880</f>
        <v>2040</v>
      </c>
      <c r="I28" s="35" t="s">
        <v>166</v>
      </c>
    </row>
    <row r="29" spans="1:9" ht="25.5" customHeight="1">
      <c r="A29" s="22" t="s">
        <v>167</v>
      </c>
      <c r="B29" s="17">
        <v>0.81944444444444453</v>
      </c>
      <c r="C29" s="23" t="s">
        <v>163</v>
      </c>
      <c r="D29" s="23" t="s">
        <v>168</v>
      </c>
      <c r="E29" s="23" t="s">
        <v>165</v>
      </c>
      <c r="F29" s="23">
        <v>27.6</v>
      </c>
      <c r="G29" s="24">
        <v>0.32279999999999998</v>
      </c>
      <c r="H29" s="23">
        <f>2440-390</f>
        <v>2050</v>
      </c>
      <c r="I29" s="23" t="s">
        <v>169</v>
      </c>
    </row>
    <row r="30" spans="1:9" ht="25.5" customHeight="1">
      <c r="A30" s="22" t="s">
        <v>170</v>
      </c>
      <c r="B30" s="17">
        <v>0.52777777777777779</v>
      </c>
      <c r="C30" s="23" t="s">
        <v>163</v>
      </c>
      <c r="D30" s="23" t="s">
        <v>164</v>
      </c>
      <c r="E30" s="23" t="s">
        <v>165</v>
      </c>
      <c r="F30" s="36">
        <v>29.3</v>
      </c>
      <c r="G30" s="24">
        <v>0.3286</v>
      </c>
      <c r="H30" s="23">
        <f>3350-1210</f>
        <v>2140</v>
      </c>
      <c r="I30" s="23" t="s">
        <v>171</v>
      </c>
    </row>
    <row r="31" spans="1:9" ht="25.5" customHeight="1">
      <c r="A31" s="23" t="s">
        <v>172</v>
      </c>
      <c r="B31" s="17">
        <v>0.75208333333333333</v>
      </c>
      <c r="C31" s="23" t="s">
        <v>163</v>
      </c>
      <c r="D31" s="23" t="s">
        <v>164</v>
      </c>
      <c r="E31" s="23" t="s">
        <v>173</v>
      </c>
      <c r="F31" s="23">
        <v>29.35</v>
      </c>
      <c r="G31" s="24">
        <v>0.30509999999999998</v>
      </c>
      <c r="H31" s="23">
        <v>2270</v>
      </c>
      <c r="I31" s="23" t="s">
        <v>174</v>
      </c>
    </row>
    <row r="32" spans="1:9" ht="22.5" customHeight="1">
      <c r="A32" s="25" t="s">
        <v>175</v>
      </c>
      <c r="B32" s="14">
        <v>0.70833333333333337</v>
      </c>
      <c r="C32" s="37" t="s">
        <v>176</v>
      </c>
      <c r="D32" s="26" t="s">
        <v>177</v>
      </c>
      <c r="E32" s="26" t="s">
        <v>178</v>
      </c>
      <c r="F32" s="26">
        <v>28.9</v>
      </c>
      <c r="G32" s="27">
        <v>0.27139999999999997</v>
      </c>
      <c r="H32" s="26">
        <v>2290</v>
      </c>
      <c r="I32" s="26" t="s">
        <v>179</v>
      </c>
    </row>
    <row r="33" spans="1:9" ht="22.5" customHeight="1">
      <c r="A33" s="25" t="s">
        <v>180</v>
      </c>
      <c r="B33" s="14">
        <v>0.77083333333333337</v>
      </c>
      <c r="C33" s="37" t="s">
        <v>176</v>
      </c>
      <c r="D33" s="26" t="s">
        <v>177</v>
      </c>
      <c r="E33" s="26" t="s">
        <v>181</v>
      </c>
      <c r="F33" s="26">
        <v>28.65</v>
      </c>
      <c r="G33" s="27">
        <v>0.31219999999999998</v>
      </c>
      <c r="H33" s="26">
        <v>2260</v>
      </c>
      <c r="I33" s="26" t="s">
        <v>182</v>
      </c>
    </row>
    <row r="34" spans="1:9" ht="22.5" customHeight="1">
      <c r="A34" s="25" t="s">
        <v>183</v>
      </c>
      <c r="B34" s="14">
        <v>0.3888888888888889</v>
      </c>
      <c r="C34" s="37" t="s">
        <v>176</v>
      </c>
      <c r="D34" s="26" t="s">
        <v>177</v>
      </c>
      <c r="E34" s="26" t="s">
        <v>178</v>
      </c>
      <c r="F34" s="26">
        <v>29.5</v>
      </c>
      <c r="G34" s="27">
        <v>0.31159999999999999</v>
      </c>
      <c r="H34" s="26">
        <v>2080</v>
      </c>
      <c r="I34" s="26" t="s">
        <v>184</v>
      </c>
    </row>
    <row r="35" spans="1:9" ht="22.5" customHeight="1">
      <c r="A35" s="25" t="s">
        <v>185</v>
      </c>
      <c r="B35" s="14">
        <v>0.34722222222222227</v>
      </c>
      <c r="C35" s="37" t="s">
        <v>176</v>
      </c>
      <c r="D35" s="26" t="s">
        <v>177</v>
      </c>
      <c r="E35" s="26" t="s">
        <v>178</v>
      </c>
      <c r="F35" s="26">
        <v>25.6</v>
      </c>
      <c r="G35" s="27">
        <v>0.32300000000000001</v>
      </c>
      <c r="H35" s="26">
        <v>1910</v>
      </c>
      <c r="I35" s="26" t="s">
        <v>184</v>
      </c>
    </row>
    <row r="36" spans="1:9" ht="22.5" customHeight="1">
      <c r="A36" s="25" t="s">
        <v>186</v>
      </c>
      <c r="B36" s="14">
        <v>0.46875</v>
      </c>
      <c r="C36" s="37" t="s">
        <v>176</v>
      </c>
      <c r="D36" s="26" t="s">
        <v>177</v>
      </c>
      <c r="E36" s="26" t="s">
        <v>178</v>
      </c>
      <c r="F36" s="26">
        <v>29.5</v>
      </c>
      <c r="G36" s="27">
        <v>0.30930000000000002</v>
      </c>
      <c r="H36" s="26">
        <f>3161-1130</f>
        <v>2031</v>
      </c>
      <c r="I36" s="26" t="s">
        <v>184</v>
      </c>
    </row>
    <row r="37" spans="1:9" ht="26.25" customHeight="1">
      <c r="A37" s="42" t="s">
        <v>202</v>
      </c>
      <c r="B37" s="43">
        <v>0.36805555555555602</v>
      </c>
      <c r="C37" s="42" t="s">
        <v>112</v>
      </c>
      <c r="D37" s="42" t="s">
        <v>203</v>
      </c>
      <c r="E37" s="42" t="s">
        <v>204</v>
      </c>
      <c r="F37" s="42">
        <v>29.3</v>
      </c>
      <c r="G37" s="44">
        <v>0.33</v>
      </c>
      <c r="H37" s="42">
        <v>2020</v>
      </c>
      <c r="I37" s="42" t="s">
        <v>205</v>
      </c>
    </row>
    <row r="38" spans="1:9" ht="26.25" customHeight="1">
      <c r="A38" s="42" t="s">
        <v>206</v>
      </c>
      <c r="B38" s="43">
        <v>0.53680555555555598</v>
      </c>
      <c r="C38" s="42" t="s">
        <v>112</v>
      </c>
      <c r="D38" s="42" t="s">
        <v>203</v>
      </c>
      <c r="E38" s="42" t="s">
        <v>204</v>
      </c>
      <c r="F38" s="42">
        <v>27.6</v>
      </c>
      <c r="G38" s="44">
        <v>0.33079999999999998</v>
      </c>
      <c r="H38" s="42">
        <f>2940-1080</f>
        <v>1860</v>
      </c>
      <c r="I38" s="42" t="s">
        <v>205</v>
      </c>
    </row>
    <row r="39" spans="1:9" ht="26.25" customHeight="1">
      <c r="A39" s="45" t="s">
        <v>209</v>
      </c>
      <c r="B39" s="46">
        <v>0.44444444444444398</v>
      </c>
      <c r="C39" s="42" t="s">
        <v>112</v>
      </c>
      <c r="D39" s="42" t="s">
        <v>203</v>
      </c>
      <c r="E39" s="42" t="s">
        <v>204</v>
      </c>
      <c r="F39" s="42">
        <v>29.75</v>
      </c>
      <c r="G39" s="44">
        <v>0.31979999999999997</v>
      </c>
      <c r="H39" s="42">
        <f>3400-1300</f>
        <v>2100</v>
      </c>
      <c r="I39" s="42" t="s">
        <v>200</v>
      </c>
    </row>
    <row r="40" spans="1:9" ht="26.25" customHeight="1">
      <c r="A40" s="45" t="s">
        <v>210</v>
      </c>
      <c r="B40" s="43">
        <v>0.37847222222222199</v>
      </c>
      <c r="C40" s="42" t="s">
        <v>112</v>
      </c>
      <c r="D40" s="42" t="s">
        <v>203</v>
      </c>
      <c r="E40" s="42" t="s">
        <v>207</v>
      </c>
      <c r="F40" s="42">
        <v>32.5</v>
      </c>
      <c r="G40" s="44">
        <v>0.31659999999999999</v>
      </c>
      <c r="H40" s="42">
        <v>2300</v>
      </c>
      <c r="I40" s="42" t="s">
        <v>208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tabSelected="1" topLeftCell="A19" workbookViewId="0">
      <selection activeCell="L26" sqref="L26"/>
    </sheetView>
  </sheetViews>
  <sheetFormatPr defaultRowHeight="13.5"/>
  <cols>
    <col min="1" max="1" width="13.125" customWidth="1"/>
    <col min="4" max="4" width="13.75" customWidth="1"/>
    <col min="5" max="5" width="12.125" customWidth="1"/>
    <col min="6" max="6" width="11.125" customWidth="1"/>
    <col min="7" max="7" width="10.75" customWidth="1"/>
    <col min="9" max="9" width="10.375" customWidth="1"/>
  </cols>
  <sheetData>
    <row r="1" spans="1:9" ht="42" customHeight="1">
      <c r="A1" s="38" t="s">
        <v>55</v>
      </c>
      <c r="B1" s="39"/>
      <c r="C1" s="39"/>
      <c r="D1" s="39"/>
      <c r="E1" s="39"/>
      <c r="F1" s="39"/>
      <c r="G1" s="39"/>
      <c r="H1" s="39"/>
      <c r="I1" s="40"/>
    </row>
    <row r="2" spans="1:9" ht="56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ht="38.25" customHeight="1">
      <c r="A3" s="3" t="s">
        <v>26</v>
      </c>
      <c r="B3" s="4">
        <v>0.33333333333333331</v>
      </c>
      <c r="C3" s="3" t="s">
        <v>9</v>
      </c>
      <c r="D3" s="3" t="s">
        <v>19</v>
      </c>
      <c r="E3" s="3" t="s">
        <v>10</v>
      </c>
      <c r="F3" s="3">
        <v>29.35</v>
      </c>
      <c r="G3" s="5">
        <v>0.32140000000000002</v>
      </c>
      <c r="H3" s="3">
        <f>3560-1870</f>
        <v>1690</v>
      </c>
      <c r="I3" s="3" t="s">
        <v>11</v>
      </c>
    </row>
    <row r="4" spans="1:9" ht="38.25" customHeight="1">
      <c r="A4" s="3" t="s">
        <v>27</v>
      </c>
      <c r="B4" s="4">
        <v>0.66666666666666663</v>
      </c>
      <c r="C4" s="3" t="s">
        <v>9</v>
      </c>
      <c r="D4" s="3" t="s">
        <v>19</v>
      </c>
      <c r="E4" s="3" t="s">
        <v>12</v>
      </c>
      <c r="F4" s="3">
        <v>30.15</v>
      </c>
      <c r="G4" s="5">
        <v>0.31900000000000001</v>
      </c>
      <c r="H4" s="3">
        <v>1920</v>
      </c>
      <c r="I4" s="3" t="s">
        <v>13</v>
      </c>
    </row>
    <row r="5" spans="1:9" ht="38.25" customHeight="1">
      <c r="A5" s="3" t="s">
        <v>28</v>
      </c>
      <c r="B5" s="4">
        <v>0.375</v>
      </c>
      <c r="C5" s="3" t="s">
        <v>9</v>
      </c>
      <c r="D5" s="3" t="s">
        <v>19</v>
      </c>
      <c r="E5" s="3" t="s">
        <v>12</v>
      </c>
      <c r="F5" s="3">
        <v>30.25</v>
      </c>
      <c r="G5" s="5">
        <v>0.32329999999999998</v>
      </c>
      <c r="H5" s="3">
        <v>2380</v>
      </c>
      <c r="I5" s="3" t="s">
        <v>14</v>
      </c>
    </row>
    <row r="6" spans="1:9" ht="38.25" customHeight="1">
      <c r="A6" s="6" t="s">
        <v>29</v>
      </c>
      <c r="B6" s="7">
        <v>0.61805555555555558</v>
      </c>
      <c r="C6" s="8" t="s">
        <v>15</v>
      </c>
      <c r="D6" s="8" t="s">
        <v>19</v>
      </c>
      <c r="E6" s="8" t="s">
        <v>16</v>
      </c>
      <c r="F6" s="8">
        <v>30.15</v>
      </c>
      <c r="G6" s="9">
        <v>0.32150000000000001</v>
      </c>
      <c r="H6" s="8">
        <v>1840</v>
      </c>
      <c r="I6" s="10" t="s">
        <v>17</v>
      </c>
    </row>
    <row r="7" spans="1:9" ht="38.25" customHeight="1">
      <c r="A7" s="6" t="s">
        <v>30</v>
      </c>
      <c r="B7" s="7">
        <v>0.65277777777777779</v>
      </c>
      <c r="C7" s="8" t="s">
        <v>15</v>
      </c>
      <c r="D7" s="8" t="s">
        <v>19</v>
      </c>
      <c r="E7" s="8" t="s">
        <v>18</v>
      </c>
      <c r="F7" s="8">
        <v>24.6</v>
      </c>
      <c r="G7" s="9">
        <v>0.3231</v>
      </c>
      <c r="H7" s="8">
        <v>2380</v>
      </c>
      <c r="I7" s="10" t="s">
        <v>17</v>
      </c>
    </row>
    <row r="8" spans="1:9" ht="38.25" customHeight="1">
      <c r="A8" s="11" t="s">
        <v>31</v>
      </c>
      <c r="B8" s="7">
        <v>0.56944444444444442</v>
      </c>
      <c r="C8" s="8" t="s">
        <v>15</v>
      </c>
      <c r="D8" s="8" t="s">
        <v>19</v>
      </c>
      <c r="E8" s="8" t="s">
        <v>18</v>
      </c>
      <c r="F8" s="8">
        <v>13.85</v>
      </c>
      <c r="G8" s="9">
        <v>0.32479999999999998</v>
      </c>
      <c r="H8" s="8">
        <v>880</v>
      </c>
      <c r="I8" s="10" t="s">
        <v>17</v>
      </c>
    </row>
    <row r="9" spans="1:9" ht="38.25" customHeight="1">
      <c r="A9" s="12" t="s">
        <v>32</v>
      </c>
      <c r="B9" s="4">
        <v>0.5625</v>
      </c>
      <c r="C9" s="3" t="s">
        <v>15</v>
      </c>
      <c r="D9" s="3" t="s">
        <v>19</v>
      </c>
      <c r="E9" s="3" t="s">
        <v>20</v>
      </c>
      <c r="F9" s="3">
        <v>30.45</v>
      </c>
      <c r="G9" s="5">
        <v>0.3231</v>
      </c>
      <c r="H9" s="3">
        <f>2610-720</f>
        <v>1890</v>
      </c>
      <c r="I9" s="3" t="s">
        <v>17</v>
      </c>
    </row>
    <row r="10" spans="1:9" ht="38.25" customHeight="1">
      <c r="A10" s="12" t="s">
        <v>33</v>
      </c>
      <c r="B10" s="4">
        <v>0.375</v>
      </c>
      <c r="C10" s="3" t="s">
        <v>15</v>
      </c>
      <c r="D10" s="3" t="s">
        <v>21</v>
      </c>
      <c r="E10" s="3" t="s">
        <v>22</v>
      </c>
      <c r="F10" s="3">
        <v>30.3</v>
      </c>
      <c r="G10" s="5">
        <v>0.3241</v>
      </c>
      <c r="H10" s="3">
        <f>2790-950</f>
        <v>1840</v>
      </c>
      <c r="I10" s="3" t="s">
        <v>17</v>
      </c>
    </row>
    <row r="11" spans="1:9" ht="38.25" customHeight="1">
      <c r="A11" s="12" t="s">
        <v>34</v>
      </c>
      <c r="B11" s="4">
        <v>0.4236111111111111</v>
      </c>
      <c r="C11" s="3" t="s">
        <v>15</v>
      </c>
      <c r="D11" s="3" t="s">
        <v>21</v>
      </c>
      <c r="E11" s="3" t="s">
        <v>22</v>
      </c>
      <c r="F11" s="3">
        <v>30.5</v>
      </c>
      <c r="G11" s="5">
        <v>0.32390000000000002</v>
      </c>
      <c r="H11" s="3">
        <f>2760-910</f>
        <v>1850</v>
      </c>
      <c r="I11" s="3" t="s">
        <v>23</v>
      </c>
    </row>
    <row r="12" spans="1:9" ht="32.25" customHeight="1">
      <c r="A12" s="11" t="s">
        <v>35</v>
      </c>
      <c r="B12" s="7">
        <v>0.3888888888888889</v>
      </c>
      <c r="C12" s="11" t="s">
        <v>15</v>
      </c>
      <c r="D12" s="11" t="s">
        <v>21</v>
      </c>
      <c r="E12" s="11" t="s">
        <v>24</v>
      </c>
      <c r="F12" s="18">
        <v>30.25</v>
      </c>
      <c r="G12" s="9">
        <v>0.32169999999999999</v>
      </c>
      <c r="H12" s="8">
        <v>1830</v>
      </c>
      <c r="I12" s="11" t="s">
        <v>25</v>
      </c>
    </row>
    <row r="13" spans="1:9" ht="32.25" customHeight="1">
      <c r="A13" s="11" t="s">
        <v>75</v>
      </c>
      <c r="B13" s="7">
        <v>0.39583333333333331</v>
      </c>
      <c r="C13" s="11" t="s">
        <v>71</v>
      </c>
      <c r="D13" s="11" t="s">
        <v>72</v>
      </c>
      <c r="E13" s="11" t="s">
        <v>73</v>
      </c>
      <c r="F13" s="18">
        <v>31.3</v>
      </c>
      <c r="G13" s="9">
        <v>0.32319999999999999</v>
      </c>
      <c r="H13" s="18">
        <f>2810-920</f>
        <v>1890</v>
      </c>
      <c r="I13" s="11" t="s">
        <v>74</v>
      </c>
    </row>
    <row r="14" spans="1:9" ht="32.25" customHeight="1">
      <c r="A14" s="19" t="s">
        <v>84</v>
      </c>
      <c r="B14" s="20">
        <v>0.3888888888888889</v>
      </c>
      <c r="C14" s="19" t="s">
        <v>85</v>
      </c>
      <c r="D14" s="19" t="s">
        <v>86</v>
      </c>
      <c r="E14" s="19" t="s">
        <v>87</v>
      </c>
      <c r="F14" s="19">
        <v>30.75</v>
      </c>
      <c r="G14" s="21">
        <v>0.32529999999999998</v>
      </c>
      <c r="H14" s="19">
        <f>2750-880</f>
        <v>1870</v>
      </c>
      <c r="I14" s="19" t="s">
        <v>88</v>
      </c>
    </row>
    <row r="15" spans="1:9" ht="32.25" customHeight="1">
      <c r="A15" s="19" t="s">
        <v>89</v>
      </c>
      <c r="B15" s="20">
        <v>0.60416666666666663</v>
      </c>
      <c r="C15" s="19" t="s">
        <v>85</v>
      </c>
      <c r="D15" s="19" t="s">
        <v>90</v>
      </c>
      <c r="E15" s="19" t="s">
        <v>91</v>
      </c>
      <c r="F15" s="19">
        <v>29</v>
      </c>
      <c r="G15" s="19">
        <v>32.479999999999997</v>
      </c>
      <c r="H15" s="19">
        <f>1560+980-890</f>
        <v>1650</v>
      </c>
      <c r="I15" s="19" t="s">
        <v>88</v>
      </c>
    </row>
    <row r="16" spans="1:9" ht="32.25" customHeight="1">
      <c r="A16" s="12" t="s">
        <v>161</v>
      </c>
      <c r="B16" s="4">
        <v>0.3611111111111111</v>
      </c>
      <c r="C16" s="12" t="s">
        <v>101</v>
      </c>
      <c r="D16" s="12" t="s">
        <v>102</v>
      </c>
      <c r="E16" s="12" t="s">
        <v>103</v>
      </c>
      <c r="F16" s="28">
        <v>29.45</v>
      </c>
      <c r="G16" s="5">
        <v>0.32479999999999998</v>
      </c>
      <c r="H16" s="28">
        <v>2600</v>
      </c>
      <c r="I16" s="12" t="s">
        <v>104</v>
      </c>
    </row>
    <row r="17" spans="1:9" ht="32.25" customHeight="1">
      <c r="A17" s="12" t="s">
        <v>111</v>
      </c>
      <c r="B17" s="4">
        <v>0.8125</v>
      </c>
      <c r="C17" s="12" t="s">
        <v>101</v>
      </c>
      <c r="D17" s="12" t="s">
        <v>102</v>
      </c>
      <c r="E17" s="12" t="s">
        <v>105</v>
      </c>
      <c r="F17" s="28">
        <v>20.100000000000001</v>
      </c>
      <c r="G17" s="5">
        <v>0.3236</v>
      </c>
      <c r="H17" s="28">
        <v>1340</v>
      </c>
      <c r="I17" s="12" t="s">
        <v>106</v>
      </c>
    </row>
    <row r="18" spans="1:9" ht="32.25" customHeight="1">
      <c r="A18" s="12" t="s">
        <v>107</v>
      </c>
      <c r="B18" s="4">
        <v>0.46180555555555558</v>
      </c>
      <c r="C18" s="12" t="s">
        <v>101</v>
      </c>
      <c r="D18" s="28" t="s">
        <v>108</v>
      </c>
      <c r="E18" s="28" t="s">
        <v>109</v>
      </c>
      <c r="F18" s="28">
        <v>30.5</v>
      </c>
      <c r="G18" s="5">
        <v>0.3236</v>
      </c>
      <c r="H18" s="28">
        <f>1350+1320</f>
        <v>2670</v>
      </c>
      <c r="I18" s="28" t="s">
        <v>110</v>
      </c>
    </row>
    <row r="19" spans="1:9" ht="32.25" customHeight="1">
      <c r="A19" s="30" t="s">
        <v>154</v>
      </c>
      <c r="B19" s="20">
        <v>0.70833333333333337</v>
      </c>
      <c r="C19" s="19" t="s">
        <v>140</v>
      </c>
      <c r="D19" s="30" t="s">
        <v>155</v>
      </c>
      <c r="E19" s="19" t="s">
        <v>142</v>
      </c>
      <c r="F19" s="19">
        <v>30.65</v>
      </c>
      <c r="G19" s="21">
        <v>0.32440000000000002</v>
      </c>
      <c r="H19" s="19">
        <f>2550-670</f>
        <v>1880</v>
      </c>
      <c r="I19" s="19" t="s">
        <v>156</v>
      </c>
    </row>
    <row r="20" spans="1:9" ht="32.25" customHeight="1">
      <c r="A20" s="30" t="s">
        <v>157</v>
      </c>
      <c r="B20" s="20">
        <v>0.52083333333333337</v>
      </c>
      <c r="C20" s="19" t="s">
        <v>140</v>
      </c>
      <c r="D20" s="30" t="s">
        <v>155</v>
      </c>
      <c r="E20" s="19" t="s">
        <v>158</v>
      </c>
      <c r="F20" s="19">
        <v>29.7</v>
      </c>
      <c r="G20" s="21">
        <v>0.32390000000000002</v>
      </c>
      <c r="H20" s="19">
        <v>2720</v>
      </c>
      <c r="I20" s="19" t="s">
        <v>159</v>
      </c>
    </row>
    <row r="21" spans="1:9" ht="32.25" customHeight="1">
      <c r="A21" s="30" t="s">
        <v>160</v>
      </c>
      <c r="B21" s="20">
        <v>0.4375</v>
      </c>
      <c r="C21" s="19" t="s">
        <v>140</v>
      </c>
      <c r="D21" s="30" t="s">
        <v>155</v>
      </c>
      <c r="E21" s="19" t="s">
        <v>142</v>
      </c>
      <c r="F21" s="19">
        <v>30.95</v>
      </c>
      <c r="G21" s="21">
        <v>0.3221</v>
      </c>
      <c r="H21" s="19">
        <v>1850</v>
      </c>
      <c r="I21" s="19" t="s">
        <v>153</v>
      </c>
    </row>
    <row r="22" spans="1:9" ht="32.25" customHeight="1">
      <c r="A22" s="31" t="s">
        <v>139</v>
      </c>
      <c r="B22" s="31">
        <v>0.41666666666666669</v>
      </c>
      <c r="C22" s="32" t="s">
        <v>140</v>
      </c>
      <c r="D22" s="33" t="s">
        <v>141</v>
      </c>
      <c r="E22" s="32" t="s">
        <v>142</v>
      </c>
      <c r="F22" s="32">
        <v>30.55</v>
      </c>
      <c r="G22" s="34">
        <v>0.32279999999999998</v>
      </c>
      <c r="H22" s="32">
        <f>2350-330</f>
        <v>2020</v>
      </c>
      <c r="I22" s="32" t="s">
        <v>143</v>
      </c>
    </row>
    <row r="23" spans="1:9" ht="32.25" customHeight="1">
      <c r="A23" s="33" t="s">
        <v>144</v>
      </c>
      <c r="B23" s="31">
        <v>0.58680555555555558</v>
      </c>
      <c r="C23" s="32" t="s">
        <v>140</v>
      </c>
      <c r="D23" s="33" t="s">
        <v>145</v>
      </c>
      <c r="E23" s="32" t="s">
        <v>146</v>
      </c>
      <c r="F23" s="32">
        <v>30.45</v>
      </c>
      <c r="G23" s="34">
        <v>0.3286</v>
      </c>
      <c r="H23" s="32">
        <f>2130-150</f>
        <v>1980</v>
      </c>
      <c r="I23" s="32" t="s">
        <v>147</v>
      </c>
    </row>
    <row r="24" spans="1:9" ht="32.25" customHeight="1">
      <c r="A24" s="33" t="s">
        <v>148</v>
      </c>
      <c r="B24" s="31">
        <v>0.70138888888888884</v>
      </c>
      <c r="C24" s="32" t="s">
        <v>140</v>
      </c>
      <c r="D24" s="33" t="s">
        <v>149</v>
      </c>
      <c r="E24" s="32" t="s">
        <v>150</v>
      </c>
      <c r="F24" s="32">
        <v>30.3</v>
      </c>
      <c r="G24" s="34">
        <v>0.3226</v>
      </c>
      <c r="H24" s="32">
        <v>2600</v>
      </c>
      <c r="I24" s="32" t="s">
        <v>151</v>
      </c>
    </row>
    <row r="25" spans="1:9" ht="32.25" customHeight="1">
      <c r="A25" s="33" t="s">
        <v>152</v>
      </c>
      <c r="B25" s="31">
        <v>0.51041666666666663</v>
      </c>
      <c r="C25" s="32" t="s">
        <v>140</v>
      </c>
      <c r="D25" s="33" t="s">
        <v>149</v>
      </c>
      <c r="E25" s="32" t="s">
        <v>142</v>
      </c>
      <c r="F25" s="32">
        <v>30.65</v>
      </c>
      <c r="G25" s="34">
        <v>0.32300000000000001</v>
      </c>
      <c r="H25" s="32">
        <f>2420-630</f>
        <v>1790</v>
      </c>
      <c r="I25" s="32" t="s">
        <v>153</v>
      </c>
    </row>
    <row r="26" spans="1:9" ht="32.25" customHeight="1">
      <c r="A26" s="20" t="s">
        <v>187</v>
      </c>
      <c r="B26" s="20">
        <v>0.4375</v>
      </c>
      <c r="C26" s="19" t="s">
        <v>188</v>
      </c>
      <c r="D26" s="30" t="s">
        <v>189</v>
      </c>
      <c r="E26" s="19" t="s">
        <v>190</v>
      </c>
      <c r="F26" s="19">
        <v>30.55</v>
      </c>
      <c r="G26" s="21">
        <v>0.31979999999999997</v>
      </c>
      <c r="H26" s="19">
        <f>2720-950</f>
        <v>1770</v>
      </c>
      <c r="I26" s="19" t="s">
        <v>194</v>
      </c>
    </row>
    <row r="27" spans="1:9" ht="32.25" customHeight="1">
      <c r="A27" s="30" t="s">
        <v>191</v>
      </c>
      <c r="B27" s="20">
        <v>0.6875</v>
      </c>
      <c r="C27" s="19" t="s">
        <v>188</v>
      </c>
      <c r="D27" s="30" t="s">
        <v>189</v>
      </c>
      <c r="E27" s="19" t="s">
        <v>192</v>
      </c>
      <c r="F27" s="19">
        <v>31.45</v>
      </c>
      <c r="G27" s="21">
        <v>0.32300000000000001</v>
      </c>
      <c r="H27" s="19">
        <f>2950-1100</f>
        <v>1850</v>
      </c>
      <c r="I27" s="19" t="s">
        <v>195</v>
      </c>
    </row>
    <row r="28" spans="1:9" ht="32.25" customHeight="1">
      <c r="A28" s="30" t="s">
        <v>193</v>
      </c>
      <c r="B28" s="20">
        <v>0.33333333333333331</v>
      </c>
      <c r="C28" s="19" t="s">
        <v>188</v>
      </c>
      <c r="D28" s="30" t="s">
        <v>189</v>
      </c>
      <c r="E28" s="19" t="s">
        <v>190</v>
      </c>
      <c r="F28" s="19">
        <v>32.1</v>
      </c>
      <c r="G28" s="21">
        <v>0.32400000000000001</v>
      </c>
      <c r="H28" s="19">
        <v>1940</v>
      </c>
      <c r="I28" s="19" t="s">
        <v>196</v>
      </c>
    </row>
    <row r="29" spans="1:9" ht="30" customHeight="1">
      <c r="A29" s="41" t="s">
        <v>211</v>
      </c>
      <c r="B29" s="31">
        <v>0.66666666666666663</v>
      </c>
      <c r="C29" s="47" t="s">
        <v>197</v>
      </c>
      <c r="D29" s="33" t="s">
        <v>198</v>
      </c>
      <c r="E29" s="32" t="s">
        <v>199</v>
      </c>
      <c r="F29" s="32">
        <v>31.9</v>
      </c>
      <c r="G29" s="34">
        <v>0.32079999999999997</v>
      </c>
      <c r="H29" s="32">
        <v>2850</v>
      </c>
      <c r="I29" s="32" t="s">
        <v>200</v>
      </c>
    </row>
    <row r="30" spans="1:9" ht="30" customHeight="1">
      <c r="A30" s="41" t="s">
        <v>212</v>
      </c>
      <c r="B30" s="31">
        <v>0.38194444444444442</v>
      </c>
      <c r="C30" s="47" t="s">
        <v>197</v>
      </c>
      <c r="D30" s="33" t="s">
        <v>198</v>
      </c>
      <c r="E30" s="32" t="s">
        <v>199</v>
      </c>
      <c r="F30" s="32">
        <v>32.299999999999997</v>
      </c>
      <c r="G30" s="34">
        <v>0.32319999999999999</v>
      </c>
      <c r="H30" s="32">
        <v>1990</v>
      </c>
      <c r="I30" s="32" t="s">
        <v>79</v>
      </c>
    </row>
    <row r="31" spans="1:9" ht="30" customHeight="1">
      <c r="A31" s="41" t="s">
        <v>213</v>
      </c>
      <c r="B31" s="31">
        <v>0.375</v>
      </c>
      <c r="C31" s="47" t="s">
        <v>197</v>
      </c>
      <c r="D31" s="33" t="s">
        <v>198</v>
      </c>
      <c r="E31" s="32" t="s">
        <v>199</v>
      </c>
      <c r="F31" s="32">
        <v>32.35</v>
      </c>
      <c r="G31" s="34">
        <v>0.32</v>
      </c>
      <c r="H31" s="32">
        <f>2780-800</f>
        <v>1980</v>
      </c>
      <c r="I31" s="32" t="s">
        <v>201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盐酸</vt:lpstr>
      <vt:lpstr>液碱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2021-10-19T06:09:00Z</dcterms:modified>
</cp:coreProperties>
</file>