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 firstSheet="15" activeTab="28"/>
  </bookViews>
  <sheets>
    <sheet name="1日" sheetId="4" r:id="rId1"/>
    <sheet name="2日" sheetId="6" r:id="rId2"/>
    <sheet name="3日" sheetId="7" r:id="rId3"/>
    <sheet name="4日" sheetId="8" r:id="rId4"/>
    <sheet name="5日" sheetId="9" r:id="rId5"/>
    <sheet name="6日" sheetId="10" r:id="rId6"/>
    <sheet name="7日" sheetId="11" r:id="rId7"/>
    <sheet name="8日" sheetId="12" r:id="rId8"/>
    <sheet name="9日" sheetId="13" r:id="rId9"/>
    <sheet name="10日" sheetId="14" r:id="rId10"/>
    <sheet name="11日" sheetId="15" r:id="rId11"/>
    <sheet name="12日" sheetId="16" r:id="rId12"/>
    <sheet name="13日" sheetId="17" r:id="rId13"/>
    <sheet name="14日" sheetId="18" r:id="rId14"/>
    <sheet name="15日" sheetId="19" r:id="rId15"/>
    <sheet name="16日" sheetId="20" r:id="rId16"/>
    <sheet name="17日" sheetId="21" r:id="rId17"/>
    <sheet name="18日" sheetId="22" r:id="rId18"/>
    <sheet name="19日" sheetId="23" r:id="rId19"/>
    <sheet name="20日" sheetId="24" r:id="rId20"/>
    <sheet name="21日" sheetId="25" r:id="rId21"/>
    <sheet name="22日" sheetId="26" r:id="rId22"/>
    <sheet name="23日" sheetId="27" r:id="rId23"/>
    <sheet name="24日" sheetId="28" r:id="rId24"/>
    <sheet name="25日" sheetId="29" r:id="rId25"/>
    <sheet name="26日" sheetId="30" r:id="rId26"/>
    <sheet name="27日" sheetId="31" r:id="rId27"/>
    <sheet name="28日" sheetId="32" r:id="rId28"/>
    <sheet name="29日" sheetId="33" r:id="rId29"/>
    <sheet name="30日" sheetId="34" r:id="rId30"/>
    <sheet name="31日" sheetId="35" r:id="rId31"/>
    <sheet name="Sheet1" sheetId="36" r:id="rId32"/>
  </sheets>
  <calcPr calcId="144525"/>
</workbook>
</file>

<file path=xl/sharedStrings.xml><?xml version="1.0" encoding="utf-8"?>
<sst xmlns="http://schemas.openxmlformats.org/spreadsheetml/2006/main" count="5204" uniqueCount="313">
  <si>
    <t>项目</t>
  </si>
  <si>
    <t>( 乙 )夜</t>
  </si>
  <si>
    <t>( 丙 )白</t>
  </si>
  <si>
    <t>( 丁 )中</t>
  </si>
  <si>
    <t>除盐水流量累计</t>
  </si>
  <si>
    <t>自用（累计）</t>
  </si>
  <si>
    <t>外送（累计）</t>
  </si>
  <si>
    <t>自用（当班）</t>
  </si>
  <si>
    <t>外送（当班）</t>
  </si>
  <si>
    <t>A区水（使用流量t/h）</t>
  </si>
  <si>
    <t>炉数</t>
  </si>
  <si>
    <t>出焦/炉</t>
  </si>
  <si>
    <t>干熄/炉</t>
  </si>
  <si>
    <t>加氨泵</t>
  </si>
  <si>
    <t>泵号</t>
  </si>
  <si>
    <t>2#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</si>
  <si>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</si>
  <si>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</si>
  <si>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</si>
  <si>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</si>
  <si>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</si>
  <si>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</si>
  <si>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</si>
  <si>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 xml:space="preserve">    15 点 00 分，向槽加氨水 25  升，补入除盐水至  500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</si>
  <si>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</si>
  <si>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</si>
  <si>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</si>
  <si>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</si>
  <si>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</si>
  <si>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 xml:space="preserve">  14点 30 分，向槽加磷酸盐  2  kg，氢氧化钠  1kg，补入除盐水至 500 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</si>
  <si>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</si>
  <si>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</si>
  <si>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</si>
  <si>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</si>
  <si>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</si>
  <si>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</si>
  <si>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</si>
  <si>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</si>
  <si>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0:55分再生3#阳床，进酸浓度：3.1%，3.1%
3:30分再生2#阳床，进酸浓度：3.0%，3.1%      5:55分中和排水（PH 1# 6.9 PH 2#8.24）</t>
  </si>
  <si>
    <t>清洗1#、2#、3#、4#、5#过滤器</t>
  </si>
  <si>
    <t>21:34分再生3#阳床，进酸浓度：2.9%，3.3%</t>
  </si>
  <si>
    <t>操作者签名：</t>
  </si>
  <si>
    <t>中控：   秦忠文        化验：苏晓虹</t>
  </si>
  <si>
    <t>中控：蒙广年           化验：韩丽娜</t>
  </si>
  <si>
    <t>中控：蔡彬彬           化验：蔡永鹏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</si>
  <si>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</si>
  <si>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</si>
  <si>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</si>
  <si>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</si>
  <si>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</si>
  <si>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</si>
  <si>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</si>
  <si>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</si>
  <si>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2.0</t>
    </r>
  </si>
  <si>
    <r>
      <rPr>
        <sz val="12"/>
        <rFont val="Times New Roman"/>
        <charset val="134"/>
      </rPr>
      <t>PH</t>
    </r>
    <r>
      <rPr>
        <sz val="12"/>
        <rFont val="宋体"/>
        <charset val="134"/>
      </rPr>
      <t>值</t>
    </r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</si>
  <si>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9.5</t>
    </r>
  </si>
  <si>
    <t>电导率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</si>
  <si>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0.2</t>
    </r>
  </si>
  <si>
    <r>
      <rPr>
        <sz val="12"/>
        <rFont val="Times New Roman"/>
        <charset val="134"/>
      </rPr>
      <t>SiO</t>
    </r>
    <r>
      <rPr>
        <vertAlign val="subscript"/>
        <sz val="12"/>
        <rFont val="Times New Roman"/>
        <charset val="134"/>
      </rPr>
      <t>2</t>
    </r>
    <r>
      <rPr>
        <sz val="12"/>
        <rFont val="宋体"/>
        <charset val="134"/>
      </rPr>
      <t>，</t>
    </r>
    <r>
      <rPr>
        <sz val="12"/>
        <rFont val="Times New Roman"/>
        <charset val="134"/>
      </rPr>
      <t>μg/L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</si>
  <si>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</si>
  <si>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，μg/L</t>
    </r>
  </si>
  <si>
    <t>参考</t>
  </si>
  <si>
    <t>炉水</t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</si>
  <si>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10.5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</si>
  <si>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150</t>
    </r>
  </si>
  <si>
    <r>
      <rPr>
        <sz val="12"/>
        <rFont val="宋体"/>
        <charset val="134"/>
      </rPr>
      <t>磷酸盐，</t>
    </r>
    <r>
      <rPr>
        <sz val="12"/>
        <rFont val="Times New Roman"/>
        <charset val="134"/>
      </rPr>
      <t>mg/L</t>
    </r>
  </si>
  <si>
    <r>
      <rPr>
        <sz val="12"/>
        <rFont val="Times New Roman"/>
        <charset val="134"/>
      </rPr>
      <t>2.0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</si>
  <si>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，mg/L</t>
    </r>
  </si>
  <si>
    <r>
      <rPr>
        <sz val="12"/>
        <rFont val="宋体"/>
        <charset val="134"/>
      </rPr>
      <t>≥</t>
    </r>
    <r>
      <rPr>
        <sz val="12"/>
        <rFont val="Times New Roman"/>
        <charset val="134"/>
      </rPr>
      <t>1.0</t>
    </r>
  </si>
  <si>
    <t>≤2000</t>
  </si>
  <si>
    <t>饱和蒸汽</t>
  </si>
  <si>
    <t>电导率，μs/cm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</si>
  <si>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0.3</t>
    </r>
  </si>
  <si>
    <t>≤10</t>
  </si>
  <si>
    <t>过热蒸汽</t>
  </si>
  <si>
    <t>回水</t>
  </si>
  <si>
    <t>≤1.0</t>
  </si>
  <si>
    <t>参考（8.0-9.6）</t>
  </si>
  <si>
    <t>Na+</t>
  </si>
  <si>
    <t>SiO2</t>
  </si>
  <si>
    <t>参考≤10</t>
  </si>
  <si>
    <t>原水</t>
  </si>
  <si>
    <t>PH值</t>
  </si>
  <si>
    <t>总碱度</t>
  </si>
  <si>
    <t>浊度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</si>
  <si>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</si>
  <si>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</si>
  <si>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</si>
  <si>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</si>
  <si>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</si>
  <si>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</si>
  <si>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</si>
  <si>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</si>
  <si>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</si>
  <si>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</si>
  <si>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除盐水当日自用累计</t>
  </si>
  <si>
    <t>除盐水当日外送累计</t>
  </si>
  <si>
    <t>注：红色字体有公式，不要修改删除！</t>
  </si>
  <si>
    <t xml:space="preserve">  14   点 30 分，向槽加氨水 25  升，补入除盐水至 500   mm液位</t>
  </si>
  <si>
    <t>4  点  15分，向槽加磷酸盐 1   kg，氢氧化钠  1kg，补入除盐水至 510  mm液位</t>
  </si>
  <si>
    <t>19  点10  分，向槽加磷酸盐  1  kg，氢氧化钠  1kg，补入除盐水至 510  mm液位</t>
  </si>
  <si>
    <t>00:20分中和排水（PH 1#7.8 PH 2#6.24）               1:46分再生1#阳床，进酸浓度：3.1%，3.1%
4:20分再生1#阴床，进碱浓度：3.0%，3.1%      6:25分中和排水（PH 1#7.6 PH 2#8.24）</t>
  </si>
  <si>
    <t>10：50分再生2#阳床，进酸浓度：3.0%，3.0%</t>
  </si>
  <si>
    <t>20:50分再生3#阳床，进酸浓度：2.9%，3.0%            22:30分中和排水（PH 1# 6.84 PH 2# 7.24）</t>
  </si>
  <si>
    <t>中控： 秦忠文          化验：苏晓虹</t>
  </si>
  <si>
    <t>中控：  韩丽娜         化验：梁锦凤</t>
  </si>
  <si>
    <t>( 甲 )夜</t>
  </si>
  <si>
    <t>( 乙 )白</t>
  </si>
  <si>
    <t>( 丙 )中</t>
  </si>
  <si>
    <t xml:space="preserve">   10  点 40 分，向槽加氨水 25  升，补入除盐水至  500  mm液位</t>
  </si>
  <si>
    <t>9  点10  分，向槽加磷酸盐  1.5  kg，氢氧化钠  1kg，补入除盐水至500   mm液位</t>
  </si>
  <si>
    <t>23  点10  分，向槽加磷酸盐  1.5  kg，氢氧化钠  1kg，补入除盐水至500   mm液位</t>
  </si>
  <si>
    <t>5:20分再生3#阴床，进碱浓度：3.0%，3.1%</t>
  </si>
  <si>
    <t>12:28分再生1#阳床，进酸浓度：3.1%，3.0%  
14:40分中和排水（PH 1#8.37 PH 2#8.1）</t>
  </si>
  <si>
    <t xml:space="preserve">18:28分再生3#阳床，进酸浓度：3.1%，3.1%
22:30分再生2#阴床，进碱浓度：3.0%，3.1%      </t>
  </si>
  <si>
    <t>中控： 梁霞          化验：曾俊文</t>
  </si>
  <si>
    <t>中控：秦忠文           化验：梁锦凤</t>
  </si>
  <si>
    <t>( 乙)白</t>
  </si>
  <si>
    <t>本班18：00水站跳闸，外送水自动清零（清0前制水349t）</t>
  </si>
  <si>
    <t xml:space="preserve">    10 点  10分，向槽加氨水 25  升，补入除盐水至 500   mm液位</t>
  </si>
  <si>
    <t xml:space="preserve"> 12 点 20 分，向槽加磷酸盐1.5    kg，氢氧化钠  1kg，补入除盐水至  500 mm液位</t>
  </si>
  <si>
    <t>00:20分中和排水（PH 1#8.37 PH 2#8.1）            03:12分再生2#阳床，进酸浓度：3.1%，3.1%</t>
  </si>
  <si>
    <t>17:00分再生3#阳床，进酸浓度：3.1%，3.1%</t>
  </si>
  <si>
    <t>中控：梁霞           化验：曾俊文</t>
  </si>
  <si>
    <t>中控：   秦忠文      化验：苏晓虹</t>
  </si>
  <si>
    <t>中控：韩丽娜           化验：蒙广年</t>
  </si>
  <si>
    <t>( 丁 )夜</t>
  </si>
  <si>
    <t>( 甲 )白</t>
  </si>
  <si>
    <t>( 乙 )中</t>
  </si>
  <si>
    <t>7     点 10 分，向槽加氨水 25  升，补入除盐水至  540  mm液位</t>
  </si>
  <si>
    <t xml:space="preserve"> 0 点 56 分，向槽加磷酸盐  1  kg，氢氧化钠  1kg，补入除盐水至 500  mm液位</t>
  </si>
  <si>
    <t xml:space="preserve"> 13 点 10 分，向槽加磷酸盐  1.5  kg，氢氧化钠  1kg，补入除盐水至 550  mm液位</t>
  </si>
  <si>
    <t>清洗1#、2#过滤器                                         6:22分再生1#阳床，进酸浓度：3.3%，3.1%</t>
  </si>
  <si>
    <t>12:20分再生3#阴床，进碱浓度：3.0%，3.1%   14:10分中和排水（PH 1#8.37 PH 2#8.1）</t>
  </si>
  <si>
    <t xml:space="preserve">19：00分再生2#阳床，进酸浓度：3.0%，3.0%          23:04分再生3#阳床，进酸浓度：2.9%，3.0% </t>
  </si>
  <si>
    <t>中控：  韦国宏         化验：苏晓虹</t>
  </si>
  <si>
    <t xml:space="preserve">   6  点04  分，向槽加氨水 25  升，补入除盐水至  510  mm液位</t>
  </si>
  <si>
    <t xml:space="preserve"> 5 点 30 分，向槽加磷酸盐 0.5   kg，氢氧化钠  1kg，补入除盐水至 500  mm液位</t>
  </si>
  <si>
    <t xml:space="preserve"> 20 点  00分，向槽加磷酸盐 0.5   kg，氢氧化钠  1kg，补入除盐水至  510 mm液位</t>
  </si>
  <si>
    <t>16：45分再生1#阳床，进酸浓度：3.0%，3.2%          19:20分再生3#阳床，进酸浓度：2.9%，3.1%           21:35分中和排水（PH 1#8.37 PH 2#7.1）</t>
  </si>
  <si>
    <t>中控：  梁霞         化验：梁锦凤</t>
  </si>
  <si>
    <t>( 丙 )夜</t>
  </si>
  <si>
    <t>( 丁 )白</t>
  </si>
  <si>
    <t>( 甲 )中</t>
  </si>
  <si>
    <t xml:space="preserve">    07 点 20 分，向槽加氨水 25  升，补入除盐水至  500  mm液位</t>
  </si>
  <si>
    <t xml:space="preserve">  9点 16 分，向槽加磷酸盐  1  kg，氢氧化钠  1kg，补入除盐水至  530 mm液位</t>
  </si>
  <si>
    <t xml:space="preserve"> 11 点 20 分，向槽加磷酸盐   2 kg，氢氧化钠  1kg，补入除盐水至 540  mm液位</t>
  </si>
  <si>
    <t xml:space="preserve">02:54分再生2#阳床，进酸浓度：3.0%，3.2%          06:25分再生2#阴床，进碱浓度：2.9%，3.1%           </t>
  </si>
  <si>
    <t xml:space="preserve">13:12分再生1#阴床，进碱浓度：2.9%，2.9% </t>
  </si>
  <si>
    <t>19:10分再生3#阳床，进酸浓度：3.0%，3.2%             21:30分中和排水（PH 1#8.37 PH 2#7.1）</t>
  </si>
  <si>
    <t>(  丁)白</t>
  </si>
  <si>
    <t xml:space="preserve">     7点 30 分，向槽加氨水  25 升，补入除盐水至  500  mm液位</t>
  </si>
  <si>
    <t xml:space="preserve">  12点 16 分，向槽加磷酸盐  0 .5 kg，氢氧化钠  1kg，补入除盐水至  520 mm液位</t>
  </si>
  <si>
    <t xml:space="preserve">0:01分再生3#阴床，进碱浓度：2.9%，2.9% </t>
  </si>
  <si>
    <t>12:45分再生1#阳床，进酸浓度：3.0%，3.1%</t>
  </si>
  <si>
    <t>18:56分再生2#阳床，进酸浓度：3.0%，3.1%           21:46分再生3#阳床，进酸浓度：3.0%，3.1%</t>
  </si>
  <si>
    <t>4     点  05分，向槽加氨水 25  升，补入除盐水至 500   mm液位</t>
  </si>
  <si>
    <t xml:space="preserve">    22 点06  分，向槽加氨水  25 升，补入除盐水至  500  mm液位</t>
  </si>
  <si>
    <t>3  点50  分，向槽加磷酸盐  0.5  kg，氢氧化钠  1kg，补入除盐水至 500  mm液位</t>
  </si>
  <si>
    <t xml:space="preserve"> 14 点 40 分，向槽加磷酸盐  1  kg，氢氧化钠  1.5kg，补入除盐水至 520  mm液位</t>
  </si>
  <si>
    <t>清洗1#、2#、3#、4#、5#过滤器                         00:50中和排水（PH 1# 7.5 PH 2# 6.7 ）</t>
  </si>
  <si>
    <t xml:space="preserve">清洗1#、2#、3#、4#、5#过滤器   
白班更换外送泵流量计。  </t>
  </si>
  <si>
    <t>22:40分再生1#阳床，进酸浓度：3.0%，3.1%              接上班更换外送泵流量计，已接好线，流量无显示，待明日白班继续处理</t>
  </si>
  <si>
    <t>中控：  秦忠文         化验：苏晓虹</t>
  </si>
  <si>
    <t>中控：左邓欢           化验：梁锦凤</t>
  </si>
  <si>
    <t>中控：韦国宏           化验：蔡永鹏</t>
  </si>
  <si>
    <t>( 乙)夜</t>
  </si>
  <si>
    <t xml:space="preserve">   15  点 20 分，向槽加氨水 25  升，补入除盐水至 550   mm液位</t>
  </si>
  <si>
    <t>5 点 00 分，向槽加磷酸盐   1 kg，氢氧化钠  1kg，补入除盐水至 500  mm液位</t>
  </si>
  <si>
    <t xml:space="preserve">  14点 50 分，向槽加磷酸盐  1  kg，氢氧化钠  1kg，补入除盐水至500   mm液位</t>
  </si>
  <si>
    <t>清洗1#、2#过滤器                                    00:50分再生3#阳床，进酸浓度：2.9% 3.0%                             3:00分 中和排水（PH 1# 6.52 2# 7.31）</t>
  </si>
  <si>
    <t xml:space="preserve">8:00分再生2#阳床，进酸浓度：3.1% 3.0%  </t>
  </si>
  <si>
    <t>19:21分再生3#阴床，进碱浓度：2.9%，2.9%         23:30分再生3#阳床，进酸浓度：3.1% 3.0%            21:30分 中和排水（PH 1# 6.99 2# 7.31）</t>
  </si>
  <si>
    <t>中控：蔡彬彬          化验：蔡永鹏</t>
  </si>
  <si>
    <t>15     点  15分，向槽加氨水  25 升，补入除盐水至  500  mm液位</t>
  </si>
  <si>
    <t xml:space="preserve">  4点 00 分，向槽加磷酸盐 1 kg，氢氧化钠0.5 kg，补入除盐水至500 mm液位</t>
  </si>
  <si>
    <t>15  点 00 分，向槽加磷酸盐  1  kg，氢氧化钠  1kg，补入除盐水至 500  mm液位</t>
  </si>
  <si>
    <t>2:20分再生2#阴床，进碱浓度：2.8%，2.8%。        4:30分中和排水（PH 1# 6.9 2# 7.6）             6:00分再生1#阳床，进酸浓度：3.1%，3.0%。</t>
  </si>
  <si>
    <t xml:space="preserve">12:39分再生2#阳床，进酸浓度：2.9%  3.1%              14:50分中和排水（PH 1# 7.1  2# 7.6） </t>
  </si>
  <si>
    <t xml:space="preserve">16:05分再生1#混床，进酸浓度：2.9%  3.1% ，进碱浓度：2.8%，2.8%。                          20:10分中和排水（PH 1# 6.9  2# 6.44） </t>
  </si>
  <si>
    <t>中控：曾俊文           化验：梁霞</t>
  </si>
  <si>
    <t>(  甲)夜</t>
  </si>
  <si>
    <t xml:space="preserve">   14  点 10 分，向槽加氨水 25  升，补入除盐水至  500  mm液位</t>
  </si>
  <si>
    <t xml:space="preserve">  0点30分，向槽加磷酸盐1 kg，氢氧化钠 1 kg，补入除盐水至500mm液位</t>
  </si>
  <si>
    <t xml:space="preserve"> 12 点 00 分，向槽加磷酸盐  1  kg，氢氧化钠  1kg，补入除盐水至500   mm液位</t>
  </si>
  <si>
    <t xml:space="preserve">1:10分再生分再生3#阳床，进酸浓度：3.1%，3.0%。4:26分再生3#阴床，进碱浓度：3.2%，2.8%。      6:40分中和排水（PH 1# 6.5 2# 7.9）  </t>
  </si>
  <si>
    <t xml:space="preserve">清洗1#、2#、3#、4#、5#过滤器  
8:41分再生2#阴床，进碱浓度：3.0%，2.9%。 </t>
  </si>
  <si>
    <t xml:space="preserve">17:35分再生1#阳床，进酸浓度：3.1%，3.0%。  19:40分中和排水（PH 1# 6.5 2# 7.9）         20:50分再生3#阴床，进碱浓度：3.2%，2.8%。        </t>
  </si>
  <si>
    <t>14     点 20 分，向槽加氨水  25 升，补入除盐水至 500   mm液位</t>
  </si>
  <si>
    <t>1  点 16 分，向槽加磷酸盐   1 kg，氢氧化钠  1kg，补入除盐水至 520  mm液位</t>
  </si>
  <si>
    <t xml:space="preserve"> 14 点 20 分，向槽加磷酸盐  1  kg，氢氧化钠  1kg，补入除盐水至  520 mm液位</t>
  </si>
  <si>
    <t>2：33分再生2#阳床，进酸浓度：3.1%，3.0%            6:35分中和排水（PH 1# 6.5 2# 7.9）</t>
  </si>
  <si>
    <t xml:space="preserve">9:21分再生3#阳床，进酸浓度：2.9%，2.8%   </t>
  </si>
  <si>
    <t xml:space="preserve">清洗2#、3#过滤器 </t>
  </si>
  <si>
    <t>中控：  左邓欢         化验：苏晓虹</t>
  </si>
  <si>
    <t xml:space="preserve">    9 点00分，向槽加氨水 25 升，补入除盐水至    500mm液位</t>
  </si>
  <si>
    <t>5  点 47 分，向槽加磷酸盐  1  kg，氢氧化钠  1kg，补入除盐水至  530 mm液位</t>
  </si>
  <si>
    <t xml:space="preserve"> 20 点00  分，向槽加磷酸盐  1  kg，氢氧化钠  1kg，补入除盐水至 500  mm液位</t>
  </si>
  <si>
    <t>清洗1#、4#、5#过滤器</t>
  </si>
  <si>
    <t>8:20分再生1#阴床，进碱浓度：3.1%，3.0%。        10：35分中和排水（PH 1# 7.5 2# 7.2）</t>
  </si>
  <si>
    <t xml:space="preserve">清洗1#、2#、3#、4#、5#过滤器 </t>
  </si>
  <si>
    <t>中控： 曾俊文          化验：梁霞</t>
  </si>
  <si>
    <t xml:space="preserve">    7 点 15 分，向槽加氨水  25 升，补入除盐水至  500  mm液位</t>
  </si>
  <si>
    <t>7 点00  分，向槽加磷酸盐  1.5  kg，氢氧化钠  1kg，补入除盐水至 500  mm液位</t>
  </si>
  <si>
    <t xml:space="preserve">  22点 50 分，向槽加磷酸盐1 kg，氢氧化钠 0.5 kg，补入除盐水至 500  mm液位</t>
  </si>
  <si>
    <t xml:space="preserve">05:54分再生2#阳床，进酸浓度：3.1%，3.0%。        </t>
  </si>
  <si>
    <t>9:16分再生3#阳床，进酸浓度：2.9%，3.0%        15:08分再生1#阳床，进酸浓度：3.1%，3.0%</t>
  </si>
  <si>
    <t xml:space="preserve">清洗1#、2#、4#、过滤器 </t>
  </si>
  <si>
    <t>中控： 蒙广年          化验：韩丽娜</t>
  </si>
  <si>
    <t xml:space="preserve">     7点 20 分，向槽加氨水 25  升，补入除盐水至  500  mm液位</t>
  </si>
  <si>
    <t>12  点05  分，向槽加磷酸盐  1.5  kg，氢氧化钠  1kg，补入除盐水至 550  mm液位</t>
  </si>
  <si>
    <t xml:space="preserve">13：30分中和排水（PH 1# 7.2 2# 7.9）         11:34分再生2#阴床，进碱浓度：3.0%，3.1%。 </t>
  </si>
  <si>
    <t>17:35分再生3#阳床，进酸浓度：3.0%，3.2%。</t>
  </si>
  <si>
    <t>中控：曾凡律           化验：梁霞</t>
  </si>
  <si>
    <t xml:space="preserve">  7   点  15分，向槽加氨水  25 升，补入除盐水至  500  mm液位</t>
  </si>
  <si>
    <t xml:space="preserve">    22 点 16 分，向槽加氨水   升，补入除盐水至    400mm液位</t>
  </si>
  <si>
    <t xml:space="preserve"> 4 点 30 分，向槽加磷酸盐 1   kg，氢氧化钠  1kg，补入除盐水至 550  mm液位</t>
  </si>
  <si>
    <t xml:space="preserve">  19点 27 分，向槽加磷酸盐  1.5  kg，氢氧化钠  1kg，补入除盐水至 550  mm液位</t>
  </si>
  <si>
    <t>1:31分再生2#阳床，进碱浓度：2.8%，2.8%。        4:20分中和排水（PH 1# 6.9 2# 7.6）             6:45分再生3#阴床，进酸浓度：3.1%，3.0%。</t>
  </si>
  <si>
    <t>22:50分再生3#阳床，进碱浓度：2.9%，3.0%</t>
  </si>
  <si>
    <t>中控：  左邓欢         化验：梁锦凤</t>
  </si>
  <si>
    <t xml:space="preserve">  10   点  00分，向槽加氨水 25  升，补入除盐水至  500  mm液位</t>
  </si>
  <si>
    <t xml:space="preserve"> 10 点 05 分，向槽加磷酸盐 2   kg，氢氧化钠  1kg，补入除盐水至 500  mm液位</t>
  </si>
  <si>
    <t xml:space="preserve">  11点 17 分，向槽加磷酸盐   1 kg，氢氧化钠  1kg，补入除盐水至 500  mm液位</t>
  </si>
  <si>
    <t xml:space="preserve">00:55分中和排水（PH 1# 6.73 2#  7.25)                   3：38分再生1#阳床进酸浓度：3.0%，3.2%  </t>
  </si>
  <si>
    <t xml:space="preserve">14：30分再生2#阳床进酸浓度：3.0%，3.1%  </t>
  </si>
  <si>
    <t xml:space="preserve">清洗1#、2#、3#过滤器 </t>
  </si>
  <si>
    <t>中控：叶绍文           化验：梁锦凤</t>
  </si>
  <si>
    <t>9     点 40 分，向槽加氨水25   升，补入除盐水至 500   mm液位</t>
  </si>
  <si>
    <t xml:space="preserve"> 12 点 10 分，向槽加磷酸盐 1.5   kg，氢氧化钠  1kg，补入除盐水至  500 mm液位</t>
  </si>
  <si>
    <t xml:space="preserve">06：33分再生3#阳床进酸浓度：3.0%，3.1%  </t>
  </si>
  <si>
    <t>13:50分再生1#阴床，进碱浓度：2.9%，3.0%。</t>
  </si>
  <si>
    <t xml:space="preserve">16:20分中和排水（PH 1# 6.73 2#  7.25)      18:36分再生1#阳床进酸浓度：3.0%，3.1%      20:41分再生2#阴床进碱浓度：2.9%，3.0%。   23:00分中和排水（PH 1# 6.73 2#  7.25)  </t>
  </si>
  <si>
    <t xml:space="preserve">  7   点 40 分，向槽加氨水  25 升，补入除盐水240至  500  mm液位</t>
  </si>
  <si>
    <t xml:space="preserve">  00点50  分，向槽加磷酸盐  1.5  kg，氢氧化钠  0.5kg，补入除盐水至 500  mm液位</t>
  </si>
  <si>
    <t>14  点20  分，向槽加磷酸盐 1   kg，氢氧化钠  0.5kg，补入除盐水至 500  mm液位</t>
  </si>
  <si>
    <t xml:space="preserve">  22点 50 分，向槽加磷酸盐    kg，氢氧化钠  kg，补入除盐水至 400  mm液位</t>
  </si>
  <si>
    <t xml:space="preserve">03:30分再生3#阴床，进碱浓度：2.9%，3.0%            6:00分再生1#阳床，进酸浓度：3.0%，3.1%             7:20分中和排水（PH 1# 6.73 2#  7.25)  </t>
  </si>
  <si>
    <t xml:space="preserve">14:02分再生3#阳床，进酸浓度：3.0%，3.1%   </t>
  </si>
  <si>
    <t>清洗2#过滤器</t>
  </si>
  <si>
    <t>中控：左邓欢           化验：韩丽娜</t>
  </si>
  <si>
    <t xml:space="preserve">    4 点47  分，向槽加氨水 25  升，补入除盐水至  500  mm液位</t>
  </si>
  <si>
    <t xml:space="preserve">    23 点10 分，向槽加氨水 25  升，补入除盐水至 500   mm液位</t>
  </si>
  <si>
    <t>9  点  30分，向槽加磷酸盐  1  kg，氢氧化钠  0.5kg，补入除盐水至 530  mm液位</t>
  </si>
  <si>
    <t>23  点 20 分，向槽加磷酸盐  0.5  kg，氢氧化钠  0.5kg，补入除盐水至 500  mm液位</t>
  </si>
  <si>
    <t>清洗4#、5#过滤器</t>
  </si>
  <si>
    <t>08:30分再生1#阴床，进碱浓度：2.9%，3.0%          10:10分中和排水（PH 1# 6.73 2#  7.25)            11:35分再生1#阳床，进酸浓度：3.0%，3.1%                                       14:05分再生2#阳床，进酸浓度：3.0%，3.1%</t>
  </si>
  <si>
    <t xml:space="preserve">清洗1#、2#、3#、5#过滤器                          16:45分中和排水（PH 1# 6.82 2#  7.31)    </t>
  </si>
  <si>
    <t>23     点 20 分，向槽加氨水 25  升，补入除盐水至 500   mm液位</t>
  </si>
  <si>
    <t>10  点 00 分，向槽加磷酸盐  1  kg，氢氧化钠  0.5kg，补入除盐水至 560  mm液位</t>
  </si>
  <si>
    <t xml:space="preserve">5:03分再生3#阳床，进酸浓度：3.3%，3.1%            7:33分再生3#阴床，进碱浓度：2.9%，3.0% </t>
  </si>
  <si>
    <t xml:space="preserve">09:40分中和排水（PH 1# 6.73 2#  7.25)   </t>
  </si>
  <si>
    <t xml:space="preserve">清洗1#、2#、3#过滤器                                   17:35分再生1#阳床，进酸浓度：3.0%，3.2%  </t>
  </si>
  <si>
    <t>中控：    梁霞       化验：曾俊文</t>
  </si>
  <si>
    <t xml:space="preserve">   6  点 30 分，向槽加氨水 25  升，补入除盐水250至  550  mm液位</t>
  </si>
  <si>
    <t xml:space="preserve">  04点 10 分，向槽加磷酸盐  1.5  kg，氢氧化钠  1kg，补入除盐水至 500  mm液位</t>
  </si>
  <si>
    <t xml:space="preserve"> 6 点 50 分，向槽加磷酸盐 1   kg，氢氧化钠  0.5kg，补入除盐水至  570 mm液位</t>
  </si>
  <si>
    <t xml:space="preserve">01:32分再生2#阳床，进酸浓度：3.0%，3.1%    04:20分中和排水（PH 1# 6.88  2# 7.42)              06:28分再生2#阴床，进碱浓度：2.9%，3.0% </t>
  </si>
  <si>
    <t xml:space="preserve">15:48分再生1#阴床，进碱浓度：3.1%，3.0% </t>
  </si>
  <si>
    <t xml:space="preserve">6:20分中和排水（PH 1# 6.88  2# 7.42)                 22:44分再生3#阳床，进酸浓度：3.0%，3.1%  </t>
  </si>
  <si>
    <t>中控：  叶绍文         化验：梁锦凤</t>
  </si>
  <si>
    <t>(  )夜</t>
  </si>
  <si>
    <t>20     点 00 分，向槽加氨水  25 升，补入除盐水230至  580  mm液位</t>
  </si>
  <si>
    <t>14  点 10 分，向槽加磷酸盐   1 kg，氢氧化钠  0.5kg，补入除盐水至 500  mm液位</t>
  </si>
  <si>
    <t xml:space="preserve">05:15分再生3#阴床，进碱浓度：2.9%，3.0%   07:20分中和排水（PH 1# 6.88  2# 7.42) </t>
  </si>
  <si>
    <t xml:space="preserve">11:20分再生1#阳床，进酸浓度：3.0%，3.1% 
14:08分再生3#混床，进碱浓度：2.9%，3.0%  ，进酸浓度3.0%，3.1% </t>
  </si>
  <si>
    <t xml:space="preserve">06:10分中和排水（PH 1# 6.88  2# 7.42)               21:24分再生2#阳床，进酸浓度：3.0%，3.1% </t>
  </si>
  <si>
    <t xml:space="preserve">    22 点16分，向槽加氨水 25  升，补入除盐水至    500mm液位</t>
  </si>
  <si>
    <t>4  点 10 分，向槽加磷酸盐 1   kg，氢氧化钠  1kg，补入除盐水至 530  mm液位</t>
  </si>
  <si>
    <t xml:space="preserve">  16点 50 分，向槽加磷酸盐 1   kg，氢氧化钠  1.5kg，补入除盐水至 510  mm液位</t>
  </si>
  <si>
    <t xml:space="preserve">清洗3#、5#过滤器                                     2:24分再生3#阳床，进酸浓度：2.8%，3.0%  4:50分中和排水（PH 1#8.37 PH 2#6.7）  </t>
  </si>
  <si>
    <t xml:space="preserve">8:14分再生3#混床，进碱浓度：2.9%，3.0%  ，进酸浓度3.0%，3.1% 
12:10分中和排水（PH 1#8.37 PH 2#7.9）  </t>
  </si>
  <si>
    <t xml:space="preserve">清洗4#、5#过滤器                                 22:30分再生2#阳床，进酸浓度：2.9%，3.0%  </t>
  </si>
  <si>
    <t>白班电脑异常导致外送水、除盐水清零。</t>
  </si>
  <si>
    <t xml:space="preserve">    18 点 05 分，向槽加氨水 25  升，补入除盐水至 520   mm液位</t>
  </si>
  <si>
    <t>6  点  30分，向槽加磷酸盐   2 kg，氢氧化钠  1.5kg，补入除盐水至 560  mm液位</t>
  </si>
  <si>
    <t>4:34分再生1#阳床，进酸浓度：2.9%，3.1%              7:00中和排水（PH 1# 7.5 2#6.7）</t>
  </si>
  <si>
    <t xml:space="preserve">14:05分再生2#阴床，进碱浓度：3.0%，3.1%    </t>
  </si>
  <si>
    <t xml:space="preserve">19:12分再生1#阴床，进碱浓度：3.0%，3.1% </t>
  </si>
  <si>
    <t xml:space="preserve">   14  点 50 分，向槽加氨水 25  升，补入除盐水至 550   mm液位</t>
  </si>
  <si>
    <t xml:space="preserve">  7点 30 分，向槽加磷酸盐  2 kg，氢氧化钠  1kg，补入除盐水至 530  mm液位</t>
  </si>
  <si>
    <t xml:space="preserve">  20点 10 分，向槽加磷酸盐  1.5  kg，氢氧化钠  0.5kg，补入除盐水至 500  mm液位</t>
  </si>
  <si>
    <t>1:00分再生3#阳床，进酸浓度：3.0%，2.8%。      4:30分再生2#阳床，进酸浓度：3.0%，3.0%。    7:45分中和排水（PH 1# 7.7  2#6.8）</t>
  </si>
  <si>
    <t xml:space="preserve">14:32分再生3#阴床，进碱浓度：2.9%，3.0% </t>
  </si>
  <si>
    <t>清洗1#、2#、3#过滤器</t>
  </si>
  <si>
    <t>中控： 秦忠文          化验：梁锦凤</t>
  </si>
  <si>
    <t xml:space="preserve">  15   点 15 分，向槽加氨水25   升，补入除盐水至  500  mm液位</t>
  </si>
  <si>
    <t xml:space="preserve">  7点 20 分，向槽加磷酸盐1.5 kg，氢氧化钠 0.5 kg，补入除盐水至  520 mm液位</t>
  </si>
  <si>
    <t xml:space="preserve">  11点 05 分，向槽加磷酸盐  1.5  kg，氢氧化钠  0.5kg，补入除盐水至 510  mm液位</t>
  </si>
  <si>
    <t>6:40分再生1#阳床，进酸浓度：3.0%，3.1%。</t>
  </si>
  <si>
    <t>清洗1#、2#、3#、4#、5#过滤器                   9:00分中和排水（PH 1# 7.36  2# 6.71）</t>
  </si>
  <si>
    <t>19:37分再生3#阳床，进酸浓度：3.0%，3.1%。</t>
  </si>
  <si>
    <t xml:space="preserve">   15  点 30 分，向槽加氨水 25  升，补入除盐水至  500  mm液位</t>
  </si>
  <si>
    <t xml:space="preserve">  15点 20 分，向槽加磷酸盐  1.5  kg，氢氧化钠1  kg，补入除盐水至 500  mm液位</t>
  </si>
  <si>
    <t>6：22分再生2#阳床，进酸浓度：3.0%，3.1%</t>
  </si>
  <si>
    <t>8:50分中和排水（PH 1# 7.9  2# 6.8）</t>
  </si>
  <si>
    <t>清洗1#、2#、3#、4#、5#过滤器               23:40再生2#阴床，进碱浓度：2.9%，3.0%</t>
  </si>
  <si>
    <t>中控：秦忠文           化验：苏晓虹</t>
  </si>
  <si>
    <t>(  丁)夜</t>
  </si>
  <si>
    <t xml:space="preserve"> 10    点  05分，向槽加氨水 25  升，补入除盐水至550    mm液位</t>
  </si>
  <si>
    <t xml:space="preserve">  1点  00分，向槽加磷酸盐   1 kg，氢氧化钠  1kg，补入除盐水至 550  mm液位</t>
  </si>
  <si>
    <t xml:space="preserve"> 14 点 50 分，向槽加磷酸盐   2 kg，氢氧化钠  1kg，补入除盐水至550   mm液位</t>
  </si>
  <si>
    <t>清洗1#过滤器                                2：16分再生1#阳床，进酸浓度：3.0%，3.1%           4:30分中和排水（PH 1# 7.83  2# 6.2）</t>
  </si>
  <si>
    <t>8:20再生3#阴床，进碱浓度：2.9%，2.8%</t>
  </si>
  <si>
    <t>17:26分再生2#阳床，进酸浓度：3.0%，3.1%            19:25分中和排水（PH 1# 7.5  2# 8.2）</t>
  </si>
  <si>
    <t>中控：秦忠文           化验：左邓欢</t>
  </si>
  <si>
    <t xml:space="preserve"> 14    点15分，向槽加氨水  25 升，补入除盐水至    500mm液位</t>
  </si>
  <si>
    <t xml:space="preserve">  07点 10 分，向槽加磷酸盐  2  kg，氢氧化钠  1kg，补入除盐水至 500  mm液位</t>
  </si>
  <si>
    <t xml:space="preserve"> 20 点 30 分，向槽加磷酸盐 2  kg，氢氧化钠  1kg，补入除盐水至 550  mm液位</t>
  </si>
  <si>
    <t xml:space="preserve">00:53分再生3#阳床，进酸浓度：3.0%，3.1%            </t>
  </si>
  <si>
    <t xml:space="preserve">8:07再生2#阴床，进碱浓度：2.7%，2.8%
10:25分中和排水（PH 1# 7.5  2# 7.82）
14:30分再生1#阳床，进酸浓度：3.1%，3.1%       </t>
  </si>
  <si>
    <t>中控： 叶绍文          化验：梁锦凤</t>
  </si>
  <si>
    <t>中控： 曾俊文          化验：曾凡律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</si>
</sst>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52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name val="Times New Roman"/>
      <charset val="134"/>
    </font>
    <font>
      <sz val="12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4"/>
      <name val="宋体"/>
      <charset val="134"/>
    </font>
    <font>
      <b/>
      <sz val="14"/>
      <color rgb="FF0070C0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6" tint="0.399975585192419"/>
      <name val="宋体"/>
      <charset val="134"/>
      <scheme val="minor"/>
    </font>
    <font>
      <b/>
      <sz val="14"/>
      <color rgb="FF7030A0"/>
      <name val="宋体"/>
      <charset val="134"/>
    </font>
    <font>
      <b/>
      <sz val="14"/>
      <color rgb="FFFF0000"/>
      <name val="宋体"/>
      <charset val="134"/>
    </font>
    <font>
      <sz val="18"/>
      <color rgb="FFFF0000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color rgb="FFFF0000"/>
      <name val="宋体"/>
      <charset val="134"/>
      <scheme val="minor"/>
    </font>
    <font>
      <b/>
      <sz val="14"/>
      <color theme="9" tint="0.799981688894314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sz val="14"/>
      <name val="宋体"/>
      <charset val="134"/>
      <scheme val="minor"/>
    </font>
    <font>
      <sz val="14"/>
      <name val="宋体"/>
      <charset val="134"/>
    </font>
    <font>
      <b/>
      <sz val="11"/>
      <color rgb="FF3F3F3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vertAlign val="subscript"/>
      <sz val="12"/>
      <name val="Times New Roman"/>
      <charset val="134"/>
    </font>
    <font>
      <vertAlign val="superscript"/>
      <sz val="12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5" fillId="0" borderId="0" applyFon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8" fillId="23" borderId="19" applyNumberFormat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15" borderId="17" applyNumberFormat="0" applyFont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44" fillId="0" borderId="21" applyNumberFormat="0" applyFill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48" fillId="34" borderId="19" applyNumberFormat="0" applyAlignment="0" applyProtection="0">
      <alignment vertical="center"/>
    </xf>
    <xf numFmtId="0" fontId="49" fillId="36" borderId="22" applyNumberFormat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43" fillId="0" borderId="20" applyNumberFormat="0" applyFill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20" fontId="2" fillId="4" borderId="4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5" borderId="5" xfId="24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textRotation="255"/>
    </xf>
    <xf numFmtId="0" fontId="4" fillId="6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textRotation="255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textRotation="255"/>
    </xf>
    <xf numFmtId="0" fontId="4" fillId="7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textRotation="255"/>
    </xf>
    <xf numFmtId="0" fontId="4" fillId="8" borderId="3" xfId="0" applyFont="1" applyFill="1" applyBorder="1" applyAlignment="1">
      <alignment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8" fillId="0" borderId="1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8" fillId="0" borderId="12" xfId="0" applyFont="1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/>
    </xf>
    <xf numFmtId="0" fontId="18" fillId="11" borderId="2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20" fontId="2" fillId="8" borderId="4" xfId="0" applyNumberFormat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21" fillId="5" borderId="3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/>
    </xf>
    <xf numFmtId="0" fontId="18" fillId="11" borderId="6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25" fillId="0" borderId="3" xfId="0" applyFont="1" applyBorder="1" applyAlignment="1">
      <alignment horizontal="center" vertical="center"/>
    </xf>
    <xf numFmtId="0" fontId="24" fillId="11" borderId="6" xfId="0" applyFont="1" applyFill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9" fillId="0" borderId="3" xfId="0" applyFont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0" fillId="5" borderId="5" xfId="24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000000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0"/>
  <sheetViews>
    <sheetView topLeftCell="A13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</v>
      </c>
      <c r="D2" s="6"/>
      <c r="E2" s="6"/>
      <c r="F2" s="7" t="s">
        <v>2</v>
      </c>
      <c r="G2" s="7"/>
      <c r="H2" s="7"/>
      <c r="I2" s="91" t="s">
        <v>3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1">
      <c r="A4" s="11" t="s">
        <v>4</v>
      </c>
      <c r="B4" s="12" t="s">
        <v>5</v>
      </c>
      <c r="C4" s="13">
        <v>1400</v>
      </c>
      <c r="D4" s="13"/>
      <c r="E4" s="13"/>
      <c r="F4" s="13">
        <v>2765</v>
      </c>
      <c r="G4" s="13"/>
      <c r="H4" s="13"/>
      <c r="I4" s="13">
        <v>4410</v>
      </c>
      <c r="J4" s="13"/>
      <c r="K4" s="13"/>
    </row>
    <row r="5" ht="21.95" customHeight="1" spans="1:11">
      <c r="A5" s="11"/>
      <c r="B5" s="14" t="s">
        <v>6</v>
      </c>
      <c r="C5" s="13">
        <v>1100</v>
      </c>
      <c r="D5" s="13"/>
      <c r="E5" s="13"/>
      <c r="F5" s="13">
        <v>2220</v>
      </c>
      <c r="G5" s="13"/>
      <c r="H5" s="13"/>
      <c r="I5" s="13">
        <v>3333</v>
      </c>
      <c r="J5" s="13"/>
      <c r="K5" s="13"/>
    </row>
    <row r="6" ht="21.95" customHeight="1" spans="1:11">
      <c r="A6" s="11"/>
      <c r="B6" s="14" t="s">
        <v>7</v>
      </c>
      <c r="C6" s="119">
        <f>C4</f>
        <v>1400</v>
      </c>
      <c r="D6" s="119"/>
      <c r="E6" s="119"/>
      <c r="F6" s="120">
        <f>F4-C4</f>
        <v>1365</v>
      </c>
      <c r="G6" s="121"/>
      <c r="H6" s="122"/>
      <c r="I6" s="120">
        <f>I4-F4</f>
        <v>1645</v>
      </c>
      <c r="J6" s="121"/>
      <c r="K6" s="122"/>
    </row>
    <row r="7" ht="21.95" customHeight="1" spans="1:11">
      <c r="A7" s="11"/>
      <c r="B7" s="14" t="s">
        <v>8</v>
      </c>
      <c r="C7" s="119">
        <f>C5</f>
        <v>1100</v>
      </c>
      <c r="D7" s="119"/>
      <c r="E7" s="119"/>
      <c r="F7" s="120">
        <f>F5-C5</f>
        <v>1120</v>
      </c>
      <c r="G7" s="121"/>
      <c r="H7" s="122"/>
      <c r="I7" s="120">
        <f>I5-F5</f>
        <v>1113</v>
      </c>
      <c r="J7" s="121"/>
      <c r="K7" s="122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1">
      <c r="A9" s="19" t="s">
        <v>10</v>
      </c>
      <c r="B9" s="20" t="s">
        <v>11</v>
      </c>
      <c r="C9" s="13">
        <v>43</v>
      </c>
      <c r="D9" s="13"/>
      <c r="E9" s="13"/>
      <c r="F9" s="13">
        <v>48</v>
      </c>
      <c r="G9" s="13"/>
      <c r="H9" s="13"/>
      <c r="I9" s="13">
        <v>48</v>
      </c>
      <c r="J9" s="13"/>
      <c r="K9" s="13"/>
    </row>
    <row r="10" ht="21.95" customHeight="1" spans="1:11">
      <c r="A10" s="19"/>
      <c r="B10" s="20" t="s">
        <v>12</v>
      </c>
      <c r="C10" s="13">
        <v>43</v>
      </c>
      <c r="D10" s="13"/>
      <c r="E10" s="13"/>
      <c r="F10" s="13">
        <v>48</v>
      </c>
      <c r="G10" s="13"/>
      <c r="H10" s="13"/>
      <c r="I10" s="13">
        <v>48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3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400</v>
      </c>
      <c r="D15" s="24">
        <v>360</v>
      </c>
      <c r="E15" s="24">
        <v>270</v>
      </c>
      <c r="F15" s="24">
        <v>270</v>
      </c>
      <c r="G15" s="24">
        <v>200</v>
      </c>
      <c r="H15" s="24">
        <v>500</v>
      </c>
      <c r="I15" s="24">
        <v>500</v>
      </c>
      <c r="J15" s="24">
        <v>450</v>
      </c>
      <c r="K15" s="24">
        <v>410</v>
      </c>
    </row>
    <row r="16" ht="33" customHeight="1" spans="1:11">
      <c r="A16" s="25"/>
      <c r="B16" s="27" t="s">
        <v>21</v>
      </c>
      <c r="C16" s="123" t="s">
        <v>22</v>
      </c>
      <c r="D16" s="124"/>
      <c r="E16" s="125"/>
      <c r="F16" s="28" t="s">
        <v>23</v>
      </c>
      <c r="G16" s="28"/>
      <c r="H16" s="28"/>
      <c r="I16" s="28" t="s">
        <v>22</v>
      </c>
      <c r="J16" s="28"/>
      <c r="K16" s="28"/>
    </row>
    <row r="17" ht="21.95" customHeight="1" spans="1:11">
      <c r="A17" s="29" t="s">
        <v>24</v>
      </c>
      <c r="B17" s="30" t="s">
        <v>14</v>
      </c>
      <c r="C17" s="23" t="s">
        <v>15</v>
      </c>
      <c r="D17" s="23" t="s">
        <v>15</v>
      </c>
      <c r="E17" s="23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3">
        <v>65</v>
      </c>
      <c r="D18" s="23">
        <v>65</v>
      </c>
      <c r="E18" s="23">
        <v>65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111" t="s">
        <v>18</v>
      </c>
      <c r="D19" s="112"/>
      <c r="E19" s="113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111" t="s">
        <v>18</v>
      </c>
      <c r="D20" s="112"/>
      <c r="E20" s="113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500</v>
      </c>
      <c r="D21" s="24">
        <v>420</v>
      </c>
      <c r="E21" s="24">
        <v>320</v>
      </c>
      <c r="F21" s="24">
        <v>320</v>
      </c>
      <c r="G21" s="24">
        <v>220</v>
      </c>
      <c r="H21" s="24">
        <v>500</v>
      </c>
      <c r="I21" s="24">
        <v>500</v>
      </c>
      <c r="J21" s="24">
        <v>420</v>
      </c>
      <c r="K21" s="24">
        <v>320</v>
      </c>
    </row>
    <row r="22" ht="34.5" customHeight="1" spans="1:11">
      <c r="A22" s="31"/>
      <c r="B22" s="27" t="s">
        <v>27</v>
      </c>
      <c r="C22" s="123" t="s">
        <v>28</v>
      </c>
      <c r="D22" s="124"/>
      <c r="E22" s="125"/>
      <c r="F22" s="28" t="s">
        <v>29</v>
      </c>
      <c r="G22" s="28"/>
      <c r="H22" s="28"/>
      <c r="I22" s="28" t="s">
        <v>28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f>300+250</f>
        <v>550</v>
      </c>
      <c r="D23" s="24"/>
      <c r="E23" s="24"/>
      <c r="F23" s="24">
        <v>550</v>
      </c>
      <c r="G23" s="24"/>
      <c r="H23" s="24"/>
      <c r="I23" s="24">
        <v>350</v>
      </c>
      <c r="J23" s="24"/>
      <c r="K23" s="24"/>
    </row>
    <row r="24" ht="21.95" customHeight="1" spans="1:11">
      <c r="A24" s="32"/>
      <c r="B24" s="33" t="s">
        <v>32</v>
      </c>
      <c r="C24" s="24">
        <f>1060+1040</f>
        <v>2100</v>
      </c>
      <c r="D24" s="24"/>
      <c r="E24" s="24"/>
      <c r="F24" s="24">
        <v>2100</v>
      </c>
      <c r="G24" s="24"/>
      <c r="H24" s="24"/>
      <c r="I24" s="24">
        <v>2100</v>
      </c>
      <c r="J24" s="24"/>
      <c r="K24" s="24"/>
    </row>
    <row r="25" ht="21.95" customHeight="1" spans="1:11">
      <c r="A25" s="25" t="s">
        <v>33</v>
      </c>
      <c r="B25" s="26" t="s">
        <v>34</v>
      </c>
      <c r="C25" s="24">
        <v>35</v>
      </c>
      <c r="D25" s="24"/>
      <c r="E25" s="24"/>
      <c r="F25" s="24">
        <v>34</v>
      </c>
      <c r="G25" s="24"/>
      <c r="H25" s="24"/>
      <c r="I25" s="24">
        <v>34</v>
      </c>
      <c r="J25" s="24"/>
      <c r="K25" s="24"/>
    </row>
    <row r="26" ht="21.95" customHeight="1" spans="1:11">
      <c r="A26" s="25"/>
      <c r="B26" s="26" t="s">
        <v>35</v>
      </c>
      <c r="C26" s="24">
        <v>190</v>
      </c>
      <c r="D26" s="24"/>
      <c r="E26" s="24"/>
      <c r="F26" s="24">
        <v>188</v>
      </c>
      <c r="G26" s="24"/>
      <c r="H26" s="24"/>
      <c r="I26" s="24">
        <v>188</v>
      </c>
      <c r="J26" s="24"/>
      <c r="K26" s="24"/>
    </row>
    <row r="27" ht="21.95" customHeight="1" spans="1:11">
      <c r="A27" s="25"/>
      <c r="B27" s="26" t="s">
        <v>36</v>
      </c>
      <c r="C27" s="24">
        <v>30</v>
      </c>
      <c r="D27" s="24"/>
      <c r="E27" s="24"/>
      <c r="F27" s="24">
        <v>30</v>
      </c>
      <c r="G27" s="24"/>
      <c r="H27" s="24"/>
      <c r="I27" s="24">
        <v>30</v>
      </c>
      <c r="J27" s="24"/>
      <c r="K27" s="24"/>
    </row>
    <row r="28" ht="76.5" customHeight="1" spans="1:11">
      <c r="A28" s="34" t="s">
        <v>37</v>
      </c>
      <c r="B28" s="35"/>
      <c r="C28" s="36" t="s">
        <v>38</v>
      </c>
      <c r="D28" s="37"/>
      <c r="E28" s="38"/>
      <c r="F28" s="36" t="s">
        <v>39</v>
      </c>
      <c r="G28" s="37"/>
      <c r="H28" s="38"/>
      <c r="I28" s="36" t="s">
        <v>40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spans="1:11">
      <c r="A31" s="49" t="s">
        <v>41</v>
      </c>
      <c r="B31" s="50"/>
      <c r="C31" s="51" t="s">
        <v>42</v>
      </c>
      <c r="D31" s="52"/>
      <c r="E31" s="53"/>
      <c r="F31" s="51" t="s">
        <v>43</v>
      </c>
      <c r="G31" s="52"/>
      <c r="H31" s="53"/>
      <c r="I31" s="51" t="s">
        <v>44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9.38</v>
      </c>
      <c r="F35" s="23">
        <v>9.3</v>
      </c>
      <c r="G35" s="23">
        <v>9.55</v>
      </c>
      <c r="H35" s="24">
        <v>9.56</v>
      </c>
      <c r="I35" s="23">
        <v>9.37</v>
      </c>
      <c r="J35" s="100">
        <v>9.33</v>
      </c>
    </row>
    <row r="36" ht="15.75" spans="1:10">
      <c r="A36" s="62"/>
      <c r="B36" s="56"/>
      <c r="C36" s="63" t="s">
        <v>56</v>
      </c>
      <c r="D36" s="63" t="s">
        <v>57</v>
      </c>
      <c r="E36" s="23">
        <v>6.7</v>
      </c>
      <c r="F36" s="23">
        <v>7.5</v>
      </c>
      <c r="G36" s="23">
        <v>6.15</v>
      </c>
      <c r="H36" s="24">
        <v>7.43</v>
      </c>
      <c r="I36" s="23">
        <v>6.64</v>
      </c>
      <c r="J36" s="100">
        <v>7.19</v>
      </c>
    </row>
    <row r="37" ht="19.5" spans="1:10">
      <c r="A37" s="62"/>
      <c r="B37" s="56"/>
      <c r="C37" s="64" t="s">
        <v>58</v>
      </c>
      <c r="D37" s="63" t="s">
        <v>59</v>
      </c>
      <c r="E37" s="23">
        <v>18.8</v>
      </c>
      <c r="F37" s="23">
        <v>17.5</v>
      </c>
      <c r="G37" s="65">
        <v>15.6</v>
      </c>
      <c r="H37" s="24">
        <v>15</v>
      </c>
      <c r="I37" s="23">
        <v>13.7</v>
      </c>
      <c r="J37" s="100">
        <v>10.8</v>
      </c>
    </row>
    <row r="38" ht="16.5" spans="1:10">
      <c r="A38" s="62"/>
      <c r="B38" s="56"/>
      <c r="C38" s="66" t="s">
        <v>60</v>
      </c>
      <c r="D38" s="63" t="s">
        <v>61</v>
      </c>
      <c r="E38" s="65">
        <v>5.03</v>
      </c>
      <c r="F38" s="65">
        <v>14.2</v>
      </c>
      <c r="G38" s="65">
        <v>4.75</v>
      </c>
      <c r="H38" s="67">
        <v>6.13</v>
      </c>
      <c r="I38" s="23">
        <v>13.3</v>
      </c>
      <c r="J38" s="100">
        <v>12.3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0.2</v>
      </c>
      <c r="F39" s="23">
        <v>0.2</v>
      </c>
      <c r="G39" s="23">
        <v>0.8</v>
      </c>
      <c r="H39" s="24">
        <v>0.8</v>
      </c>
      <c r="I39" s="23">
        <v>0.5</v>
      </c>
      <c r="J39" s="100">
        <v>0.5</v>
      </c>
    </row>
    <row r="40" ht="15.75" spans="1:10">
      <c r="A40" s="62"/>
      <c r="B40" s="56"/>
      <c r="C40" s="64" t="s">
        <v>54</v>
      </c>
      <c r="D40" s="64" t="s">
        <v>63</v>
      </c>
      <c r="E40" s="23">
        <v>10.37</v>
      </c>
      <c r="F40" s="23">
        <v>10.42</v>
      </c>
      <c r="G40" s="23">
        <v>10.3</v>
      </c>
      <c r="H40" s="24">
        <v>10.32</v>
      </c>
      <c r="I40" s="23">
        <v>10.38</v>
      </c>
      <c r="J40" s="100">
        <v>10.32</v>
      </c>
    </row>
    <row r="41" ht="15.75" spans="1:10">
      <c r="A41" s="62"/>
      <c r="B41" s="56"/>
      <c r="C41" s="63" t="s">
        <v>56</v>
      </c>
      <c r="D41" s="63" t="s">
        <v>64</v>
      </c>
      <c r="E41" s="23">
        <v>20.6</v>
      </c>
      <c r="F41" s="23">
        <v>21.3</v>
      </c>
      <c r="G41" s="23">
        <v>20.7</v>
      </c>
      <c r="H41" s="24">
        <v>23.2</v>
      </c>
      <c r="I41" s="23">
        <v>79.7</v>
      </c>
      <c r="J41" s="100">
        <v>23.3</v>
      </c>
    </row>
    <row r="42" ht="15.75" spans="1:10">
      <c r="A42" s="62"/>
      <c r="B42" s="56"/>
      <c r="C42" s="68" t="s">
        <v>65</v>
      </c>
      <c r="D42" s="69" t="s">
        <v>66</v>
      </c>
      <c r="E42" s="23">
        <v>8.27</v>
      </c>
      <c r="F42" s="23">
        <v>8.5</v>
      </c>
      <c r="G42" s="23">
        <v>9.11</v>
      </c>
      <c r="H42" s="24">
        <v>9.13</v>
      </c>
      <c r="I42" s="23">
        <v>8.67</v>
      </c>
      <c r="J42" s="100">
        <v>8.54</v>
      </c>
    </row>
    <row r="43" ht="16.5" spans="1:10">
      <c r="A43" s="62"/>
      <c r="B43" s="56"/>
      <c r="C43" s="68" t="s">
        <v>67</v>
      </c>
      <c r="D43" s="70" t="s">
        <v>68</v>
      </c>
      <c r="E43" s="23">
        <v>8.59</v>
      </c>
      <c r="F43" s="23">
        <v>9.18</v>
      </c>
      <c r="G43" s="23">
        <v>3.8</v>
      </c>
      <c r="H43" s="24">
        <v>4.9</v>
      </c>
      <c r="I43" s="23">
        <v>9.49</v>
      </c>
      <c r="J43" s="100">
        <v>8.63</v>
      </c>
    </row>
    <row r="44" ht="19.5" spans="1:10">
      <c r="A44" s="62"/>
      <c r="B44" s="56"/>
      <c r="C44" s="64" t="s">
        <v>58</v>
      </c>
      <c r="D44" s="63" t="s">
        <v>69</v>
      </c>
      <c r="E44" s="23">
        <v>618</v>
      </c>
      <c r="F44" s="23">
        <v>575</v>
      </c>
      <c r="G44" s="23">
        <v>551</v>
      </c>
      <c r="H44" s="24">
        <v>507</v>
      </c>
      <c r="I44" s="23">
        <v>476</v>
      </c>
      <c r="J44" s="100">
        <v>474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7.3</v>
      </c>
      <c r="F45" s="23">
        <v>7.5</v>
      </c>
      <c r="G45" s="23">
        <v>6.21</v>
      </c>
      <c r="H45" s="24">
        <v>6.57</v>
      </c>
      <c r="I45" s="23">
        <v>7.99</v>
      </c>
      <c r="J45" s="100">
        <v>7.25</v>
      </c>
    </row>
    <row r="46" ht="19.5" spans="1:10">
      <c r="A46" s="62"/>
      <c r="B46" s="56"/>
      <c r="C46" s="64" t="s">
        <v>58</v>
      </c>
      <c r="D46" s="63" t="s">
        <v>59</v>
      </c>
      <c r="E46" s="23">
        <v>23.5</v>
      </c>
      <c r="F46" s="23">
        <v>24.6</v>
      </c>
      <c r="G46" s="23">
        <v>25</v>
      </c>
      <c r="H46" s="24">
        <v>24.9</v>
      </c>
      <c r="I46" s="23">
        <v>18.5</v>
      </c>
      <c r="J46" s="100">
        <v>20.5</v>
      </c>
    </row>
    <row r="47" ht="16.5" spans="1:10">
      <c r="A47" s="62"/>
      <c r="B47" s="56"/>
      <c r="C47" s="66" t="s">
        <v>60</v>
      </c>
      <c r="D47" s="63" t="s">
        <v>73</v>
      </c>
      <c r="E47" s="23">
        <v>6.3</v>
      </c>
      <c r="F47" s="23">
        <v>2.6</v>
      </c>
      <c r="G47" s="23">
        <v>0.67</v>
      </c>
      <c r="H47" s="24">
        <v>1.32</v>
      </c>
      <c r="I47" s="23">
        <v>4.69</v>
      </c>
      <c r="J47" s="100">
        <v>9.6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5.6</v>
      </c>
      <c r="F48" s="23">
        <v>6.1</v>
      </c>
      <c r="G48" s="23">
        <v>6.04</v>
      </c>
      <c r="H48" s="24">
        <v>5.89</v>
      </c>
      <c r="I48" s="23">
        <v>9.12</v>
      </c>
      <c r="J48" s="100">
        <v>6.38</v>
      </c>
    </row>
    <row r="49" ht="19.5" spans="1:10">
      <c r="A49" s="62"/>
      <c r="B49" s="56"/>
      <c r="C49" s="64" t="s">
        <v>58</v>
      </c>
      <c r="D49" s="63" t="s">
        <v>59</v>
      </c>
      <c r="E49" s="23">
        <v>19.7</v>
      </c>
      <c r="F49" s="23">
        <v>19.4</v>
      </c>
      <c r="G49" s="23">
        <v>25.1</v>
      </c>
      <c r="H49" s="24">
        <v>20.3</v>
      </c>
      <c r="I49" s="23">
        <v>12.4</v>
      </c>
      <c r="J49" s="100">
        <v>17.41</v>
      </c>
    </row>
    <row r="50" ht="16.5" spans="1:10">
      <c r="A50" s="62"/>
      <c r="B50" s="56"/>
      <c r="C50" s="66" t="s">
        <v>60</v>
      </c>
      <c r="D50" s="63" t="s">
        <v>73</v>
      </c>
      <c r="E50" s="23">
        <v>4.3</v>
      </c>
      <c r="F50" s="23">
        <v>5.73</v>
      </c>
      <c r="G50" s="23">
        <v>2.55</v>
      </c>
      <c r="H50" s="24">
        <v>1.74</v>
      </c>
      <c r="I50" s="23">
        <v>3.31</v>
      </c>
      <c r="J50" s="100">
        <v>5.1</v>
      </c>
    </row>
    <row r="51" ht="14.25" spans="1:13">
      <c r="A51" s="62"/>
      <c r="B51" s="56" t="s">
        <v>75</v>
      </c>
      <c r="C51" s="63" t="s">
        <v>52</v>
      </c>
      <c r="D51" s="23" t="s">
        <v>76</v>
      </c>
      <c r="E51" s="23"/>
      <c r="F51" s="23"/>
      <c r="G51" s="23"/>
      <c r="H51" s="24"/>
      <c r="I51" s="23"/>
      <c r="J51" s="100"/>
      <c r="L51" s="101"/>
      <c r="M51" s="101"/>
    </row>
    <row r="52" ht="18.75" spans="1:13">
      <c r="A52" s="62"/>
      <c r="B52" s="56"/>
      <c r="C52" s="64" t="s">
        <v>54</v>
      </c>
      <c r="D52" s="63" t="s">
        <v>77</v>
      </c>
      <c r="E52" s="23"/>
      <c r="F52" s="23"/>
      <c r="G52" s="23"/>
      <c r="H52" s="24"/>
      <c r="I52" s="23"/>
      <c r="J52" s="100"/>
      <c r="L52" s="102" t="s">
        <v>78</v>
      </c>
      <c r="M52" s="102" t="s">
        <v>79</v>
      </c>
    </row>
    <row r="53" ht="15.75" spans="1:13">
      <c r="A53" s="62"/>
      <c r="B53" s="56"/>
      <c r="C53" s="63" t="s">
        <v>56</v>
      </c>
      <c r="D53" s="63" t="s">
        <v>57</v>
      </c>
      <c r="E53" s="23"/>
      <c r="F53" s="23"/>
      <c r="G53" s="23"/>
      <c r="H53" s="24"/>
      <c r="I53" s="23"/>
      <c r="J53" s="100"/>
      <c r="L53" s="100">
        <v>76.8</v>
      </c>
      <c r="M53" s="100"/>
    </row>
    <row r="54" ht="19.5" spans="1:13">
      <c r="A54" s="62"/>
      <c r="B54" s="56"/>
      <c r="C54" s="64" t="s">
        <v>58</v>
      </c>
      <c r="D54" s="63" t="s">
        <v>59</v>
      </c>
      <c r="E54" s="23"/>
      <c r="F54" s="23"/>
      <c r="G54" s="23"/>
      <c r="H54" s="24"/>
      <c r="I54" s="23"/>
      <c r="J54" s="100"/>
      <c r="L54" s="100">
        <v>21.1</v>
      </c>
      <c r="M54" s="100"/>
    </row>
    <row r="55" ht="16.5" spans="1:13">
      <c r="A55" s="62"/>
      <c r="B55" s="71"/>
      <c r="C55" s="72" t="s">
        <v>60</v>
      </c>
      <c r="D55" s="63" t="s">
        <v>80</v>
      </c>
      <c r="E55" s="73"/>
      <c r="F55" s="73"/>
      <c r="G55" s="73"/>
      <c r="H55" s="24"/>
      <c r="I55" s="23"/>
      <c r="J55" s="100"/>
      <c r="L55" s="100">
        <v>109</v>
      </c>
      <c r="M55" s="100"/>
    </row>
    <row r="56" ht="18.75" spans="1:13">
      <c r="A56" s="74" t="s">
        <v>81</v>
      </c>
      <c r="B56" s="74" t="s">
        <v>82</v>
      </c>
      <c r="C56" s="75">
        <v>8.24</v>
      </c>
      <c r="D56" s="74" t="s">
        <v>52</v>
      </c>
      <c r="E56" s="75">
        <v>82</v>
      </c>
      <c r="F56" s="74" t="s">
        <v>83</v>
      </c>
      <c r="G56" s="75">
        <v>78.04</v>
      </c>
      <c r="H56" s="74" t="s">
        <v>84</v>
      </c>
      <c r="I56" s="75">
        <v>0.2</v>
      </c>
      <c r="J56" s="100"/>
      <c r="L56" s="87"/>
      <c r="M56" s="103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M57" s="100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0"/>
      <c r="M58" s="100">
        <v>4.2</v>
      </c>
    </row>
    <row r="59" ht="18.75" spans="1:13">
      <c r="A59" s="81" t="s">
        <v>85</v>
      </c>
      <c r="B59" s="82">
        <v>1.76</v>
      </c>
      <c r="C59" s="83"/>
      <c r="D59" s="84">
        <v>0.86</v>
      </c>
      <c r="E59" s="83"/>
      <c r="F59" s="83">
        <v>5.08</v>
      </c>
      <c r="G59" s="85"/>
      <c r="H59" s="83">
        <v>39.3</v>
      </c>
      <c r="I59" s="83"/>
      <c r="J59" s="100">
        <v>7.96</v>
      </c>
      <c r="K59" s="100"/>
      <c r="M59" s="100">
        <v>52.22</v>
      </c>
    </row>
    <row r="60" ht="18.75" spans="1:13">
      <c r="A60" s="81" t="s">
        <v>86</v>
      </c>
      <c r="B60" s="82">
        <v>10.3</v>
      </c>
      <c r="C60" s="83"/>
      <c r="D60" s="84"/>
      <c r="E60" s="83"/>
      <c r="F60" s="83">
        <v>33.1</v>
      </c>
      <c r="G60" s="85"/>
      <c r="H60" s="83">
        <v>13.2</v>
      </c>
      <c r="I60" s="83"/>
      <c r="J60" s="100">
        <v>17.2</v>
      </c>
      <c r="K60" s="100"/>
      <c r="L60" s="105"/>
      <c r="M60" s="108"/>
    </row>
    <row r="61" ht="18.75" spans="1:13">
      <c r="A61" s="81" t="s">
        <v>87</v>
      </c>
      <c r="B61" s="82"/>
      <c r="C61" s="83"/>
      <c r="D61" s="84">
        <v>11</v>
      </c>
      <c r="E61" s="83"/>
      <c r="F61" s="83">
        <v>22.5</v>
      </c>
      <c r="G61" s="85"/>
      <c r="H61" s="83">
        <v>14.5</v>
      </c>
      <c r="I61" s="83"/>
      <c r="J61" s="100">
        <v>29.1</v>
      </c>
      <c r="K61" s="100"/>
      <c r="L61" s="100">
        <v>2.15</v>
      </c>
      <c r="M61" s="100">
        <v>7.94</v>
      </c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100">
        <v>6.04</v>
      </c>
      <c r="M62" s="100">
        <v>3.52</v>
      </c>
    </row>
    <row r="63" ht="18.75" spans="1:13">
      <c r="A63" s="88" t="s">
        <v>88</v>
      </c>
      <c r="B63" s="83"/>
      <c r="C63" s="83"/>
      <c r="D63" s="84"/>
      <c r="E63" s="83"/>
      <c r="F63" s="83"/>
      <c r="G63" s="85"/>
      <c r="H63" s="83"/>
      <c r="I63" s="83"/>
      <c r="J63" s="100"/>
      <c r="K63" s="100"/>
      <c r="L63" s="100">
        <v>9.68</v>
      </c>
      <c r="M63" s="100">
        <v>4.08</v>
      </c>
    </row>
    <row r="64" ht="18.75" spans="1:13">
      <c r="A64" s="88" t="s">
        <v>89</v>
      </c>
      <c r="B64" s="83"/>
      <c r="C64" s="83">
        <v>3.92</v>
      </c>
      <c r="D64" s="84"/>
      <c r="E64" s="83">
        <v>3.22</v>
      </c>
      <c r="F64" s="83"/>
      <c r="G64" s="89">
        <v>4.02</v>
      </c>
      <c r="H64" s="83"/>
      <c r="I64" s="83">
        <v>3.93</v>
      </c>
      <c r="J64" s="100"/>
      <c r="K64" s="100">
        <v>3.99</v>
      </c>
      <c r="L64" s="100"/>
      <c r="M64" s="100"/>
    </row>
    <row r="65" ht="18.75" spans="1:11">
      <c r="A65" s="88" t="s">
        <v>90</v>
      </c>
      <c r="B65" s="83"/>
      <c r="C65" s="83">
        <v>47.7</v>
      </c>
      <c r="D65" s="84"/>
      <c r="E65" s="83">
        <v>44.35</v>
      </c>
      <c r="F65" s="83"/>
      <c r="G65" s="85">
        <v>46.3</v>
      </c>
      <c r="H65" s="83"/>
      <c r="I65" s="83">
        <v>50.43</v>
      </c>
      <c r="J65" s="100"/>
      <c r="K65" s="100">
        <v>52.12</v>
      </c>
    </row>
    <row r="66" ht="18.75" spans="1:11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</row>
    <row r="67" ht="18.75" spans="1:11">
      <c r="A67" s="106" t="s">
        <v>91</v>
      </c>
      <c r="B67" s="83">
        <v>2.45</v>
      </c>
      <c r="C67" s="83">
        <v>12.22</v>
      </c>
      <c r="D67" s="84">
        <v>3.61</v>
      </c>
      <c r="E67" s="83">
        <v>10.92</v>
      </c>
      <c r="F67" s="83">
        <v>1.52</v>
      </c>
      <c r="G67" s="85">
        <v>7.47</v>
      </c>
      <c r="H67" s="83">
        <v>2.33</v>
      </c>
      <c r="I67" s="83">
        <v>8.57</v>
      </c>
      <c r="J67" s="100">
        <v>2.21</v>
      </c>
      <c r="K67" s="100">
        <v>7.87</v>
      </c>
    </row>
    <row r="68" ht="18.75" spans="1:11">
      <c r="A68" s="106" t="s">
        <v>92</v>
      </c>
      <c r="B68" s="107">
        <v>5.11</v>
      </c>
      <c r="C68" s="83">
        <v>5.07</v>
      </c>
      <c r="D68" s="84">
        <v>3.18</v>
      </c>
      <c r="E68" s="83">
        <v>5.11</v>
      </c>
      <c r="F68" s="83">
        <v>4.53</v>
      </c>
      <c r="G68" s="85">
        <v>2.16</v>
      </c>
      <c r="H68" s="83">
        <v>5.07</v>
      </c>
      <c r="I68" s="83">
        <v>3.75</v>
      </c>
      <c r="J68" s="100">
        <v>3.03</v>
      </c>
      <c r="K68" s="100">
        <v>3.94</v>
      </c>
    </row>
    <row r="69" ht="18.75" spans="1:11">
      <c r="A69" s="106" t="s">
        <v>93</v>
      </c>
      <c r="B69" s="107">
        <v>2.46</v>
      </c>
      <c r="C69" s="83">
        <v>6.37</v>
      </c>
      <c r="D69" s="84">
        <v>4.93</v>
      </c>
      <c r="E69" s="83">
        <v>6.01</v>
      </c>
      <c r="F69" s="83">
        <v>6.89</v>
      </c>
      <c r="G69" s="85">
        <v>4.08</v>
      </c>
      <c r="H69" s="83">
        <v>8.69</v>
      </c>
      <c r="I69" s="83">
        <v>3.92</v>
      </c>
      <c r="J69" s="100">
        <v>5.46</v>
      </c>
      <c r="K69" s="100">
        <v>4.17</v>
      </c>
    </row>
    <row r="70" ht="18.75" spans="1:11">
      <c r="A70" s="106" t="s">
        <v>94</v>
      </c>
      <c r="B70" s="83"/>
      <c r="C70" s="83"/>
      <c r="D70" s="84"/>
      <c r="E70" s="83"/>
      <c r="F70" s="83"/>
      <c r="G70" s="85"/>
      <c r="H70" s="83"/>
      <c r="I70" s="83"/>
      <c r="J70" s="100"/>
      <c r="K70" s="100"/>
    </row>
  </sheetData>
  <mergeCells count="89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5" workbookViewId="0">
      <selection activeCell="B56" sqref="B56:I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166</v>
      </c>
      <c r="D2" s="6"/>
      <c r="E2" s="6"/>
      <c r="F2" s="7" t="s">
        <v>2</v>
      </c>
      <c r="G2" s="7"/>
      <c r="H2" s="7"/>
      <c r="I2" s="91" t="s">
        <v>3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41041</v>
      </c>
      <c r="D4" s="13"/>
      <c r="E4" s="13"/>
      <c r="F4" s="13">
        <v>42495</v>
      </c>
      <c r="G4" s="13"/>
      <c r="H4" s="13"/>
      <c r="I4" s="13">
        <v>43990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15388</v>
      </c>
      <c r="D5" s="13"/>
      <c r="E5" s="13"/>
      <c r="F5" s="13">
        <v>15675</v>
      </c>
      <c r="G5" s="13"/>
      <c r="H5" s="13"/>
      <c r="I5" s="13">
        <v>17000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C4-'9日'!I4</f>
        <v>1441</v>
      </c>
      <c r="D6" s="15"/>
      <c r="E6" s="15"/>
      <c r="F6" s="16">
        <f>F4-C4</f>
        <v>1454</v>
      </c>
      <c r="G6" s="17"/>
      <c r="H6" s="18"/>
      <c r="I6" s="16">
        <f>I4-F4</f>
        <v>1495</v>
      </c>
      <c r="J6" s="17"/>
      <c r="K6" s="18"/>
      <c r="L6" s="95">
        <f>C6+F6+I6</f>
        <v>4390</v>
      </c>
      <c r="M6" s="95">
        <f>C7+F7+I7</f>
        <v>1612</v>
      </c>
    </row>
    <row r="7" ht="21.95" customHeight="1" spans="1:13">
      <c r="A7" s="11"/>
      <c r="B7" s="14" t="s">
        <v>8</v>
      </c>
      <c r="C7" s="15">
        <f>C5-'9日'!I5</f>
        <v>0</v>
      </c>
      <c r="D7" s="15"/>
      <c r="E7" s="15"/>
      <c r="F7" s="16">
        <f>F5-C5</f>
        <v>287</v>
      </c>
      <c r="G7" s="17"/>
      <c r="H7" s="18"/>
      <c r="I7" s="16">
        <f>I5-F5</f>
        <v>1325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47</v>
      </c>
      <c r="D9" s="13"/>
      <c r="E9" s="13"/>
      <c r="F9" s="13">
        <v>46</v>
      </c>
      <c r="G9" s="13"/>
      <c r="H9" s="13"/>
      <c r="I9" s="13">
        <v>45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47</v>
      </c>
      <c r="D10" s="13"/>
      <c r="E10" s="13"/>
      <c r="F10" s="13">
        <v>46</v>
      </c>
      <c r="G10" s="13"/>
      <c r="H10" s="13"/>
      <c r="I10" s="13">
        <v>45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3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490</v>
      </c>
      <c r="D15" s="24">
        <v>450</v>
      </c>
      <c r="E15" s="24">
        <v>400</v>
      </c>
      <c r="F15" s="24">
        <v>400</v>
      </c>
      <c r="G15" s="24">
        <v>330</v>
      </c>
      <c r="H15" s="24">
        <v>540</v>
      </c>
      <c r="I15" s="24">
        <v>540</v>
      </c>
      <c r="J15" s="24">
        <v>500</v>
      </c>
      <c r="K15" s="24">
        <v>450</v>
      </c>
    </row>
    <row r="16" ht="21.95" customHeight="1" spans="1:11">
      <c r="A16" s="25"/>
      <c r="B16" s="27" t="s">
        <v>21</v>
      </c>
      <c r="C16" s="28" t="s">
        <v>22</v>
      </c>
      <c r="D16" s="28"/>
      <c r="E16" s="28"/>
      <c r="F16" s="28" t="s">
        <v>167</v>
      </c>
      <c r="G16" s="28"/>
      <c r="H16" s="28"/>
      <c r="I16" s="28" t="s">
        <v>22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350</v>
      </c>
      <c r="D21" s="24">
        <v>500</v>
      </c>
      <c r="E21" s="24">
        <v>440</v>
      </c>
      <c r="F21" s="24">
        <v>440</v>
      </c>
      <c r="G21" s="24">
        <v>310</v>
      </c>
      <c r="H21" s="24">
        <v>500</v>
      </c>
      <c r="I21" s="24">
        <v>500</v>
      </c>
      <c r="J21" s="24">
        <v>420</v>
      </c>
      <c r="K21" s="24">
        <v>350</v>
      </c>
    </row>
    <row r="22" ht="35.25" customHeight="1" spans="1:11">
      <c r="A22" s="31"/>
      <c r="B22" s="27" t="s">
        <v>27</v>
      </c>
      <c r="C22" s="28" t="s">
        <v>168</v>
      </c>
      <c r="D22" s="28"/>
      <c r="E22" s="28"/>
      <c r="F22" s="28" t="s">
        <v>169</v>
      </c>
      <c r="G22" s="28"/>
      <c r="H22" s="28"/>
      <c r="I22" s="28" t="s">
        <v>28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v>1780</v>
      </c>
      <c r="D23" s="24"/>
      <c r="E23" s="24"/>
      <c r="F23" s="24">
        <v>1640</v>
      </c>
      <c r="G23" s="24"/>
      <c r="H23" s="24"/>
      <c r="I23" s="24">
        <v>1640</v>
      </c>
      <c r="J23" s="24"/>
      <c r="K23" s="24"/>
    </row>
    <row r="24" ht="21.95" customHeight="1" spans="1:11">
      <c r="A24" s="32"/>
      <c r="B24" s="33" t="s">
        <v>32</v>
      </c>
      <c r="C24" s="24">
        <v>2170</v>
      </c>
      <c r="D24" s="24"/>
      <c r="E24" s="24"/>
      <c r="F24" s="24">
        <v>2170</v>
      </c>
      <c r="G24" s="24"/>
      <c r="H24" s="24"/>
      <c r="I24" s="24">
        <v>2070</v>
      </c>
      <c r="J24" s="24"/>
      <c r="K24" s="24"/>
    </row>
    <row r="25" ht="21.95" customHeight="1" spans="1:11">
      <c r="A25" s="25" t="s">
        <v>33</v>
      </c>
      <c r="B25" s="26" t="s">
        <v>34</v>
      </c>
      <c r="C25" s="24">
        <v>26</v>
      </c>
      <c r="D25" s="24"/>
      <c r="E25" s="24"/>
      <c r="F25" s="24">
        <v>25</v>
      </c>
      <c r="G25" s="24"/>
      <c r="H25" s="24"/>
      <c r="I25" s="24">
        <v>25</v>
      </c>
      <c r="J25" s="24"/>
      <c r="K25" s="24"/>
    </row>
    <row r="26" ht="21.95" customHeight="1" spans="1:11">
      <c r="A26" s="25"/>
      <c r="B26" s="26" t="s">
        <v>35</v>
      </c>
      <c r="C26" s="24">
        <v>159</v>
      </c>
      <c r="D26" s="24"/>
      <c r="E26" s="24"/>
      <c r="F26" s="24">
        <v>159</v>
      </c>
      <c r="G26" s="24"/>
      <c r="H26" s="24"/>
      <c r="I26" s="24">
        <v>159</v>
      </c>
      <c r="J26" s="24"/>
      <c r="K26" s="24"/>
    </row>
    <row r="27" ht="21.95" customHeight="1" spans="1:11">
      <c r="A27" s="25"/>
      <c r="B27" s="26" t="s">
        <v>36</v>
      </c>
      <c r="C27" s="24">
        <v>30</v>
      </c>
      <c r="D27" s="24"/>
      <c r="E27" s="24"/>
      <c r="F27" s="24">
        <v>30</v>
      </c>
      <c r="G27" s="24"/>
      <c r="H27" s="24"/>
      <c r="I27" s="24">
        <v>30</v>
      </c>
      <c r="J27" s="24"/>
      <c r="K27" s="24"/>
    </row>
    <row r="28" ht="76.5" customHeight="1" spans="1:11">
      <c r="A28" s="34" t="s">
        <v>37</v>
      </c>
      <c r="B28" s="35"/>
      <c r="C28" s="36" t="s">
        <v>170</v>
      </c>
      <c r="D28" s="37"/>
      <c r="E28" s="38"/>
      <c r="F28" s="36" t="s">
        <v>171</v>
      </c>
      <c r="G28" s="37"/>
      <c r="H28" s="38"/>
      <c r="I28" s="36" t="s">
        <v>172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spans="1:11">
      <c r="A31" s="49" t="s">
        <v>41</v>
      </c>
      <c r="B31" s="50"/>
      <c r="C31" s="51" t="s">
        <v>163</v>
      </c>
      <c r="D31" s="52"/>
      <c r="E31" s="53"/>
      <c r="F31" s="51" t="s">
        <v>164</v>
      </c>
      <c r="G31" s="52"/>
      <c r="H31" s="53"/>
      <c r="I31" s="51" t="s">
        <v>173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9.4</v>
      </c>
      <c r="F35" s="23">
        <v>9.35</v>
      </c>
      <c r="G35" s="23">
        <v>9.64</v>
      </c>
      <c r="H35" s="24">
        <v>9.45</v>
      </c>
      <c r="I35" s="23">
        <v>9.35</v>
      </c>
      <c r="J35" s="100">
        <v>9.5</v>
      </c>
    </row>
    <row r="36" ht="15.75" spans="1:10">
      <c r="A36" s="62"/>
      <c r="B36" s="56"/>
      <c r="C36" s="63" t="s">
        <v>56</v>
      </c>
      <c r="D36" s="63" t="s">
        <v>57</v>
      </c>
      <c r="E36" s="23">
        <v>6.87</v>
      </c>
      <c r="F36" s="23">
        <v>6.3</v>
      </c>
      <c r="G36" s="23">
        <v>7.87</v>
      </c>
      <c r="H36" s="24">
        <v>8.9</v>
      </c>
      <c r="I36" s="23">
        <v>6.31</v>
      </c>
      <c r="J36" s="100">
        <v>8.17</v>
      </c>
    </row>
    <row r="37" ht="19.5" spans="1:10">
      <c r="A37" s="62"/>
      <c r="B37" s="56"/>
      <c r="C37" s="64" t="s">
        <v>58</v>
      </c>
      <c r="D37" s="63" t="s">
        <v>59</v>
      </c>
      <c r="E37" s="23">
        <v>28.1</v>
      </c>
      <c r="F37" s="23">
        <v>26.7</v>
      </c>
      <c r="G37" s="65">
        <v>19.2</v>
      </c>
      <c r="H37" s="24">
        <v>28.9</v>
      </c>
      <c r="I37" s="23">
        <v>23.6</v>
      </c>
      <c r="J37" s="100">
        <v>24</v>
      </c>
    </row>
    <row r="38" ht="16.5" spans="1:10">
      <c r="A38" s="62"/>
      <c r="B38" s="56"/>
      <c r="C38" s="66" t="s">
        <v>60</v>
      </c>
      <c r="D38" s="63" t="s">
        <v>61</v>
      </c>
      <c r="E38" s="65">
        <v>7.45</v>
      </c>
      <c r="F38" s="65">
        <v>8.41</v>
      </c>
      <c r="G38" s="65">
        <v>15.9</v>
      </c>
      <c r="H38" s="67">
        <v>7.96</v>
      </c>
      <c r="I38" s="23">
        <v>4.07</v>
      </c>
      <c r="J38" s="100">
        <v>6.63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0.2</v>
      </c>
      <c r="F39" s="23">
        <v>0.2</v>
      </c>
      <c r="G39" s="23">
        <v>0.7</v>
      </c>
      <c r="H39" s="24">
        <v>0.7</v>
      </c>
      <c r="I39" s="23">
        <v>0.5</v>
      </c>
      <c r="J39" s="100">
        <v>0.5</v>
      </c>
    </row>
    <row r="40" ht="15.75" spans="1:10">
      <c r="A40" s="62"/>
      <c r="B40" s="56"/>
      <c r="C40" s="64" t="s">
        <v>54</v>
      </c>
      <c r="D40" s="64" t="s">
        <v>63</v>
      </c>
      <c r="E40" s="23">
        <v>10.45</v>
      </c>
      <c r="F40" s="23">
        <v>10.5</v>
      </c>
      <c r="G40" s="23">
        <v>10.46</v>
      </c>
      <c r="H40" s="24">
        <v>10.42</v>
      </c>
      <c r="I40" s="23">
        <v>10.5</v>
      </c>
      <c r="J40" s="100">
        <v>10.41</v>
      </c>
    </row>
    <row r="41" ht="15.75" spans="1:10">
      <c r="A41" s="62"/>
      <c r="B41" s="56"/>
      <c r="C41" s="63" t="s">
        <v>56</v>
      </c>
      <c r="D41" s="63" t="s">
        <v>64</v>
      </c>
      <c r="E41" s="23">
        <v>22.6</v>
      </c>
      <c r="F41" s="23">
        <v>21.3</v>
      </c>
      <c r="G41" s="23">
        <v>20.4</v>
      </c>
      <c r="H41" s="24">
        <v>21.5</v>
      </c>
      <c r="I41" s="23">
        <v>23.3</v>
      </c>
      <c r="J41" s="100">
        <v>21.7</v>
      </c>
    </row>
    <row r="42" ht="15.75" spans="1:10">
      <c r="A42" s="62"/>
      <c r="B42" s="56"/>
      <c r="C42" s="68" t="s">
        <v>65</v>
      </c>
      <c r="D42" s="69" t="s">
        <v>66</v>
      </c>
      <c r="E42" s="23">
        <v>7.68</v>
      </c>
      <c r="F42" s="23">
        <v>7.74</v>
      </c>
      <c r="G42" s="23">
        <v>7.94</v>
      </c>
      <c r="H42" s="24">
        <v>7.6</v>
      </c>
      <c r="I42" s="23">
        <v>7.75</v>
      </c>
      <c r="J42" s="100">
        <v>7.62</v>
      </c>
    </row>
    <row r="43" ht="16.5" spans="1:10">
      <c r="A43" s="62"/>
      <c r="B43" s="56"/>
      <c r="C43" s="68" t="s">
        <v>67</v>
      </c>
      <c r="D43" s="70" t="s">
        <v>68</v>
      </c>
      <c r="E43" s="23">
        <v>10.6</v>
      </c>
      <c r="F43" s="23">
        <v>9.86</v>
      </c>
      <c r="G43" s="23">
        <v>10.1</v>
      </c>
      <c r="H43" s="24">
        <v>9.7</v>
      </c>
      <c r="I43" s="23">
        <v>10.4</v>
      </c>
      <c r="J43" s="100">
        <v>12</v>
      </c>
    </row>
    <row r="44" ht="19.5" spans="1:10">
      <c r="A44" s="62"/>
      <c r="B44" s="56"/>
      <c r="C44" s="64" t="s">
        <v>58</v>
      </c>
      <c r="D44" s="63" t="s">
        <v>69</v>
      </c>
      <c r="E44" s="23">
        <v>679</v>
      </c>
      <c r="F44" s="23">
        <v>648</v>
      </c>
      <c r="G44" s="23">
        <v>752</v>
      </c>
      <c r="H44" s="24">
        <v>708</v>
      </c>
      <c r="I44" s="23">
        <v>681</v>
      </c>
      <c r="J44" s="100">
        <v>650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5.69</v>
      </c>
      <c r="F45" s="23">
        <v>5.81</v>
      </c>
      <c r="G45" s="23">
        <v>6.3</v>
      </c>
      <c r="H45" s="24">
        <v>7.9</v>
      </c>
      <c r="I45" s="23">
        <v>5.87</v>
      </c>
      <c r="J45" s="100">
        <v>6.34</v>
      </c>
    </row>
    <row r="46" ht="19.5" spans="1:10">
      <c r="A46" s="62"/>
      <c r="B46" s="56"/>
      <c r="C46" s="64" t="s">
        <v>58</v>
      </c>
      <c r="D46" s="63" t="s">
        <v>59</v>
      </c>
      <c r="E46" s="23">
        <v>30.6</v>
      </c>
      <c r="F46" s="23">
        <v>28.9</v>
      </c>
      <c r="G46" s="23">
        <v>23.7</v>
      </c>
      <c r="H46" s="24">
        <v>30.9</v>
      </c>
      <c r="I46" s="23">
        <v>28</v>
      </c>
      <c r="J46" s="100">
        <v>24.8</v>
      </c>
    </row>
    <row r="47" ht="16.5" spans="1:10">
      <c r="A47" s="62"/>
      <c r="B47" s="56"/>
      <c r="C47" s="66" t="s">
        <v>60</v>
      </c>
      <c r="D47" s="63" t="s">
        <v>73</v>
      </c>
      <c r="E47" s="23">
        <v>6.3</v>
      </c>
      <c r="F47" s="23">
        <v>8.96</v>
      </c>
      <c r="G47" s="23">
        <v>1.21</v>
      </c>
      <c r="H47" s="24">
        <v>3.6</v>
      </c>
      <c r="I47" s="23">
        <v>1.97</v>
      </c>
      <c r="J47" s="100">
        <v>4.2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5.34</v>
      </c>
      <c r="F48" s="23">
        <v>5.57</v>
      </c>
      <c r="G48" s="23">
        <v>7.4</v>
      </c>
      <c r="H48" s="24">
        <v>7.5</v>
      </c>
      <c r="I48" s="23">
        <v>8.09</v>
      </c>
      <c r="J48" s="100">
        <v>7.58</v>
      </c>
    </row>
    <row r="49" ht="19.5" spans="1:10">
      <c r="A49" s="62"/>
      <c r="B49" s="56"/>
      <c r="C49" s="64" t="s">
        <v>58</v>
      </c>
      <c r="D49" s="63" t="s">
        <v>59</v>
      </c>
      <c r="E49" s="23">
        <v>13.4</v>
      </c>
      <c r="F49" s="23">
        <v>15.3</v>
      </c>
      <c r="G49" s="23">
        <v>12.7</v>
      </c>
      <c r="H49" s="24">
        <v>14.7</v>
      </c>
      <c r="I49" s="23">
        <v>13.9</v>
      </c>
      <c r="J49" s="100">
        <v>16</v>
      </c>
    </row>
    <row r="50" ht="16.5" spans="1:10">
      <c r="A50" s="62"/>
      <c r="B50" s="56"/>
      <c r="C50" s="66" t="s">
        <v>60</v>
      </c>
      <c r="D50" s="63" t="s">
        <v>73</v>
      </c>
      <c r="E50" s="23">
        <v>2.32</v>
      </c>
      <c r="F50" s="23">
        <v>7.15</v>
      </c>
      <c r="G50" s="23">
        <v>0.74</v>
      </c>
      <c r="H50" s="24">
        <v>4.8</v>
      </c>
      <c r="I50" s="23">
        <v>5.82</v>
      </c>
      <c r="J50" s="100">
        <v>5.52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/>
      <c r="F51" s="23"/>
      <c r="G51" s="23"/>
      <c r="H51" s="24"/>
      <c r="I51" s="23"/>
      <c r="J51" s="100"/>
    </row>
    <row r="52" ht="15.75" spans="1:10">
      <c r="A52" s="62"/>
      <c r="B52" s="56"/>
      <c r="C52" s="64" t="s">
        <v>54</v>
      </c>
      <c r="D52" s="63" t="s">
        <v>77</v>
      </c>
      <c r="E52" s="23"/>
      <c r="F52" s="23"/>
      <c r="G52" s="23"/>
      <c r="H52" s="24"/>
      <c r="I52" s="23"/>
      <c r="J52" s="100"/>
    </row>
    <row r="53" ht="15.75" spans="1:10">
      <c r="A53" s="62"/>
      <c r="B53" s="56"/>
      <c r="C53" s="63" t="s">
        <v>56</v>
      </c>
      <c r="D53" s="63" t="s">
        <v>57</v>
      </c>
      <c r="E53" s="23"/>
      <c r="F53" s="23"/>
      <c r="G53" s="23"/>
      <c r="H53" s="24"/>
      <c r="I53" s="23"/>
      <c r="J53" s="100"/>
    </row>
    <row r="54" ht="19.5" spans="1:10">
      <c r="A54" s="62"/>
      <c r="B54" s="56"/>
      <c r="C54" s="64" t="s">
        <v>58</v>
      </c>
      <c r="D54" s="63" t="s">
        <v>59</v>
      </c>
      <c r="E54" s="23"/>
      <c r="F54" s="23"/>
      <c r="G54" s="23"/>
      <c r="H54" s="24"/>
      <c r="I54" s="23"/>
      <c r="J54" s="100"/>
    </row>
    <row r="55" ht="16.5" spans="1:10">
      <c r="A55" s="62"/>
      <c r="B55" s="71"/>
      <c r="C55" s="72" t="s">
        <v>60</v>
      </c>
      <c r="D55" s="63" t="s">
        <v>80</v>
      </c>
      <c r="E55" s="73"/>
      <c r="F55" s="73"/>
      <c r="G55" s="73"/>
      <c r="H55" s="24"/>
      <c r="I55" s="23"/>
      <c r="J55" s="100"/>
    </row>
    <row r="56" ht="14.25" spans="1:10">
      <c r="A56" s="74" t="s">
        <v>81</v>
      </c>
      <c r="B56" s="74" t="s">
        <v>82</v>
      </c>
      <c r="C56" s="75">
        <v>7.74</v>
      </c>
      <c r="D56" s="74" t="s">
        <v>52</v>
      </c>
      <c r="E56" s="75">
        <v>72</v>
      </c>
      <c r="F56" s="74" t="s">
        <v>83</v>
      </c>
      <c r="G56" s="75">
        <v>85</v>
      </c>
      <c r="H56" s="74" t="s">
        <v>84</v>
      </c>
      <c r="I56" s="75">
        <v>0.01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/>
      <c r="C59" s="83"/>
      <c r="D59" s="84">
        <v>4.74</v>
      </c>
      <c r="E59" s="83"/>
      <c r="F59" s="83">
        <v>10.9</v>
      </c>
      <c r="G59" s="85"/>
      <c r="H59" s="83">
        <v>11.3</v>
      </c>
      <c r="I59" s="83"/>
      <c r="J59" s="100">
        <v>18.2</v>
      </c>
      <c r="K59" s="100"/>
      <c r="L59" s="100">
        <v>31.9</v>
      </c>
      <c r="M59" s="100"/>
    </row>
    <row r="60" ht="18.75" spans="1:13">
      <c r="A60" s="81" t="s">
        <v>86</v>
      </c>
      <c r="B60" s="82">
        <v>22.2</v>
      </c>
      <c r="C60" s="83"/>
      <c r="D60" s="84"/>
      <c r="E60" s="83"/>
      <c r="F60" s="83"/>
      <c r="G60" s="85"/>
      <c r="H60" s="83"/>
      <c r="I60" s="83"/>
      <c r="J60" s="100"/>
      <c r="K60" s="100"/>
      <c r="L60" s="100">
        <v>73.6</v>
      </c>
      <c r="M60" s="100"/>
    </row>
    <row r="61" ht="18.75" spans="1:13">
      <c r="A61" s="81" t="s">
        <v>87</v>
      </c>
      <c r="B61" s="82">
        <v>89</v>
      </c>
      <c r="C61" s="83"/>
      <c r="D61" s="84">
        <v>16.7</v>
      </c>
      <c r="E61" s="83"/>
      <c r="F61" s="83">
        <v>18.75</v>
      </c>
      <c r="G61" s="85"/>
      <c r="H61" s="83">
        <v>19.09</v>
      </c>
      <c r="I61" s="83"/>
      <c r="J61" s="100">
        <v>35.2</v>
      </c>
      <c r="K61" s="100"/>
      <c r="L61" s="100">
        <v>169</v>
      </c>
      <c r="M61" s="100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>
        <v>11.59</v>
      </c>
      <c r="D63" s="84"/>
      <c r="E63" s="83">
        <v>19.78</v>
      </c>
      <c r="F63" s="83"/>
      <c r="G63" s="85">
        <v>10.6</v>
      </c>
      <c r="H63" s="83"/>
      <c r="I63" s="83">
        <v>11.9</v>
      </c>
      <c r="J63" s="100"/>
      <c r="K63" s="100">
        <v>12.31</v>
      </c>
      <c r="M63" s="100">
        <v>40.8</v>
      </c>
    </row>
    <row r="64" ht="18.75" spans="1:13">
      <c r="A64" s="88" t="s">
        <v>89</v>
      </c>
      <c r="B64" s="83"/>
      <c r="C64" s="83">
        <v>8.27</v>
      </c>
      <c r="D64" s="84"/>
      <c r="E64" s="83">
        <v>7.99</v>
      </c>
      <c r="F64" s="83"/>
      <c r="G64" s="89">
        <v>10.7</v>
      </c>
      <c r="H64" s="83"/>
      <c r="I64" s="83">
        <v>19.8</v>
      </c>
      <c r="J64" s="100"/>
      <c r="K64" s="100">
        <v>158.2</v>
      </c>
      <c r="L64" s="100"/>
      <c r="M64" s="100">
        <v>89</v>
      </c>
    </row>
    <row r="65" ht="18.75" spans="1:13">
      <c r="A65" s="88" t="s">
        <v>90</v>
      </c>
      <c r="B65" s="83"/>
      <c r="C65" s="83">
        <v>13.98</v>
      </c>
      <c r="D65" s="84"/>
      <c r="E65" s="83">
        <v>18.99</v>
      </c>
      <c r="F65" s="83"/>
      <c r="G65" s="85">
        <v>13.3</v>
      </c>
      <c r="H65" s="83"/>
      <c r="I65" s="83">
        <v>14.5</v>
      </c>
      <c r="J65" s="100"/>
      <c r="K65" s="100">
        <v>80.54</v>
      </c>
      <c r="M65" s="100"/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2.95</v>
      </c>
      <c r="C67" s="83">
        <v>4.19</v>
      </c>
      <c r="D67" s="84">
        <v>6.94</v>
      </c>
      <c r="E67" s="83">
        <v>4.7</v>
      </c>
      <c r="F67" s="83">
        <v>3.3</v>
      </c>
      <c r="G67" s="85">
        <v>4.3</v>
      </c>
      <c r="H67" s="83">
        <v>5.9</v>
      </c>
      <c r="I67" s="83">
        <v>4.8</v>
      </c>
      <c r="J67" s="100">
        <v>6.75</v>
      </c>
      <c r="K67" s="100">
        <v>4.84</v>
      </c>
      <c r="L67" s="100">
        <v>4.91</v>
      </c>
      <c r="M67" s="100">
        <v>4.69</v>
      </c>
    </row>
    <row r="68" ht="18.75" spans="1:13">
      <c r="A68" s="106" t="s">
        <v>92</v>
      </c>
      <c r="B68" s="107">
        <v>3.39</v>
      </c>
      <c r="C68" s="83">
        <v>3.13</v>
      </c>
      <c r="D68" s="84">
        <v>4.8</v>
      </c>
      <c r="E68" s="83">
        <v>2.97</v>
      </c>
      <c r="F68" s="83">
        <v>4.41</v>
      </c>
      <c r="G68" s="85">
        <v>3.5</v>
      </c>
      <c r="H68" s="83">
        <v>4.38</v>
      </c>
      <c r="I68" s="83">
        <v>3.6</v>
      </c>
      <c r="J68" s="100">
        <v>2.09</v>
      </c>
      <c r="K68" s="100">
        <v>4.13</v>
      </c>
      <c r="L68" s="100">
        <v>5.23</v>
      </c>
      <c r="M68" s="100">
        <v>3.51</v>
      </c>
    </row>
    <row r="69" ht="18.75" spans="1:13">
      <c r="A69" s="106" t="s">
        <v>93</v>
      </c>
      <c r="B69" s="107">
        <v>2.26</v>
      </c>
      <c r="C69" s="83">
        <v>3.32</v>
      </c>
      <c r="D69" s="84">
        <v>5.73</v>
      </c>
      <c r="E69" s="83">
        <v>3.06</v>
      </c>
      <c r="F69" s="83">
        <v>7.39</v>
      </c>
      <c r="G69" s="85">
        <v>3.9</v>
      </c>
      <c r="H69" s="83">
        <v>2.8</v>
      </c>
      <c r="I69" s="83">
        <v>3.9</v>
      </c>
      <c r="J69" s="100">
        <v>7.03</v>
      </c>
      <c r="K69" s="100">
        <v>4.21</v>
      </c>
      <c r="L69" s="100">
        <v>4.2</v>
      </c>
      <c r="M69" s="100">
        <v>3.51</v>
      </c>
    </row>
    <row r="70" ht="18.75" spans="1:13">
      <c r="A70" s="106" t="s">
        <v>94</v>
      </c>
      <c r="B70" s="83"/>
      <c r="C70" s="83"/>
      <c r="D70" s="84"/>
      <c r="E70" s="83"/>
      <c r="F70" s="83"/>
      <c r="G70" s="85"/>
      <c r="H70" s="83"/>
      <c r="I70" s="83"/>
      <c r="J70" s="100"/>
      <c r="K70" s="100"/>
      <c r="L70" s="100"/>
      <c r="M70" s="100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2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106</v>
      </c>
      <c r="D2" s="6"/>
      <c r="E2" s="6"/>
      <c r="F2" s="7" t="s">
        <v>107</v>
      </c>
      <c r="G2" s="7"/>
      <c r="H2" s="7"/>
      <c r="I2" s="91" t="s">
        <v>108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45200</v>
      </c>
      <c r="D4" s="13"/>
      <c r="E4" s="13"/>
      <c r="F4" s="13">
        <v>46000</v>
      </c>
      <c r="G4" s="13"/>
      <c r="H4" s="13"/>
      <c r="I4" s="13">
        <v>47688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18650</v>
      </c>
      <c r="D5" s="13"/>
      <c r="E5" s="13"/>
      <c r="F5" s="13">
        <v>20808</v>
      </c>
      <c r="G5" s="13"/>
      <c r="H5" s="13"/>
      <c r="I5" s="13">
        <v>21929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C4-'10日'!I4</f>
        <v>1210</v>
      </c>
      <c r="D6" s="15"/>
      <c r="E6" s="15"/>
      <c r="F6" s="16">
        <f>F4-C4</f>
        <v>800</v>
      </c>
      <c r="G6" s="17"/>
      <c r="H6" s="18"/>
      <c r="I6" s="16">
        <f>I4-F4</f>
        <v>1688</v>
      </c>
      <c r="J6" s="17"/>
      <c r="K6" s="18"/>
      <c r="L6" s="95">
        <f>C6+F6+I6</f>
        <v>3698</v>
      </c>
      <c r="M6" s="95">
        <f>C7+F7+I7</f>
        <v>4929</v>
      </c>
    </row>
    <row r="7" ht="21.95" customHeight="1" spans="1:13">
      <c r="A7" s="11"/>
      <c r="B7" s="14" t="s">
        <v>8</v>
      </c>
      <c r="C7" s="15">
        <f>C5-'10日'!I5</f>
        <v>1650</v>
      </c>
      <c r="D7" s="15"/>
      <c r="E7" s="15"/>
      <c r="F7" s="16">
        <f>F5-C5</f>
        <v>2158</v>
      </c>
      <c r="G7" s="17"/>
      <c r="H7" s="18"/>
      <c r="I7" s="16">
        <f>I5-F5</f>
        <v>1121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90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45</v>
      </c>
      <c r="D9" s="13"/>
      <c r="E9" s="13"/>
      <c r="F9" s="13">
        <v>47</v>
      </c>
      <c r="G9" s="13"/>
      <c r="H9" s="13"/>
      <c r="I9" s="13">
        <v>48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45</v>
      </c>
      <c r="D10" s="13"/>
      <c r="E10" s="13"/>
      <c r="F10" s="13">
        <v>47</v>
      </c>
      <c r="G10" s="13"/>
      <c r="H10" s="13"/>
      <c r="I10" s="13">
        <v>48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3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440</v>
      </c>
      <c r="D15" s="24">
        <v>400</v>
      </c>
      <c r="E15" s="24">
        <v>350</v>
      </c>
      <c r="F15" s="24">
        <v>350</v>
      </c>
      <c r="G15" s="24">
        <v>240</v>
      </c>
      <c r="H15" s="24">
        <v>500</v>
      </c>
      <c r="I15" s="24">
        <v>500</v>
      </c>
      <c r="J15" s="24">
        <v>450</v>
      </c>
      <c r="K15" s="24">
        <v>400</v>
      </c>
    </row>
    <row r="16" ht="27.75" customHeight="1" spans="1:11">
      <c r="A16" s="25"/>
      <c r="B16" s="27" t="s">
        <v>21</v>
      </c>
      <c r="C16" s="28" t="s">
        <v>22</v>
      </c>
      <c r="D16" s="28"/>
      <c r="E16" s="28"/>
      <c r="F16" s="28" t="s">
        <v>174</v>
      </c>
      <c r="G16" s="28"/>
      <c r="H16" s="28"/>
      <c r="I16" s="28" t="s">
        <v>22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340</v>
      </c>
      <c r="D21" s="24">
        <v>500</v>
      </c>
      <c r="E21" s="24">
        <v>420</v>
      </c>
      <c r="F21" s="24">
        <v>420</v>
      </c>
      <c r="G21" s="24">
        <v>250</v>
      </c>
      <c r="H21" s="24">
        <v>500</v>
      </c>
      <c r="I21" s="24">
        <v>500</v>
      </c>
      <c r="J21" s="24">
        <v>400</v>
      </c>
      <c r="K21" s="24">
        <v>320</v>
      </c>
    </row>
    <row r="22" ht="30" customHeight="1" spans="1:11">
      <c r="A22" s="31"/>
      <c r="B22" s="27" t="s">
        <v>27</v>
      </c>
      <c r="C22" s="28" t="s">
        <v>175</v>
      </c>
      <c r="D22" s="28"/>
      <c r="E22" s="28"/>
      <c r="F22" s="28" t="s">
        <v>176</v>
      </c>
      <c r="G22" s="28"/>
      <c r="H22" s="28"/>
      <c r="I22" s="28" t="s">
        <v>28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v>1400</v>
      </c>
      <c r="D23" s="24"/>
      <c r="E23" s="24"/>
      <c r="F23" s="24">
        <f>610+670</f>
        <v>1280</v>
      </c>
      <c r="G23" s="24"/>
      <c r="H23" s="24"/>
      <c r="I23" s="24">
        <v>1150</v>
      </c>
      <c r="J23" s="24"/>
      <c r="K23" s="24"/>
    </row>
    <row r="24" ht="21.95" customHeight="1" spans="1:11">
      <c r="A24" s="32"/>
      <c r="B24" s="33" t="s">
        <v>32</v>
      </c>
      <c r="C24" s="24">
        <v>1970</v>
      </c>
      <c r="D24" s="24"/>
      <c r="E24" s="24"/>
      <c r="F24" s="24">
        <f>920+880</f>
        <v>1800</v>
      </c>
      <c r="G24" s="24"/>
      <c r="H24" s="24"/>
      <c r="I24" s="24">
        <v>1650</v>
      </c>
      <c r="J24" s="24"/>
      <c r="K24" s="24"/>
    </row>
    <row r="25" ht="21.95" customHeight="1" spans="1:11">
      <c r="A25" s="25" t="s">
        <v>33</v>
      </c>
      <c r="B25" s="26" t="s">
        <v>34</v>
      </c>
      <c r="C25" s="24">
        <v>25</v>
      </c>
      <c r="D25" s="24"/>
      <c r="E25" s="24"/>
      <c r="F25" s="24">
        <v>24</v>
      </c>
      <c r="G25" s="24"/>
      <c r="H25" s="24"/>
      <c r="I25" s="24">
        <v>24</v>
      </c>
      <c r="J25" s="24"/>
      <c r="K25" s="24"/>
    </row>
    <row r="26" ht="21.95" customHeight="1" spans="1:11">
      <c r="A26" s="25"/>
      <c r="B26" s="26" t="s">
        <v>35</v>
      </c>
      <c r="C26" s="24">
        <v>158</v>
      </c>
      <c r="D26" s="24"/>
      <c r="E26" s="24"/>
      <c r="F26" s="24">
        <v>156</v>
      </c>
      <c r="G26" s="24"/>
      <c r="H26" s="24"/>
      <c r="I26" s="24">
        <v>156</v>
      </c>
      <c r="J26" s="24"/>
      <c r="K26" s="24"/>
    </row>
    <row r="27" ht="21.95" customHeight="1" spans="1:11">
      <c r="A27" s="25"/>
      <c r="B27" s="26" t="s">
        <v>36</v>
      </c>
      <c r="C27" s="24">
        <v>30</v>
      </c>
      <c r="D27" s="24"/>
      <c r="E27" s="24"/>
      <c r="F27" s="24">
        <v>30</v>
      </c>
      <c r="G27" s="24"/>
      <c r="H27" s="24"/>
      <c r="I27" s="24">
        <v>30</v>
      </c>
      <c r="J27" s="24"/>
      <c r="K27" s="24"/>
    </row>
    <row r="28" ht="76.5" customHeight="1" spans="1:11">
      <c r="A28" s="34" t="s">
        <v>37</v>
      </c>
      <c r="B28" s="35"/>
      <c r="C28" s="36" t="s">
        <v>177</v>
      </c>
      <c r="D28" s="37"/>
      <c r="E28" s="38"/>
      <c r="F28" s="36" t="s">
        <v>178</v>
      </c>
      <c r="G28" s="37"/>
      <c r="H28" s="38"/>
      <c r="I28" s="36" t="s">
        <v>179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customHeight="1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spans="1:11">
      <c r="A31" s="49" t="s">
        <v>41</v>
      </c>
      <c r="B31" s="50"/>
      <c r="C31" s="51" t="s">
        <v>180</v>
      </c>
      <c r="D31" s="52"/>
      <c r="E31" s="53"/>
      <c r="F31" s="51" t="s">
        <v>163</v>
      </c>
      <c r="G31" s="52"/>
      <c r="H31" s="53"/>
      <c r="I31" s="51" t="s">
        <v>43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100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9.5</v>
      </c>
      <c r="F35" s="23">
        <v>9.24</v>
      </c>
      <c r="G35" s="23">
        <v>9.48</v>
      </c>
      <c r="H35" s="24">
        <v>9.3</v>
      </c>
      <c r="I35" s="23">
        <v>9.43</v>
      </c>
      <c r="J35" s="100">
        <v>9.42</v>
      </c>
    </row>
    <row r="36" ht="15.75" spans="1:10">
      <c r="A36" s="62"/>
      <c r="B36" s="56"/>
      <c r="C36" s="63" t="s">
        <v>56</v>
      </c>
      <c r="D36" s="63" t="s">
        <v>57</v>
      </c>
      <c r="E36" s="23">
        <v>5.76</v>
      </c>
      <c r="F36" s="23">
        <v>5.54</v>
      </c>
      <c r="G36" s="23">
        <v>6.51</v>
      </c>
      <c r="H36" s="24">
        <v>5.86</v>
      </c>
      <c r="I36" s="23">
        <v>5.6</v>
      </c>
      <c r="J36" s="100">
        <v>6.9</v>
      </c>
    </row>
    <row r="37" ht="19.5" spans="1:10">
      <c r="A37" s="62"/>
      <c r="B37" s="56"/>
      <c r="C37" s="64" t="s">
        <v>58</v>
      </c>
      <c r="D37" s="63" t="s">
        <v>59</v>
      </c>
      <c r="E37" s="23">
        <v>18.6</v>
      </c>
      <c r="F37" s="23">
        <v>19.2</v>
      </c>
      <c r="G37" s="65">
        <v>28.9</v>
      </c>
      <c r="H37" s="24">
        <v>25.3</v>
      </c>
      <c r="I37" s="23">
        <v>27.3</v>
      </c>
      <c r="J37" s="100">
        <v>23.7</v>
      </c>
    </row>
    <row r="38" ht="16.5" spans="1:10">
      <c r="A38" s="62"/>
      <c r="B38" s="56"/>
      <c r="C38" s="66" t="s">
        <v>60</v>
      </c>
      <c r="D38" s="63" t="s">
        <v>61</v>
      </c>
      <c r="E38" s="65">
        <v>11.3</v>
      </c>
      <c r="F38" s="65">
        <v>16</v>
      </c>
      <c r="G38" s="65">
        <v>7.51</v>
      </c>
      <c r="H38" s="67">
        <v>5.12</v>
      </c>
      <c r="I38" s="23">
        <v>14.6</v>
      </c>
      <c r="J38" s="100">
        <v>13.7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</v>
      </c>
      <c r="F39" s="23">
        <v>0</v>
      </c>
      <c r="G39" s="23">
        <v>0.5</v>
      </c>
      <c r="H39" s="24">
        <v>0.5</v>
      </c>
      <c r="I39" s="23">
        <v>0.6</v>
      </c>
      <c r="J39" s="100">
        <v>0.6</v>
      </c>
    </row>
    <row r="40" ht="15.75" spans="1:10">
      <c r="A40" s="62"/>
      <c r="B40" s="56"/>
      <c r="C40" s="64" t="s">
        <v>54</v>
      </c>
      <c r="D40" s="64" t="s">
        <v>63</v>
      </c>
      <c r="E40" s="23">
        <v>10.5</v>
      </c>
      <c r="F40" s="23">
        <v>10.16</v>
      </c>
      <c r="G40" s="23">
        <v>10.46</v>
      </c>
      <c r="H40" s="24">
        <v>10.42</v>
      </c>
      <c r="I40" s="23">
        <v>10.4</v>
      </c>
      <c r="J40" s="100">
        <v>10.42</v>
      </c>
    </row>
    <row r="41" ht="15.75" spans="1:10">
      <c r="A41" s="62"/>
      <c r="B41" s="56"/>
      <c r="C41" s="63" t="s">
        <v>56</v>
      </c>
      <c r="D41" s="63" t="s">
        <v>64</v>
      </c>
      <c r="E41" s="23">
        <v>21.5</v>
      </c>
      <c r="F41" s="23">
        <v>20.7</v>
      </c>
      <c r="G41" s="23">
        <v>21.3</v>
      </c>
      <c r="H41" s="24">
        <v>20.5</v>
      </c>
      <c r="I41" s="23">
        <v>24.2</v>
      </c>
      <c r="J41" s="100">
        <v>27.3</v>
      </c>
    </row>
    <row r="42" ht="15.75" spans="1:10">
      <c r="A42" s="62"/>
      <c r="B42" s="56"/>
      <c r="C42" s="68" t="s">
        <v>65</v>
      </c>
      <c r="D42" s="69" t="s">
        <v>66</v>
      </c>
      <c r="E42" s="23">
        <v>7.45</v>
      </c>
      <c r="F42" s="23">
        <v>7.06</v>
      </c>
      <c r="G42" s="23">
        <v>6.68</v>
      </c>
      <c r="H42" s="24">
        <v>6.62</v>
      </c>
      <c r="I42" s="23">
        <v>6.63</v>
      </c>
      <c r="J42" s="100">
        <v>6.32</v>
      </c>
    </row>
    <row r="43" ht="16.5" spans="1:10">
      <c r="A43" s="62"/>
      <c r="B43" s="56"/>
      <c r="C43" s="68" t="s">
        <v>67</v>
      </c>
      <c r="D43" s="70" t="s">
        <v>68</v>
      </c>
      <c r="E43" s="23">
        <v>9.68</v>
      </c>
      <c r="F43" s="23">
        <v>8.64</v>
      </c>
      <c r="G43" s="23">
        <v>9.76</v>
      </c>
      <c r="H43" s="24">
        <v>9.16</v>
      </c>
      <c r="I43" s="23">
        <v>7.2</v>
      </c>
      <c r="J43" s="100">
        <v>9.6</v>
      </c>
    </row>
    <row r="44" ht="19.5" spans="1:10">
      <c r="A44" s="62"/>
      <c r="B44" s="56"/>
      <c r="C44" s="64" t="s">
        <v>58</v>
      </c>
      <c r="D44" s="63" t="s">
        <v>69</v>
      </c>
      <c r="E44" s="23">
        <v>640</v>
      </c>
      <c r="F44" s="23">
        <v>620</v>
      </c>
      <c r="G44" s="23">
        <v>635</v>
      </c>
      <c r="H44" s="24">
        <v>630</v>
      </c>
      <c r="I44" s="23">
        <v>681</v>
      </c>
      <c r="J44" s="100">
        <v>675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5.88</v>
      </c>
      <c r="F45" s="23">
        <v>6.2</v>
      </c>
      <c r="G45" s="23">
        <v>5.81</v>
      </c>
      <c r="H45" s="24">
        <v>5.64</v>
      </c>
      <c r="I45" s="23">
        <v>5.88</v>
      </c>
      <c r="J45" s="100">
        <v>6.33</v>
      </c>
    </row>
    <row r="46" ht="19.5" spans="1:10">
      <c r="A46" s="62"/>
      <c r="B46" s="56"/>
      <c r="C46" s="64" t="s">
        <v>58</v>
      </c>
      <c r="D46" s="63" t="s">
        <v>59</v>
      </c>
      <c r="E46" s="23">
        <v>23.9</v>
      </c>
      <c r="F46" s="23">
        <v>22.1</v>
      </c>
      <c r="G46" s="23">
        <v>24.9</v>
      </c>
      <c r="H46" s="24">
        <v>22.9</v>
      </c>
      <c r="I46" s="23">
        <v>26.7</v>
      </c>
      <c r="J46" s="100">
        <v>25.8</v>
      </c>
    </row>
    <row r="47" ht="16.5" spans="1:10">
      <c r="A47" s="62"/>
      <c r="B47" s="56"/>
      <c r="C47" s="66" t="s">
        <v>60</v>
      </c>
      <c r="D47" s="63" t="s">
        <v>73</v>
      </c>
      <c r="E47" s="23">
        <v>3.78</v>
      </c>
      <c r="F47" s="23">
        <v>4.75</v>
      </c>
      <c r="G47" s="23">
        <v>1.62</v>
      </c>
      <c r="H47" s="24">
        <v>4.47</v>
      </c>
      <c r="I47" s="23">
        <v>5.7</v>
      </c>
      <c r="J47" s="100">
        <v>7.2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6.25</v>
      </c>
      <c r="F48" s="23">
        <v>6.41</v>
      </c>
      <c r="G48" s="23">
        <v>5.53</v>
      </c>
      <c r="H48" s="24">
        <v>5.29</v>
      </c>
      <c r="I48" s="23">
        <v>6.3</v>
      </c>
      <c r="J48" s="100">
        <v>5.54</v>
      </c>
    </row>
    <row r="49" ht="19.5" spans="1:10">
      <c r="A49" s="62"/>
      <c r="B49" s="56"/>
      <c r="C49" s="64" t="s">
        <v>58</v>
      </c>
      <c r="D49" s="63" t="s">
        <v>59</v>
      </c>
      <c r="E49" s="23">
        <v>15.8</v>
      </c>
      <c r="F49" s="23">
        <v>14.8</v>
      </c>
      <c r="G49" s="23">
        <v>15.2</v>
      </c>
      <c r="H49" s="24">
        <v>16.6</v>
      </c>
      <c r="I49" s="23">
        <v>15.7</v>
      </c>
      <c r="J49" s="100">
        <v>15.5</v>
      </c>
    </row>
    <row r="50" ht="16.5" spans="1:10">
      <c r="A50" s="62"/>
      <c r="B50" s="56"/>
      <c r="C50" s="66" t="s">
        <v>60</v>
      </c>
      <c r="D50" s="63" t="s">
        <v>73</v>
      </c>
      <c r="E50" s="23">
        <v>3.93</v>
      </c>
      <c r="F50" s="23">
        <v>5.27</v>
      </c>
      <c r="G50" s="23">
        <v>6.12</v>
      </c>
      <c r="H50" s="24">
        <v>7.12</v>
      </c>
      <c r="I50" s="23">
        <v>6.8</v>
      </c>
      <c r="J50" s="100">
        <v>6.4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/>
      <c r="F51" s="23"/>
      <c r="G51" s="23"/>
      <c r="H51" s="24"/>
      <c r="I51" s="23"/>
      <c r="J51" s="100"/>
    </row>
    <row r="52" ht="15.75" spans="1:10">
      <c r="A52" s="62"/>
      <c r="B52" s="56"/>
      <c r="C52" s="64" t="s">
        <v>54</v>
      </c>
      <c r="D52" s="63" t="s">
        <v>77</v>
      </c>
      <c r="E52" s="23"/>
      <c r="F52" s="23"/>
      <c r="G52" s="23"/>
      <c r="H52" s="24"/>
      <c r="I52" s="23"/>
      <c r="J52" s="100"/>
    </row>
    <row r="53" ht="15.75" spans="1:10">
      <c r="A53" s="62"/>
      <c r="B53" s="56"/>
      <c r="C53" s="63" t="s">
        <v>56</v>
      </c>
      <c r="D53" s="63" t="s">
        <v>57</v>
      </c>
      <c r="E53" s="23"/>
      <c r="F53" s="23"/>
      <c r="G53" s="23"/>
      <c r="H53" s="24"/>
      <c r="I53" s="23"/>
      <c r="J53" s="100"/>
    </row>
    <row r="54" ht="19.5" spans="1:10">
      <c r="A54" s="62"/>
      <c r="B54" s="56"/>
      <c r="C54" s="64" t="s">
        <v>58</v>
      </c>
      <c r="D54" s="63" t="s">
        <v>59</v>
      </c>
      <c r="E54" s="23"/>
      <c r="F54" s="23"/>
      <c r="G54" s="23"/>
      <c r="H54" s="24"/>
      <c r="I54" s="23"/>
      <c r="J54" s="100"/>
    </row>
    <row r="55" ht="16.5" spans="1:10">
      <c r="A55" s="62"/>
      <c r="B55" s="71"/>
      <c r="C55" s="72" t="s">
        <v>60</v>
      </c>
      <c r="D55" s="63" t="s">
        <v>80</v>
      </c>
      <c r="E55" s="73"/>
      <c r="F55" s="73"/>
      <c r="G55" s="73"/>
      <c r="H55" s="24"/>
      <c r="I55" s="23"/>
      <c r="J55" s="100"/>
    </row>
    <row r="56" ht="14.25" spans="1:10">
      <c r="A56" s="74" t="s">
        <v>81</v>
      </c>
      <c r="B56" s="74" t="s">
        <v>82</v>
      </c>
      <c r="C56" s="75">
        <v>7.8</v>
      </c>
      <c r="D56" s="74" t="s">
        <v>52</v>
      </c>
      <c r="E56" s="75">
        <v>75</v>
      </c>
      <c r="F56" s="74" t="s">
        <v>83</v>
      </c>
      <c r="G56" s="75">
        <v>80</v>
      </c>
      <c r="H56" s="74" t="s">
        <v>84</v>
      </c>
      <c r="I56" s="75">
        <v>0.02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>
        <v>124</v>
      </c>
      <c r="C59" s="83"/>
      <c r="D59" s="84"/>
      <c r="E59" s="83"/>
      <c r="F59" s="100"/>
      <c r="G59" s="85"/>
      <c r="H59" s="83">
        <v>6.24</v>
      </c>
      <c r="I59" s="83"/>
      <c r="J59" s="100">
        <v>14.5</v>
      </c>
      <c r="K59" s="100"/>
      <c r="L59" s="100">
        <v>43.2</v>
      </c>
      <c r="M59" s="100"/>
    </row>
    <row r="60" ht="18.75" spans="1:13">
      <c r="A60" s="81" t="s">
        <v>86</v>
      </c>
      <c r="B60" s="82">
        <v>29.3</v>
      </c>
      <c r="C60" s="83"/>
      <c r="D60" s="84">
        <v>41.2</v>
      </c>
      <c r="E60" s="83"/>
      <c r="F60" s="100">
        <v>18</v>
      </c>
      <c r="G60" s="85"/>
      <c r="H60" s="83">
        <v>180</v>
      </c>
      <c r="I60" s="83"/>
      <c r="J60" s="100">
        <v>4.88</v>
      </c>
      <c r="K60" s="100"/>
      <c r="L60" s="100">
        <v>86.6</v>
      </c>
      <c r="M60" s="100"/>
    </row>
    <row r="61" ht="18.75" spans="1:13">
      <c r="A61" s="81" t="s">
        <v>87</v>
      </c>
      <c r="B61" s="82"/>
      <c r="C61" s="83"/>
      <c r="D61" s="84">
        <v>57.6</v>
      </c>
      <c r="E61" s="83"/>
      <c r="F61" s="100">
        <v>48.7</v>
      </c>
      <c r="G61" s="85"/>
      <c r="H61" s="83">
        <v>51.8</v>
      </c>
      <c r="I61" s="83"/>
      <c r="J61" s="100">
        <v>6.27</v>
      </c>
      <c r="K61" s="100"/>
      <c r="L61" s="100">
        <v>86.3</v>
      </c>
      <c r="M61" s="100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>
        <v>18.2</v>
      </c>
      <c r="D63" s="84"/>
      <c r="E63" s="83">
        <v>15</v>
      </c>
      <c r="F63" s="83"/>
      <c r="G63" s="85">
        <v>16.11</v>
      </c>
      <c r="H63" s="83"/>
      <c r="I63" s="85">
        <v>14</v>
      </c>
      <c r="J63" s="100"/>
      <c r="K63" s="100">
        <v>31.1</v>
      </c>
      <c r="M63" s="100">
        <v>12.96</v>
      </c>
    </row>
    <row r="64" ht="18.75" spans="1:13">
      <c r="A64" s="88" t="s">
        <v>89</v>
      </c>
      <c r="B64" s="83"/>
      <c r="C64" s="83"/>
      <c r="D64" s="84"/>
      <c r="E64" s="83">
        <v>48.2</v>
      </c>
      <c r="F64" s="83"/>
      <c r="G64" s="89">
        <v>31.11</v>
      </c>
      <c r="H64" s="83"/>
      <c r="I64" s="89">
        <v>85</v>
      </c>
      <c r="J64" s="100"/>
      <c r="K64" s="100">
        <v>122.4</v>
      </c>
      <c r="L64" s="100"/>
      <c r="M64" s="100">
        <v>80.29</v>
      </c>
    </row>
    <row r="65" ht="18.75" spans="1:13">
      <c r="A65" s="88" t="s">
        <v>90</v>
      </c>
      <c r="B65" s="83"/>
      <c r="C65" s="83">
        <v>29.9</v>
      </c>
      <c r="D65" s="84"/>
      <c r="E65" s="83">
        <v>28.5</v>
      </c>
      <c r="F65" s="83"/>
      <c r="G65" s="85">
        <v>33.58</v>
      </c>
      <c r="H65" s="83"/>
      <c r="I65" s="85">
        <v>80</v>
      </c>
      <c r="J65" s="100"/>
      <c r="K65" s="100">
        <v>121</v>
      </c>
      <c r="M65" s="100">
        <v>99.55</v>
      </c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12</v>
      </c>
      <c r="C67" s="83">
        <v>5.1</v>
      </c>
      <c r="D67" s="84">
        <v>10.78</v>
      </c>
      <c r="E67" s="83">
        <v>5.7</v>
      </c>
      <c r="F67" s="83">
        <v>4.16</v>
      </c>
      <c r="G67" s="85">
        <v>5.2</v>
      </c>
      <c r="H67" s="83">
        <v>4.57</v>
      </c>
      <c r="I67" s="83">
        <v>6.49</v>
      </c>
      <c r="J67" s="100">
        <v>14.3</v>
      </c>
      <c r="K67" s="100">
        <v>50.7</v>
      </c>
      <c r="L67" s="100">
        <v>12.3</v>
      </c>
      <c r="M67" s="100">
        <v>7.69</v>
      </c>
    </row>
    <row r="68" ht="18.75" spans="1:13">
      <c r="A68" s="106" t="s">
        <v>92</v>
      </c>
      <c r="B68" s="107">
        <v>7.02</v>
      </c>
      <c r="C68" s="83">
        <v>4.2</v>
      </c>
      <c r="D68" s="84">
        <v>8.26</v>
      </c>
      <c r="E68" s="83">
        <v>4.2</v>
      </c>
      <c r="F68" s="83">
        <v>3.79</v>
      </c>
      <c r="G68" s="85">
        <v>3.95</v>
      </c>
      <c r="H68" s="83">
        <v>5.98</v>
      </c>
      <c r="I68" s="83">
        <v>5.24</v>
      </c>
      <c r="J68" s="100">
        <v>33.4</v>
      </c>
      <c r="K68" s="100">
        <v>6.9</v>
      </c>
      <c r="L68" s="100">
        <v>23.1</v>
      </c>
      <c r="M68" s="100">
        <v>6.15</v>
      </c>
    </row>
    <row r="69" ht="18.75" spans="1:13">
      <c r="A69" s="106" t="s">
        <v>93</v>
      </c>
      <c r="B69" s="107">
        <v>6.13</v>
      </c>
      <c r="C69" s="83">
        <v>4.8</v>
      </c>
      <c r="D69" s="84">
        <v>4.73</v>
      </c>
      <c r="E69" s="83">
        <v>3.8</v>
      </c>
      <c r="F69" s="83">
        <v>2.76</v>
      </c>
      <c r="G69" s="85">
        <v>4.57</v>
      </c>
      <c r="H69" s="83">
        <v>3.78</v>
      </c>
      <c r="I69" s="83">
        <v>4.79</v>
      </c>
      <c r="J69" s="100">
        <v>11.4</v>
      </c>
      <c r="K69" s="100">
        <v>11.4</v>
      </c>
      <c r="L69" s="100">
        <v>10.6</v>
      </c>
      <c r="M69" s="100">
        <v>5.97</v>
      </c>
    </row>
    <row r="70" ht="18.75" spans="1:13">
      <c r="A70" s="106" t="s">
        <v>94</v>
      </c>
      <c r="B70" s="83"/>
      <c r="C70" s="83"/>
      <c r="D70" s="84"/>
      <c r="E70" s="83"/>
      <c r="F70" s="83"/>
      <c r="G70" s="85"/>
      <c r="H70" s="83"/>
      <c r="I70" s="83"/>
      <c r="J70" s="100"/>
      <c r="K70" s="100"/>
      <c r="L70" s="100"/>
      <c r="M70" s="100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181</v>
      </c>
      <c r="D2" s="6"/>
      <c r="E2" s="6"/>
      <c r="F2" s="7" t="s">
        <v>107</v>
      </c>
      <c r="G2" s="7"/>
      <c r="H2" s="7"/>
      <c r="I2" s="91" t="s">
        <v>108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49261</v>
      </c>
      <c r="D4" s="13"/>
      <c r="E4" s="13"/>
      <c r="F4" s="13">
        <v>50430</v>
      </c>
      <c r="G4" s="13"/>
      <c r="H4" s="13"/>
      <c r="I4" s="13">
        <v>51455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22872</v>
      </c>
      <c r="D5" s="13"/>
      <c r="E5" s="13"/>
      <c r="F5" s="13">
        <v>23720</v>
      </c>
      <c r="G5" s="13"/>
      <c r="H5" s="13"/>
      <c r="I5" s="13">
        <v>24330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C4-'11日'!I4</f>
        <v>1573</v>
      </c>
      <c r="D6" s="15"/>
      <c r="E6" s="15"/>
      <c r="F6" s="16">
        <f>F4-C4</f>
        <v>1169</v>
      </c>
      <c r="G6" s="17"/>
      <c r="H6" s="18"/>
      <c r="I6" s="16">
        <f>I4-F4</f>
        <v>1025</v>
      </c>
      <c r="J6" s="17"/>
      <c r="K6" s="18"/>
      <c r="L6" s="95">
        <f>C6+F6+I6</f>
        <v>3767</v>
      </c>
      <c r="M6" s="95">
        <f>C7+F7+I7</f>
        <v>2401</v>
      </c>
    </row>
    <row r="7" ht="21.95" customHeight="1" spans="1:13">
      <c r="A7" s="11"/>
      <c r="B7" s="14" t="s">
        <v>8</v>
      </c>
      <c r="C7" s="15">
        <f>C5-'11日'!I5</f>
        <v>943</v>
      </c>
      <c r="D7" s="15"/>
      <c r="E7" s="15"/>
      <c r="F7" s="16">
        <f>F5-C5</f>
        <v>848</v>
      </c>
      <c r="G7" s="17"/>
      <c r="H7" s="18"/>
      <c r="I7" s="16">
        <f>I5-F5</f>
        <v>610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47</v>
      </c>
      <c r="D9" s="13"/>
      <c r="E9" s="13"/>
      <c r="F9" s="13">
        <v>42</v>
      </c>
      <c r="G9" s="13"/>
      <c r="H9" s="13"/>
      <c r="I9" s="13">
        <v>48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47</v>
      </c>
      <c r="D10" s="13"/>
      <c r="E10" s="13"/>
      <c r="F10" s="13">
        <v>42</v>
      </c>
      <c r="G10" s="13"/>
      <c r="H10" s="13"/>
      <c r="I10" s="13">
        <v>48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3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400</v>
      </c>
      <c r="D15" s="24">
        <v>350</v>
      </c>
      <c r="E15" s="24">
        <v>300</v>
      </c>
      <c r="F15" s="24">
        <v>300</v>
      </c>
      <c r="G15" s="24">
        <v>250</v>
      </c>
      <c r="H15" s="24">
        <v>500</v>
      </c>
      <c r="I15" s="24">
        <v>500</v>
      </c>
      <c r="J15" s="24">
        <v>450</v>
      </c>
      <c r="K15" s="24">
        <v>400</v>
      </c>
    </row>
    <row r="16" ht="21.95" customHeight="1" spans="1:11">
      <c r="A16" s="25"/>
      <c r="B16" s="27" t="s">
        <v>21</v>
      </c>
      <c r="C16" s="28" t="s">
        <v>22</v>
      </c>
      <c r="D16" s="28"/>
      <c r="E16" s="28"/>
      <c r="F16" s="28" t="s">
        <v>182</v>
      </c>
      <c r="G16" s="28"/>
      <c r="H16" s="28"/>
      <c r="I16" s="28" t="s">
        <v>22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310</v>
      </c>
      <c r="D21" s="24">
        <v>410</v>
      </c>
      <c r="E21" s="24">
        <v>330</v>
      </c>
      <c r="F21" s="24">
        <v>330</v>
      </c>
      <c r="G21" s="24">
        <v>250</v>
      </c>
      <c r="H21" s="24">
        <v>460</v>
      </c>
      <c r="I21" s="24">
        <v>460</v>
      </c>
      <c r="J21" s="24">
        <v>380</v>
      </c>
      <c r="K21" s="24">
        <v>300</v>
      </c>
    </row>
    <row r="22" ht="42" customHeight="1" spans="1:11">
      <c r="A22" s="31"/>
      <c r="B22" s="27" t="s">
        <v>27</v>
      </c>
      <c r="C22" s="28" t="s">
        <v>183</v>
      </c>
      <c r="D22" s="28"/>
      <c r="E22" s="28"/>
      <c r="F22" s="28" t="s">
        <v>184</v>
      </c>
      <c r="G22" s="28"/>
      <c r="H22" s="28"/>
      <c r="I22" s="28" t="s">
        <v>28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v>1050</v>
      </c>
      <c r="D23" s="24"/>
      <c r="E23" s="24"/>
      <c r="F23" s="24">
        <f>1570+1560</f>
        <v>3130</v>
      </c>
      <c r="G23" s="24"/>
      <c r="H23" s="24"/>
      <c r="I23" s="24">
        <f>1450+1510</f>
        <v>2960</v>
      </c>
      <c r="J23" s="24"/>
      <c r="K23" s="24"/>
    </row>
    <row r="24" ht="21.95" customHeight="1" spans="1:11">
      <c r="A24" s="32"/>
      <c r="B24" s="33" t="s">
        <v>32</v>
      </c>
      <c r="C24" s="24">
        <v>1650</v>
      </c>
      <c r="D24" s="24"/>
      <c r="E24" s="24"/>
      <c r="F24" s="24">
        <f>800+780</f>
        <v>1580</v>
      </c>
      <c r="G24" s="24"/>
      <c r="H24" s="24"/>
      <c r="I24" s="24">
        <f>750+700</f>
        <v>1450</v>
      </c>
      <c r="J24" s="24"/>
      <c r="K24" s="24"/>
    </row>
    <row r="25" ht="21.95" customHeight="1" spans="1:11">
      <c r="A25" s="25" t="s">
        <v>33</v>
      </c>
      <c r="B25" s="26" t="s">
        <v>34</v>
      </c>
      <c r="C25" s="24">
        <v>24</v>
      </c>
      <c r="D25" s="24"/>
      <c r="E25" s="24"/>
      <c r="F25" s="111">
        <v>23</v>
      </c>
      <c r="G25" s="112"/>
      <c r="H25" s="113"/>
      <c r="I25" s="111">
        <v>23</v>
      </c>
      <c r="J25" s="112"/>
      <c r="K25" s="113"/>
    </row>
    <row r="26" ht="21.95" customHeight="1" spans="1:11">
      <c r="A26" s="25"/>
      <c r="B26" s="26" t="s">
        <v>35</v>
      </c>
      <c r="C26" s="24">
        <v>154</v>
      </c>
      <c r="D26" s="24"/>
      <c r="E26" s="24"/>
      <c r="F26" s="111">
        <v>152</v>
      </c>
      <c r="G26" s="112"/>
      <c r="H26" s="113"/>
      <c r="I26" s="111">
        <v>152</v>
      </c>
      <c r="J26" s="112"/>
      <c r="K26" s="113"/>
    </row>
    <row r="27" ht="21.95" customHeight="1" spans="1:11">
      <c r="A27" s="25"/>
      <c r="B27" s="26" t="s">
        <v>36</v>
      </c>
      <c r="C27" s="24">
        <v>30</v>
      </c>
      <c r="D27" s="24"/>
      <c r="E27" s="24"/>
      <c r="F27" s="111">
        <v>30</v>
      </c>
      <c r="G27" s="112"/>
      <c r="H27" s="113"/>
      <c r="I27" s="111">
        <v>30</v>
      </c>
      <c r="J27" s="112"/>
      <c r="K27" s="113"/>
    </row>
    <row r="28" ht="76.5" customHeight="1" spans="1:11">
      <c r="A28" s="34" t="s">
        <v>37</v>
      </c>
      <c r="B28" s="35"/>
      <c r="C28" s="36" t="s">
        <v>185</v>
      </c>
      <c r="D28" s="37"/>
      <c r="E28" s="38"/>
      <c r="F28" s="36" t="s">
        <v>186</v>
      </c>
      <c r="G28" s="37"/>
      <c r="H28" s="38"/>
      <c r="I28" s="36" t="s">
        <v>187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spans="1:11">
      <c r="A31" s="49" t="s">
        <v>41</v>
      </c>
      <c r="B31" s="50"/>
      <c r="C31" s="51" t="s">
        <v>180</v>
      </c>
      <c r="D31" s="52"/>
      <c r="E31" s="53"/>
      <c r="F31" s="51" t="s">
        <v>164</v>
      </c>
      <c r="G31" s="52"/>
      <c r="H31" s="53"/>
      <c r="I31" s="51" t="s">
        <v>125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100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</v>
      </c>
      <c r="F35" s="23">
        <v>9.35</v>
      </c>
      <c r="G35" s="23">
        <v>9.3</v>
      </c>
      <c r="H35" s="24">
        <v>9.37</v>
      </c>
      <c r="I35" s="23">
        <v>9.43</v>
      </c>
      <c r="J35" s="100">
        <v>9.46</v>
      </c>
    </row>
    <row r="36" ht="15.75" spans="1:10">
      <c r="A36" s="62"/>
      <c r="B36" s="56"/>
      <c r="C36" s="63" t="s">
        <v>56</v>
      </c>
      <c r="D36" s="63" t="s">
        <v>57</v>
      </c>
      <c r="E36" s="23">
        <v>6.54</v>
      </c>
      <c r="F36" s="23">
        <v>6.13</v>
      </c>
      <c r="G36" s="23">
        <v>6.3</v>
      </c>
      <c r="H36" s="24">
        <v>5.26</v>
      </c>
      <c r="I36" s="23">
        <v>6.74</v>
      </c>
      <c r="J36" s="100">
        <v>5.98</v>
      </c>
    </row>
    <row r="37" ht="19.5" spans="1:10">
      <c r="A37" s="62"/>
      <c r="B37" s="56"/>
      <c r="C37" s="64" t="s">
        <v>58</v>
      </c>
      <c r="D37" s="63" t="s">
        <v>59</v>
      </c>
      <c r="E37" s="23">
        <v>15.5</v>
      </c>
      <c r="F37" s="23">
        <v>15.4</v>
      </c>
      <c r="G37" s="65">
        <v>15</v>
      </c>
      <c r="H37" s="24">
        <v>13.6</v>
      </c>
      <c r="I37" s="23">
        <v>12.2</v>
      </c>
      <c r="J37" s="100">
        <v>12</v>
      </c>
    </row>
    <row r="38" ht="16.5" spans="1:10">
      <c r="A38" s="62"/>
      <c r="B38" s="56"/>
      <c r="C38" s="66" t="s">
        <v>60</v>
      </c>
      <c r="D38" s="63" t="s">
        <v>61</v>
      </c>
      <c r="E38" s="109">
        <v>17.65</v>
      </c>
      <c r="F38" s="65">
        <v>7.04</v>
      </c>
      <c r="G38" s="65">
        <v>5.87</v>
      </c>
      <c r="H38" s="67">
        <v>11.1</v>
      </c>
      <c r="I38" s="23">
        <v>5.15</v>
      </c>
      <c r="J38" s="100">
        <v>5.24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0.5</v>
      </c>
      <c r="F39" s="23">
        <v>0.5</v>
      </c>
      <c r="G39" s="23">
        <v>0.8</v>
      </c>
      <c r="H39" s="24">
        <v>0.8</v>
      </c>
      <c r="I39" s="23">
        <v>0.5</v>
      </c>
      <c r="J39" s="100">
        <v>0.5</v>
      </c>
    </row>
    <row r="40" ht="15.75" spans="1:10">
      <c r="A40" s="62"/>
      <c r="B40" s="56"/>
      <c r="C40" s="64" t="s">
        <v>54</v>
      </c>
      <c r="D40" s="64" t="s">
        <v>63</v>
      </c>
      <c r="E40" s="23">
        <v>9.6</v>
      </c>
      <c r="F40" s="23">
        <v>10.35</v>
      </c>
      <c r="G40" s="23">
        <v>10.43</v>
      </c>
      <c r="H40" s="24">
        <v>10.44</v>
      </c>
      <c r="I40" s="23">
        <v>10.42</v>
      </c>
      <c r="J40" s="100">
        <v>10.41</v>
      </c>
    </row>
    <row r="41" ht="15.75" spans="1:10">
      <c r="A41" s="62"/>
      <c r="B41" s="56"/>
      <c r="C41" s="63" t="s">
        <v>56</v>
      </c>
      <c r="D41" s="63" t="s">
        <v>64</v>
      </c>
      <c r="E41" s="23">
        <v>20.8</v>
      </c>
      <c r="F41" s="23">
        <v>19.7</v>
      </c>
      <c r="G41" s="23">
        <v>22.5</v>
      </c>
      <c r="H41" s="24">
        <v>21.4</v>
      </c>
      <c r="I41" s="23">
        <v>23.15</v>
      </c>
      <c r="J41" s="100">
        <v>22.15</v>
      </c>
    </row>
    <row r="42" ht="15.75" spans="1:10">
      <c r="A42" s="62"/>
      <c r="B42" s="56"/>
      <c r="C42" s="68" t="s">
        <v>65</v>
      </c>
      <c r="D42" s="69" t="s">
        <v>66</v>
      </c>
      <c r="E42" s="23">
        <v>6.1</v>
      </c>
      <c r="F42" s="23">
        <v>6.02</v>
      </c>
      <c r="G42" s="23">
        <v>6.54</v>
      </c>
      <c r="H42" s="24">
        <v>6.88</v>
      </c>
      <c r="I42" s="23">
        <v>7.24</v>
      </c>
      <c r="J42" s="100">
        <v>9.21</v>
      </c>
    </row>
    <row r="43" ht="16.5" spans="1:10">
      <c r="A43" s="62"/>
      <c r="B43" s="56"/>
      <c r="C43" s="68" t="s">
        <v>67</v>
      </c>
      <c r="D43" s="70" t="s">
        <v>68</v>
      </c>
      <c r="E43" s="23">
        <v>9.13</v>
      </c>
      <c r="F43" s="23">
        <v>9.08</v>
      </c>
      <c r="G43" s="23">
        <v>9.92</v>
      </c>
      <c r="H43" s="24">
        <v>9.6</v>
      </c>
      <c r="I43" s="23">
        <v>9.78</v>
      </c>
      <c r="J43" s="100">
        <v>9.67</v>
      </c>
    </row>
    <row r="44" ht="19.5" spans="1:10">
      <c r="A44" s="62"/>
      <c r="B44" s="56"/>
      <c r="C44" s="64" t="s">
        <v>58</v>
      </c>
      <c r="D44" s="63" t="s">
        <v>69</v>
      </c>
      <c r="E44" s="23">
        <v>630</v>
      </c>
      <c r="F44" s="23">
        <v>560</v>
      </c>
      <c r="G44" s="23">
        <v>595</v>
      </c>
      <c r="H44" s="24">
        <v>570</v>
      </c>
      <c r="I44" s="23">
        <v>578</v>
      </c>
      <c r="J44" s="100">
        <v>565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5.82</v>
      </c>
      <c r="F45" s="23">
        <v>5.57</v>
      </c>
      <c r="G45" s="23">
        <v>5.94</v>
      </c>
      <c r="H45" s="24">
        <v>5.71</v>
      </c>
      <c r="I45" s="23">
        <v>5.28</v>
      </c>
      <c r="J45" s="100">
        <v>5.65</v>
      </c>
    </row>
    <row r="46" ht="19.5" spans="1:10">
      <c r="A46" s="62"/>
      <c r="B46" s="56"/>
      <c r="C46" s="64" t="s">
        <v>58</v>
      </c>
      <c r="D46" s="63" t="s">
        <v>59</v>
      </c>
      <c r="E46" s="23">
        <v>25.8</v>
      </c>
      <c r="F46" s="23">
        <v>16.1</v>
      </c>
      <c r="G46" s="23">
        <v>18.4</v>
      </c>
      <c r="H46" s="24">
        <v>24.1</v>
      </c>
      <c r="I46" s="23">
        <v>16.6</v>
      </c>
      <c r="J46" s="100">
        <v>14.2</v>
      </c>
    </row>
    <row r="47" ht="16.5" spans="1:10">
      <c r="A47" s="62"/>
      <c r="B47" s="56"/>
      <c r="C47" s="66" t="s">
        <v>60</v>
      </c>
      <c r="D47" s="63" t="s">
        <v>73</v>
      </c>
      <c r="E47" s="23">
        <v>3.56</v>
      </c>
      <c r="F47" s="23">
        <v>4.25</v>
      </c>
      <c r="G47" s="23">
        <v>0.46</v>
      </c>
      <c r="H47" s="24">
        <v>2.1</v>
      </c>
      <c r="I47" s="23">
        <v>3.27</v>
      </c>
      <c r="J47" s="100">
        <v>3.18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6.41</v>
      </c>
      <c r="F48" s="23">
        <v>6.23</v>
      </c>
      <c r="G48" s="23">
        <v>6.7</v>
      </c>
      <c r="H48" s="24">
        <v>7.9</v>
      </c>
      <c r="I48" s="23">
        <v>7.15</v>
      </c>
      <c r="J48" s="100">
        <v>7.23</v>
      </c>
    </row>
    <row r="49" ht="19.5" spans="1:10">
      <c r="A49" s="62"/>
      <c r="B49" s="56"/>
      <c r="C49" s="64" t="s">
        <v>58</v>
      </c>
      <c r="D49" s="63" t="s">
        <v>59</v>
      </c>
      <c r="E49" s="23">
        <v>15.1</v>
      </c>
      <c r="F49" s="23">
        <v>12.8</v>
      </c>
      <c r="G49" s="23">
        <v>16</v>
      </c>
      <c r="H49" s="24">
        <v>12.1</v>
      </c>
      <c r="I49" s="23">
        <v>13.5</v>
      </c>
      <c r="J49" s="100">
        <v>11.4</v>
      </c>
    </row>
    <row r="50" ht="16.5" spans="1:10">
      <c r="A50" s="62"/>
      <c r="B50" s="56"/>
      <c r="C50" s="66" t="s">
        <v>60</v>
      </c>
      <c r="D50" s="63" t="s">
        <v>73</v>
      </c>
      <c r="E50" s="23">
        <v>1.82</v>
      </c>
      <c r="F50" s="23">
        <v>2.58</v>
      </c>
      <c r="G50" s="23">
        <v>2</v>
      </c>
      <c r="H50" s="24">
        <v>3.05</v>
      </c>
      <c r="I50" s="23">
        <v>1.33</v>
      </c>
      <c r="J50" s="100">
        <v>1.79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/>
      <c r="F51" s="23"/>
      <c r="G51" s="23"/>
      <c r="H51" s="24"/>
      <c r="I51" s="23"/>
      <c r="J51" s="100"/>
    </row>
    <row r="52" ht="15.75" spans="1:10">
      <c r="A52" s="62"/>
      <c r="B52" s="56"/>
      <c r="C52" s="64" t="s">
        <v>54</v>
      </c>
      <c r="D52" s="63" t="s">
        <v>77</v>
      </c>
      <c r="E52" s="23"/>
      <c r="F52" s="23"/>
      <c r="G52" s="23"/>
      <c r="H52" s="24"/>
      <c r="I52" s="23"/>
      <c r="J52" s="100"/>
    </row>
    <row r="53" ht="15.75" spans="1:10">
      <c r="A53" s="62"/>
      <c r="B53" s="56"/>
      <c r="C53" s="63" t="s">
        <v>56</v>
      </c>
      <c r="D53" s="63" t="s">
        <v>57</v>
      </c>
      <c r="E53" s="23"/>
      <c r="F53" s="23"/>
      <c r="G53" s="23"/>
      <c r="H53" s="24"/>
      <c r="I53" s="23"/>
      <c r="J53" s="100"/>
    </row>
    <row r="54" ht="19.5" spans="1:10">
      <c r="A54" s="62"/>
      <c r="B54" s="56"/>
      <c r="C54" s="64" t="s">
        <v>58</v>
      </c>
      <c r="D54" s="63" t="s">
        <v>59</v>
      </c>
      <c r="E54" s="23"/>
      <c r="F54" s="23"/>
      <c r="G54" s="23"/>
      <c r="H54" s="24"/>
      <c r="I54" s="23"/>
      <c r="J54" s="100"/>
    </row>
    <row r="55" ht="16.5" spans="1:10">
      <c r="A55" s="62"/>
      <c r="B55" s="71"/>
      <c r="C55" s="72" t="s">
        <v>60</v>
      </c>
      <c r="D55" s="63" t="s">
        <v>80</v>
      </c>
      <c r="E55" s="73"/>
      <c r="F55" s="73"/>
      <c r="G55" s="73"/>
      <c r="H55" s="24"/>
      <c r="I55" s="23"/>
      <c r="J55" s="100"/>
    </row>
    <row r="56" ht="14.25" spans="1:10">
      <c r="A56" s="74" t="s">
        <v>81</v>
      </c>
      <c r="B56" s="74" t="s">
        <v>82</v>
      </c>
      <c r="C56" s="75">
        <v>8.15</v>
      </c>
      <c r="D56" s="74" t="s">
        <v>52</v>
      </c>
      <c r="E56" s="75">
        <v>85</v>
      </c>
      <c r="F56" s="74" t="s">
        <v>83</v>
      </c>
      <c r="G56" s="75">
        <v>77</v>
      </c>
      <c r="H56" s="74" t="s">
        <v>84</v>
      </c>
      <c r="I56" s="75">
        <v>0.01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>
        <v>17.9</v>
      </c>
      <c r="C59" s="83"/>
      <c r="D59" s="84">
        <v>24.6</v>
      </c>
      <c r="E59" s="83"/>
      <c r="F59" s="83">
        <v>24</v>
      </c>
      <c r="G59" s="85"/>
      <c r="H59" s="83">
        <v>15.31</v>
      </c>
      <c r="I59" s="83"/>
      <c r="J59" s="100">
        <v>22.8</v>
      </c>
      <c r="K59" s="100"/>
      <c r="L59" s="100">
        <v>0.96</v>
      </c>
      <c r="M59" s="100"/>
    </row>
    <row r="60" ht="18.75" spans="1:13">
      <c r="A60" s="81" t="s">
        <v>86</v>
      </c>
      <c r="B60" s="82">
        <v>47.1</v>
      </c>
      <c r="C60" s="83"/>
      <c r="D60" s="84">
        <v>22</v>
      </c>
      <c r="E60" s="83"/>
      <c r="F60" s="83">
        <v>22.6</v>
      </c>
      <c r="G60" s="85"/>
      <c r="H60" s="83">
        <v>54.7</v>
      </c>
      <c r="I60" s="83"/>
      <c r="J60" s="100">
        <v>21.5</v>
      </c>
      <c r="K60" s="100"/>
      <c r="L60" s="100">
        <v>17.5</v>
      </c>
      <c r="M60" s="100"/>
    </row>
    <row r="61" ht="18.75" spans="1:13">
      <c r="A61" s="81" t="s">
        <v>87</v>
      </c>
      <c r="B61" s="82">
        <v>86</v>
      </c>
      <c r="C61" s="83"/>
      <c r="D61" s="84">
        <v>49.2</v>
      </c>
      <c r="E61" s="83"/>
      <c r="F61" s="83">
        <v>71.8</v>
      </c>
      <c r="G61" s="85"/>
      <c r="H61" s="83">
        <v>38.4</v>
      </c>
      <c r="I61" s="83"/>
      <c r="J61" s="100">
        <v>65.1</v>
      </c>
      <c r="K61" s="100"/>
      <c r="L61" s="100">
        <v>78.7</v>
      </c>
      <c r="M61" s="100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>
        <v>28.5</v>
      </c>
      <c r="D63" s="84"/>
      <c r="E63" s="83">
        <v>27.6</v>
      </c>
      <c r="F63" s="83"/>
      <c r="G63" s="85">
        <v>30</v>
      </c>
      <c r="H63" s="83"/>
      <c r="I63" s="83">
        <v>32.05</v>
      </c>
      <c r="J63" s="100"/>
      <c r="K63" s="100">
        <v>12.54</v>
      </c>
      <c r="M63" s="100">
        <v>68.54</v>
      </c>
    </row>
    <row r="64" ht="18.75" spans="1:13">
      <c r="A64" s="88" t="s">
        <v>89</v>
      </c>
      <c r="B64" s="83"/>
      <c r="C64" s="83">
        <v>77.2</v>
      </c>
      <c r="D64" s="84"/>
      <c r="E64" s="83">
        <v>83.2</v>
      </c>
      <c r="F64" s="83"/>
      <c r="G64" s="89"/>
      <c r="H64" s="83"/>
      <c r="I64" s="83">
        <v>8.05</v>
      </c>
      <c r="J64" s="100"/>
      <c r="K64" s="100">
        <v>8.86</v>
      </c>
      <c r="L64" s="100"/>
      <c r="M64" s="100">
        <v>33.7</v>
      </c>
    </row>
    <row r="65" ht="18.75" spans="1:13">
      <c r="A65" s="88" t="s">
        <v>90</v>
      </c>
      <c r="B65" s="83"/>
      <c r="C65" s="83">
        <v>81.6</v>
      </c>
      <c r="D65" s="84"/>
      <c r="E65" s="83">
        <v>112</v>
      </c>
      <c r="F65" s="83"/>
      <c r="G65" s="85">
        <v>88</v>
      </c>
      <c r="H65" s="83"/>
      <c r="I65" s="83">
        <v>70</v>
      </c>
      <c r="J65" s="100"/>
      <c r="K65" s="100">
        <v>53.17</v>
      </c>
      <c r="M65" s="100">
        <v>78.9</v>
      </c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6.62</v>
      </c>
      <c r="C67" s="83">
        <v>6.4</v>
      </c>
      <c r="D67" s="84">
        <v>7.12</v>
      </c>
      <c r="E67" s="83">
        <v>7.8</v>
      </c>
      <c r="F67" s="83">
        <v>6.58</v>
      </c>
      <c r="G67" s="85">
        <v>7.84</v>
      </c>
      <c r="H67" s="83">
        <v>9.8</v>
      </c>
      <c r="I67" s="83">
        <v>8.71</v>
      </c>
      <c r="J67" s="100">
        <v>9.94</v>
      </c>
      <c r="K67" s="100">
        <v>12.98</v>
      </c>
      <c r="L67" s="100">
        <v>8.98</v>
      </c>
      <c r="M67" s="100">
        <v>12.63</v>
      </c>
    </row>
    <row r="68" ht="18.75" spans="1:13">
      <c r="A68" s="106" t="s">
        <v>92</v>
      </c>
      <c r="B68" s="114">
        <v>5.33</v>
      </c>
      <c r="C68" s="83">
        <v>10.3</v>
      </c>
      <c r="D68" s="84">
        <v>5.13</v>
      </c>
      <c r="E68" s="83">
        <v>6.9</v>
      </c>
      <c r="F68" s="83">
        <v>13.9</v>
      </c>
      <c r="G68" s="85">
        <v>7.9</v>
      </c>
      <c r="H68" s="83">
        <v>6.2</v>
      </c>
      <c r="I68" s="83">
        <v>7.9</v>
      </c>
      <c r="J68" s="100">
        <v>6.21</v>
      </c>
      <c r="K68" s="100">
        <v>11.76</v>
      </c>
      <c r="L68" s="100">
        <v>6.5</v>
      </c>
      <c r="M68" s="100">
        <v>11.01</v>
      </c>
    </row>
    <row r="69" ht="18.75" spans="1:13">
      <c r="A69" s="106" t="s">
        <v>93</v>
      </c>
      <c r="B69" s="114">
        <v>8.92</v>
      </c>
      <c r="C69" s="83">
        <v>9.7</v>
      </c>
      <c r="D69" s="84">
        <v>7.64</v>
      </c>
      <c r="E69" s="83">
        <v>7.6</v>
      </c>
      <c r="F69" s="83">
        <v>7.86</v>
      </c>
      <c r="G69" s="85">
        <v>8.5</v>
      </c>
      <c r="H69" s="83">
        <v>5.9</v>
      </c>
      <c r="I69" s="83">
        <v>9.13</v>
      </c>
      <c r="J69" s="100">
        <v>9.52</v>
      </c>
      <c r="K69" s="100">
        <v>15.82</v>
      </c>
      <c r="L69" s="100">
        <v>8.95</v>
      </c>
      <c r="M69" s="100">
        <v>10.52</v>
      </c>
    </row>
    <row r="70" ht="18.75" spans="1:13">
      <c r="A70" s="106" t="s">
        <v>94</v>
      </c>
      <c r="B70" s="83"/>
      <c r="C70" s="83"/>
      <c r="D70" s="84"/>
      <c r="E70" s="83"/>
      <c r="F70" s="83"/>
      <c r="G70" s="85"/>
      <c r="H70" s="83"/>
      <c r="I70" s="83"/>
      <c r="J70" s="100"/>
      <c r="K70" s="100"/>
      <c r="L70" s="100"/>
      <c r="M70" s="100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5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126</v>
      </c>
      <c r="D2" s="6"/>
      <c r="E2" s="6"/>
      <c r="F2" s="7" t="s">
        <v>127</v>
      </c>
      <c r="G2" s="7"/>
      <c r="H2" s="7"/>
      <c r="I2" s="91" t="s">
        <v>128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53000</v>
      </c>
      <c r="D4" s="13"/>
      <c r="E4" s="13"/>
      <c r="F4" s="13">
        <v>54430</v>
      </c>
      <c r="G4" s="13"/>
      <c r="H4" s="13"/>
      <c r="I4" s="13">
        <v>55400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25466</v>
      </c>
      <c r="D5" s="13"/>
      <c r="E5" s="13"/>
      <c r="F5" s="13">
        <v>26561</v>
      </c>
      <c r="G5" s="13"/>
      <c r="H5" s="13"/>
      <c r="I5" s="13">
        <v>27700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C4-'12日'!I4</f>
        <v>1545</v>
      </c>
      <c r="D6" s="15"/>
      <c r="E6" s="15"/>
      <c r="F6" s="16">
        <f>F4-C4</f>
        <v>1430</v>
      </c>
      <c r="G6" s="17"/>
      <c r="H6" s="18"/>
      <c r="I6" s="16">
        <f>I4-F4</f>
        <v>970</v>
      </c>
      <c r="J6" s="17"/>
      <c r="K6" s="18"/>
      <c r="L6" s="95">
        <f>C6+F6+I6</f>
        <v>3945</v>
      </c>
      <c r="M6" s="95">
        <f>C7+F7+I7</f>
        <v>3370</v>
      </c>
    </row>
    <row r="7" ht="21.95" customHeight="1" spans="1:13">
      <c r="A7" s="11"/>
      <c r="B7" s="14" t="s">
        <v>8</v>
      </c>
      <c r="C7" s="15">
        <f>C5-'12日'!I5</f>
        <v>1136</v>
      </c>
      <c r="D7" s="15"/>
      <c r="E7" s="15"/>
      <c r="F7" s="16">
        <f>F5-C5</f>
        <v>1095</v>
      </c>
      <c r="G7" s="17"/>
      <c r="H7" s="18"/>
      <c r="I7" s="16">
        <f>I5-F5</f>
        <v>1139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47</v>
      </c>
      <c r="D9" s="13"/>
      <c r="E9" s="13"/>
      <c r="F9" s="13">
        <v>49</v>
      </c>
      <c r="G9" s="13"/>
      <c r="H9" s="13"/>
      <c r="I9" s="13">
        <v>43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47</v>
      </c>
      <c r="D10" s="13"/>
      <c r="E10" s="13"/>
      <c r="F10" s="13">
        <v>49</v>
      </c>
      <c r="G10" s="13"/>
      <c r="H10" s="13"/>
      <c r="I10" s="13">
        <v>43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3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400</v>
      </c>
      <c r="D15" s="24">
        <v>350</v>
      </c>
      <c r="E15" s="24">
        <v>300</v>
      </c>
      <c r="F15" s="24">
        <v>300</v>
      </c>
      <c r="G15" s="24">
        <v>250</v>
      </c>
      <c r="H15" s="24">
        <v>500</v>
      </c>
      <c r="I15" s="24">
        <v>500</v>
      </c>
      <c r="J15" s="24">
        <v>450</v>
      </c>
      <c r="K15" s="24">
        <v>410</v>
      </c>
    </row>
    <row r="16" ht="21.95" customHeight="1" spans="1:11">
      <c r="A16" s="25"/>
      <c r="B16" s="27" t="s">
        <v>21</v>
      </c>
      <c r="C16" s="28" t="s">
        <v>22</v>
      </c>
      <c r="D16" s="28"/>
      <c r="E16" s="28"/>
      <c r="F16" s="28" t="s">
        <v>188</v>
      </c>
      <c r="G16" s="28"/>
      <c r="H16" s="28"/>
      <c r="I16" s="28" t="s">
        <v>22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300</v>
      </c>
      <c r="D21" s="24">
        <v>480</v>
      </c>
      <c r="E21" s="24">
        <v>400</v>
      </c>
      <c r="F21" s="24">
        <v>400</v>
      </c>
      <c r="G21" s="24">
        <v>300</v>
      </c>
      <c r="H21" s="24">
        <v>510</v>
      </c>
      <c r="I21" s="24">
        <v>510</v>
      </c>
      <c r="J21" s="24">
        <v>440</v>
      </c>
      <c r="K21" s="24">
        <v>350</v>
      </c>
    </row>
    <row r="22" ht="21.95" customHeight="1" spans="1:11">
      <c r="A22" s="31"/>
      <c r="B22" s="27" t="s">
        <v>27</v>
      </c>
      <c r="C22" s="28" t="s">
        <v>189</v>
      </c>
      <c r="D22" s="28"/>
      <c r="E22" s="28"/>
      <c r="F22" s="28" t="s">
        <v>190</v>
      </c>
      <c r="G22" s="28"/>
      <c r="H22" s="28"/>
      <c r="I22" s="28" t="s">
        <v>28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f>1370+1420</f>
        <v>2790</v>
      </c>
      <c r="D23" s="24"/>
      <c r="E23" s="24"/>
      <c r="F23" s="24">
        <f>1300+1340</f>
        <v>2640</v>
      </c>
      <c r="G23" s="24"/>
      <c r="H23" s="24"/>
      <c r="I23" s="24">
        <f>1300+1340</f>
        <v>2640</v>
      </c>
      <c r="J23" s="24"/>
      <c r="K23" s="24"/>
    </row>
    <row r="24" ht="21.95" customHeight="1" spans="1:11">
      <c r="A24" s="32"/>
      <c r="B24" s="33" t="s">
        <v>32</v>
      </c>
      <c r="C24" s="24">
        <f>720+700</f>
        <v>1420</v>
      </c>
      <c r="D24" s="24"/>
      <c r="E24" s="24"/>
      <c r="F24" s="24">
        <f>720+700</f>
        <v>1420</v>
      </c>
      <c r="G24" s="24"/>
      <c r="H24" s="24"/>
      <c r="I24" s="24">
        <f>720+700</f>
        <v>1420</v>
      </c>
      <c r="J24" s="24"/>
      <c r="K24" s="24"/>
    </row>
    <row r="25" ht="21.95" customHeight="1" spans="1:11">
      <c r="A25" s="25" t="s">
        <v>33</v>
      </c>
      <c r="B25" s="26" t="s">
        <v>34</v>
      </c>
      <c r="C25" s="111">
        <v>23</v>
      </c>
      <c r="D25" s="112"/>
      <c r="E25" s="113"/>
      <c r="F25" s="111">
        <v>22</v>
      </c>
      <c r="G25" s="112"/>
      <c r="H25" s="113"/>
      <c r="I25" s="111">
        <v>22</v>
      </c>
      <c r="J25" s="112"/>
      <c r="K25" s="113"/>
    </row>
    <row r="26" ht="21.95" customHeight="1" spans="1:11">
      <c r="A26" s="25"/>
      <c r="B26" s="26" t="s">
        <v>35</v>
      </c>
      <c r="C26" s="111">
        <v>150</v>
      </c>
      <c r="D26" s="112"/>
      <c r="E26" s="113"/>
      <c r="F26" s="111">
        <v>148</v>
      </c>
      <c r="G26" s="112"/>
      <c r="H26" s="113"/>
      <c r="I26" s="111">
        <v>148</v>
      </c>
      <c r="J26" s="112"/>
      <c r="K26" s="113"/>
    </row>
    <row r="27" ht="21.95" customHeight="1" spans="1:11">
      <c r="A27" s="25"/>
      <c r="B27" s="26" t="s">
        <v>36</v>
      </c>
      <c r="C27" s="111">
        <v>30</v>
      </c>
      <c r="D27" s="112"/>
      <c r="E27" s="113"/>
      <c r="F27" s="111">
        <v>30</v>
      </c>
      <c r="G27" s="112"/>
      <c r="H27" s="113"/>
      <c r="I27" s="111">
        <v>30</v>
      </c>
      <c r="J27" s="112"/>
      <c r="K27" s="113"/>
    </row>
    <row r="28" ht="76.5" customHeight="1" spans="1:11">
      <c r="A28" s="34" t="s">
        <v>37</v>
      </c>
      <c r="B28" s="35"/>
      <c r="C28" s="36" t="s">
        <v>191</v>
      </c>
      <c r="D28" s="37"/>
      <c r="E28" s="38"/>
      <c r="F28" s="36" t="s">
        <v>192</v>
      </c>
      <c r="G28" s="37"/>
      <c r="H28" s="38"/>
      <c r="I28" s="36" t="s">
        <v>193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spans="1:11">
      <c r="A31" s="49" t="s">
        <v>41</v>
      </c>
      <c r="B31" s="50"/>
      <c r="C31" s="51" t="s">
        <v>44</v>
      </c>
      <c r="D31" s="52"/>
      <c r="E31" s="53"/>
      <c r="F31" s="51" t="s">
        <v>164</v>
      </c>
      <c r="G31" s="52"/>
      <c r="H31" s="53"/>
      <c r="I31" s="51" t="s">
        <v>194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100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9.47</v>
      </c>
      <c r="F35" s="23">
        <v>9.3</v>
      </c>
      <c r="G35" s="23">
        <v>9.34</v>
      </c>
      <c r="H35" s="24">
        <v>9.37</v>
      </c>
      <c r="I35" s="23">
        <v>9.24</v>
      </c>
      <c r="J35" s="100">
        <v>9.36</v>
      </c>
    </row>
    <row r="36" ht="15.75" spans="1:10">
      <c r="A36" s="62"/>
      <c r="B36" s="56"/>
      <c r="C36" s="63" t="s">
        <v>56</v>
      </c>
      <c r="D36" s="63" t="s">
        <v>57</v>
      </c>
      <c r="E36" s="23">
        <v>7.71</v>
      </c>
      <c r="F36" s="23">
        <v>6.97</v>
      </c>
      <c r="G36" s="23">
        <v>6.9</v>
      </c>
      <c r="H36" s="24">
        <v>7.3</v>
      </c>
      <c r="I36" s="23">
        <v>6.37</v>
      </c>
      <c r="J36" s="100">
        <v>5.89</v>
      </c>
    </row>
    <row r="37" ht="19.5" spans="1:10">
      <c r="A37" s="62"/>
      <c r="B37" s="56"/>
      <c r="C37" s="64" t="s">
        <v>58</v>
      </c>
      <c r="D37" s="63" t="s">
        <v>59</v>
      </c>
      <c r="E37" s="23">
        <v>9.27</v>
      </c>
      <c r="F37" s="23">
        <v>10.3</v>
      </c>
      <c r="G37" s="65">
        <v>8.27</v>
      </c>
      <c r="H37" s="24">
        <v>13.4</v>
      </c>
      <c r="I37" s="23">
        <v>12.6</v>
      </c>
      <c r="J37" s="100">
        <v>12.3</v>
      </c>
    </row>
    <row r="38" ht="16.5" spans="1:10">
      <c r="A38" s="62"/>
      <c r="B38" s="56"/>
      <c r="C38" s="66" t="s">
        <v>60</v>
      </c>
      <c r="D38" s="63" t="s">
        <v>61</v>
      </c>
      <c r="E38" s="65">
        <v>4.53</v>
      </c>
      <c r="F38" s="65">
        <v>7.3</v>
      </c>
      <c r="G38" s="65">
        <v>10.8</v>
      </c>
      <c r="H38" s="67">
        <v>11</v>
      </c>
      <c r="I38" s="23">
        <v>7.71</v>
      </c>
      <c r="J38" s="100">
        <v>15.2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0.5</v>
      </c>
      <c r="F39" s="23">
        <v>0.5</v>
      </c>
      <c r="G39" s="23">
        <v>0.5</v>
      </c>
      <c r="H39" s="24">
        <v>0.5</v>
      </c>
      <c r="I39" s="23">
        <v>0.2</v>
      </c>
      <c r="J39" s="100">
        <v>0.2</v>
      </c>
    </row>
    <row r="40" ht="15.75" spans="1:10">
      <c r="A40" s="62"/>
      <c r="B40" s="56"/>
      <c r="C40" s="64" t="s">
        <v>54</v>
      </c>
      <c r="D40" s="64" t="s">
        <v>63</v>
      </c>
      <c r="E40" s="23">
        <v>10.22</v>
      </c>
      <c r="F40" s="23">
        <v>10.31</v>
      </c>
      <c r="G40" s="23">
        <v>10.45</v>
      </c>
      <c r="H40" s="24">
        <v>10.42</v>
      </c>
      <c r="I40" s="23">
        <v>10.37</v>
      </c>
      <c r="J40" s="100">
        <v>10.4</v>
      </c>
    </row>
    <row r="41" ht="15.75" spans="1:10">
      <c r="A41" s="62"/>
      <c r="B41" s="56"/>
      <c r="C41" s="63" t="s">
        <v>56</v>
      </c>
      <c r="D41" s="63" t="s">
        <v>64</v>
      </c>
      <c r="E41" s="23">
        <v>29.7</v>
      </c>
      <c r="F41" s="23">
        <v>21.36</v>
      </c>
      <c r="G41" s="23">
        <v>20.4</v>
      </c>
      <c r="H41" s="24">
        <v>21.7</v>
      </c>
      <c r="I41" s="23">
        <v>21.56</v>
      </c>
      <c r="J41" s="100">
        <v>20.7</v>
      </c>
    </row>
    <row r="42" ht="15.75" spans="1:10">
      <c r="A42" s="62"/>
      <c r="B42" s="56"/>
      <c r="C42" s="68" t="s">
        <v>65</v>
      </c>
      <c r="D42" s="69" t="s">
        <v>66</v>
      </c>
      <c r="E42" s="23">
        <v>7.51</v>
      </c>
      <c r="F42" s="23">
        <v>7.12</v>
      </c>
      <c r="G42" s="23">
        <v>7.23</v>
      </c>
      <c r="H42" s="24">
        <v>7.04</v>
      </c>
      <c r="I42" s="23">
        <v>7</v>
      </c>
      <c r="J42" s="100">
        <v>7.26</v>
      </c>
    </row>
    <row r="43" ht="16.5" spans="1:10">
      <c r="A43" s="62"/>
      <c r="B43" s="56"/>
      <c r="C43" s="68" t="s">
        <v>67</v>
      </c>
      <c r="D43" s="70" t="s">
        <v>68</v>
      </c>
      <c r="E43" s="23">
        <v>8.65</v>
      </c>
      <c r="F43" s="23">
        <v>9.33</v>
      </c>
      <c r="G43" s="23">
        <v>8.95</v>
      </c>
      <c r="H43" s="24">
        <v>9.07</v>
      </c>
      <c r="I43" s="23">
        <v>9.58</v>
      </c>
      <c r="J43" s="100">
        <v>9.08</v>
      </c>
    </row>
    <row r="44" ht="19.5" spans="1:10">
      <c r="A44" s="62"/>
      <c r="B44" s="56"/>
      <c r="C44" s="64" t="s">
        <v>58</v>
      </c>
      <c r="D44" s="63" t="s">
        <v>69</v>
      </c>
      <c r="E44" s="23">
        <v>573</v>
      </c>
      <c r="F44" s="23">
        <v>471</v>
      </c>
      <c r="G44" s="23">
        <v>488</v>
      </c>
      <c r="H44" s="24">
        <v>500</v>
      </c>
      <c r="I44" s="23">
        <v>482</v>
      </c>
      <c r="J44" s="100">
        <v>466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6.83</v>
      </c>
      <c r="F45" s="23">
        <v>5.17</v>
      </c>
      <c r="G45" s="23">
        <v>5.27</v>
      </c>
      <c r="H45" s="24">
        <v>7.9</v>
      </c>
      <c r="I45" s="23">
        <v>5.57</v>
      </c>
      <c r="J45" s="100">
        <v>5.71</v>
      </c>
    </row>
    <row r="46" ht="19.5" spans="1:10">
      <c r="A46" s="62"/>
      <c r="B46" s="56"/>
      <c r="C46" s="64" t="s">
        <v>58</v>
      </c>
      <c r="D46" s="63" t="s">
        <v>59</v>
      </c>
      <c r="E46" s="23">
        <v>18.7</v>
      </c>
      <c r="F46" s="23">
        <v>19.5</v>
      </c>
      <c r="G46" s="23">
        <v>18.1</v>
      </c>
      <c r="H46" s="24">
        <v>15.8</v>
      </c>
      <c r="I46" s="23">
        <v>19.5</v>
      </c>
      <c r="J46" s="100">
        <v>18.7</v>
      </c>
    </row>
    <row r="47" ht="16.5" spans="1:10">
      <c r="A47" s="62"/>
      <c r="B47" s="56"/>
      <c r="C47" s="66" t="s">
        <v>60</v>
      </c>
      <c r="D47" s="63" t="s">
        <v>73</v>
      </c>
      <c r="E47" s="23">
        <v>0.97</v>
      </c>
      <c r="F47" s="23">
        <v>8.9</v>
      </c>
      <c r="G47" s="23">
        <v>2.17</v>
      </c>
      <c r="H47" s="24">
        <v>2.3</v>
      </c>
      <c r="I47" s="23">
        <v>8.31</v>
      </c>
      <c r="J47" s="100">
        <v>8.21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7.09</v>
      </c>
      <c r="F48" s="23">
        <v>6.23</v>
      </c>
      <c r="G48" s="23">
        <v>7.4</v>
      </c>
      <c r="H48" s="24">
        <v>5.26</v>
      </c>
      <c r="I48" s="23">
        <v>5.61</v>
      </c>
      <c r="J48" s="100">
        <v>5.32</v>
      </c>
    </row>
    <row r="49" ht="19.5" spans="1:10">
      <c r="A49" s="62"/>
      <c r="B49" s="56"/>
      <c r="C49" s="64" t="s">
        <v>58</v>
      </c>
      <c r="D49" s="63" t="s">
        <v>59</v>
      </c>
      <c r="E49" s="23">
        <v>12</v>
      </c>
      <c r="F49" s="23">
        <v>10.7</v>
      </c>
      <c r="G49" s="23">
        <v>11.6</v>
      </c>
      <c r="H49" s="24">
        <v>11.4</v>
      </c>
      <c r="I49" s="23">
        <v>12.6</v>
      </c>
      <c r="J49" s="100">
        <v>11.4</v>
      </c>
    </row>
    <row r="50" ht="16.5" spans="1:10">
      <c r="A50" s="62"/>
      <c r="B50" s="56"/>
      <c r="C50" s="66" t="s">
        <v>60</v>
      </c>
      <c r="D50" s="63" t="s">
        <v>73</v>
      </c>
      <c r="E50" s="23">
        <v>1.52</v>
      </c>
      <c r="F50" s="23">
        <v>4.29</v>
      </c>
      <c r="G50" s="23">
        <v>5.56</v>
      </c>
      <c r="H50" s="24">
        <v>3.8</v>
      </c>
      <c r="I50" s="23">
        <v>7.73</v>
      </c>
      <c r="J50" s="100">
        <v>8.95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/>
      <c r="F51" s="23"/>
      <c r="G51" s="23"/>
      <c r="H51" s="24"/>
      <c r="I51" s="23"/>
      <c r="J51" s="100"/>
    </row>
    <row r="52" ht="15.75" spans="1:10">
      <c r="A52" s="62"/>
      <c r="B52" s="56"/>
      <c r="C52" s="64" t="s">
        <v>54</v>
      </c>
      <c r="D52" s="63" t="s">
        <v>77</v>
      </c>
      <c r="E52" s="23"/>
      <c r="F52" s="23"/>
      <c r="G52" s="23"/>
      <c r="H52" s="24"/>
      <c r="I52" s="23"/>
      <c r="J52" s="100"/>
    </row>
    <row r="53" ht="15.75" spans="1:10">
      <c r="A53" s="62"/>
      <c r="B53" s="56"/>
      <c r="C53" s="63" t="s">
        <v>56</v>
      </c>
      <c r="D53" s="63" t="s">
        <v>57</v>
      </c>
      <c r="E53" s="23"/>
      <c r="F53" s="23"/>
      <c r="G53" s="23"/>
      <c r="H53" s="24"/>
      <c r="I53" s="23"/>
      <c r="J53" s="100"/>
    </row>
    <row r="54" ht="19.5" spans="1:10">
      <c r="A54" s="62"/>
      <c r="B54" s="56"/>
      <c r="C54" s="64" t="s">
        <v>58</v>
      </c>
      <c r="D54" s="63" t="s">
        <v>59</v>
      </c>
      <c r="E54" s="23"/>
      <c r="F54" s="23"/>
      <c r="G54" s="23"/>
      <c r="H54" s="24"/>
      <c r="I54" s="23"/>
      <c r="J54" s="100"/>
    </row>
    <row r="55" ht="16.5" spans="1:10">
      <c r="A55" s="62"/>
      <c r="B55" s="71"/>
      <c r="C55" s="72" t="s">
        <v>60</v>
      </c>
      <c r="D55" s="63" t="s">
        <v>80</v>
      </c>
      <c r="E55" s="73"/>
      <c r="F55" s="73"/>
      <c r="G55" s="73"/>
      <c r="H55" s="24"/>
      <c r="I55" s="23"/>
      <c r="J55" s="100"/>
    </row>
    <row r="56" ht="14.25" spans="1:10">
      <c r="A56" s="74" t="s">
        <v>81</v>
      </c>
      <c r="B56" s="74" t="s">
        <v>82</v>
      </c>
      <c r="C56" s="75">
        <v>7.9</v>
      </c>
      <c r="D56" s="74" t="s">
        <v>52</v>
      </c>
      <c r="E56" s="75">
        <v>77</v>
      </c>
      <c r="F56" s="74" t="s">
        <v>83</v>
      </c>
      <c r="G56" s="75">
        <v>80</v>
      </c>
      <c r="H56" s="74" t="s">
        <v>84</v>
      </c>
      <c r="I56" s="75">
        <v>0.01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>
        <v>5.76</v>
      </c>
      <c r="C59" s="83"/>
      <c r="D59" s="84">
        <v>4.35</v>
      </c>
      <c r="E59" s="83"/>
      <c r="F59" s="83">
        <v>6.29</v>
      </c>
      <c r="G59" s="85"/>
      <c r="H59" s="83">
        <v>3.7</v>
      </c>
      <c r="I59" s="83"/>
      <c r="J59" s="100">
        <v>18.6</v>
      </c>
      <c r="K59" s="100"/>
      <c r="L59" s="100">
        <v>16.3</v>
      </c>
      <c r="M59" s="100"/>
    </row>
    <row r="60" ht="18.75" spans="1:13">
      <c r="A60" s="81" t="s">
        <v>86</v>
      </c>
      <c r="B60" s="82">
        <v>60.9</v>
      </c>
      <c r="C60" s="83"/>
      <c r="D60" s="84"/>
      <c r="E60" s="83"/>
      <c r="F60" s="83"/>
      <c r="G60" s="85"/>
      <c r="H60" s="83">
        <v>65.7</v>
      </c>
      <c r="I60" s="83"/>
      <c r="J60" s="100">
        <v>60.2</v>
      </c>
      <c r="K60" s="100"/>
      <c r="L60" s="100">
        <v>27.5</v>
      </c>
      <c r="M60" s="100"/>
    </row>
    <row r="61" ht="18.75" spans="1:13">
      <c r="A61" s="81" t="s">
        <v>87</v>
      </c>
      <c r="B61" s="82">
        <v>87.6</v>
      </c>
      <c r="C61" s="83"/>
      <c r="D61" s="84">
        <v>86.8</v>
      </c>
      <c r="E61" s="83"/>
      <c r="F61" s="83">
        <v>77.2</v>
      </c>
      <c r="G61" s="85"/>
      <c r="H61" s="83"/>
      <c r="I61" s="83"/>
      <c r="J61" s="100">
        <v>54.7</v>
      </c>
      <c r="K61" s="100"/>
      <c r="L61" s="100">
        <v>40.2</v>
      </c>
      <c r="M61" s="100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>
        <v>50.9</v>
      </c>
      <c r="D63" s="84"/>
      <c r="E63" s="83">
        <v>66</v>
      </c>
      <c r="F63" s="83"/>
      <c r="G63" s="85">
        <v>62.4</v>
      </c>
      <c r="H63" s="83"/>
      <c r="I63" s="83">
        <v>62.3</v>
      </c>
      <c r="J63" s="100"/>
      <c r="K63" s="100">
        <v>57.48</v>
      </c>
      <c r="M63" s="100">
        <v>65.13</v>
      </c>
    </row>
    <row r="64" ht="18.75" spans="1:13">
      <c r="A64" s="88" t="s">
        <v>89</v>
      </c>
      <c r="B64" s="83"/>
      <c r="C64" s="83">
        <v>27.1</v>
      </c>
      <c r="D64" s="84"/>
      <c r="E64" s="83">
        <v>44.24</v>
      </c>
      <c r="F64" s="83"/>
      <c r="G64" s="89">
        <v>44.6</v>
      </c>
      <c r="H64" s="83"/>
      <c r="I64" s="83">
        <v>43.2</v>
      </c>
      <c r="J64" s="100"/>
      <c r="K64" s="100">
        <v>47.13</v>
      </c>
      <c r="L64" s="100"/>
      <c r="M64" s="100">
        <v>44.43</v>
      </c>
    </row>
    <row r="65" ht="18.75" spans="1:13">
      <c r="A65" s="88" t="s">
        <v>90</v>
      </c>
      <c r="B65" s="83"/>
      <c r="C65" s="83">
        <v>20</v>
      </c>
      <c r="D65" s="84"/>
      <c r="E65" s="83">
        <v>28.68</v>
      </c>
      <c r="F65" s="83"/>
      <c r="G65" s="85">
        <v>27.8</v>
      </c>
      <c r="H65" s="83"/>
      <c r="I65" s="83">
        <v>27.34</v>
      </c>
      <c r="J65" s="100"/>
      <c r="K65" s="100">
        <v>28.43</v>
      </c>
      <c r="M65" s="100">
        <v>30.03</v>
      </c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0.72</v>
      </c>
      <c r="C67" s="83">
        <v>4.31</v>
      </c>
      <c r="D67" s="84">
        <v>2.13</v>
      </c>
      <c r="E67" s="83">
        <v>11.1</v>
      </c>
      <c r="F67" s="83">
        <v>12.6</v>
      </c>
      <c r="G67" s="85">
        <v>11.9</v>
      </c>
      <c r="H67" s="83">
        <v>11.1</v>
      </c>
      <c r="I67" s="83">
        <v>11.6</v>
      </c>
      <c r="J67" s="100">
        <v>13.06</v>
      </c>
      <c r="K67" s="100">
        <v>13.9</v>
      </c>
      <c r="L67" s="100">
        <v>9.31</v>
      </c>
      <c r="M67" s="100">
        <v>10.7</v>
      </c>
    </row>
    <row r="68" ht="18.75" spans="1:13">
      <c r="A68" s="106" t="s">
        <v>92</v>
      </c>
      <c r="B68" s="107">
        <v>7.03</v>
      </c>
      <c r="C68" s="83">
        <v>13.7</v>
      </c>
      <c r="D68" s="84">
        <v>7.68</v>
      </c>
      <c r="E68" s="83">
        <v>10.03</v>
      </c>
      <c r="F68" s="83">
        <v>11.8</v>
      </c>
      <c r="G68" s="85">
        <v>10.7</v>
      </c>
      <c r="H68" s="83">
        <v>12.8</v>
      </c>
      <c r="I68" s="83">
        <v>10.4</v>
      </c>
      <c r="J68" s="100">
        <v>13.9</v>
      </c>
      <c r="K68" s="100">
        <v>13.6</v>
      </c>
      <c r="L68" s="100">
        <v>10.9</v>
      </c>
      <c r="M68" s="100">
        <v>9.78</v>
      </c>
    </row>
    <row r="69" ht="18.75" spans="1:13">
      <c r="A69" s="106" t="s">
        <v>93</v>
      </c>
      <c r="B69" s="107">
        <v>11.3</v>
      </c>
      <c r="C69" s="83">
        <v>9.01</v>
      </c>
      <c r="D69" s="84">
        <v>17.4</v>
      </c>
      <c r="E69" s="83">
        <v>10.34</v>
      </c>
      <c r="F69" s="83">
        <v>7.4</v>
      </c>
      <c r="G69" s="85">
        <v>11.2</v>
      </c>
      <c r="H69" s="83">
        <v>7.1</v>
      </c>
      <c r="I69" s="83">
        <v>15.5</v>
      </c>
      <c r="J69" s="100">
        <v>4.21</v>
      </c>
      <c r="K69" s="100">
        <v>9.54</v>
      </c>
      <c r="L69" s="100">
        <v>12.7</v>
      </c>
      <c r="M69" s="100">
        <v>10.12</v>
      </c>
    </row>
    <row r="70" ht="18.75" spans="1:13">
      <c r="A70" s="106" t="s">
        <v>94</v>
      </c>
      <c r="B70" s="83"/>
      <c r="C70" s="83"/>
      <c r="D70" s="84"/>
      <c r="E70" s="83"/>
      <c r="F70" s="83"/>
      <c r="G70" s="85"/>
      <c r="H70" s="83"/>
      <c r="I70" s="83"/>
      <c r="J70" s="100"/>
      <c r="K70" s="100"/>
      <c r="L70" s="100"/>
      <c r="M70" s="100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4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126</v>
      </c>
      <c r="D2" s="6"/>
      <c r="E2" s="6"/>
      <c r="F2" s="7" t="s">
        <v>127</v>
      </c>
      <c r="G2" s="7"/>
      <c r="H2" s="7"/>
      <c r="I2" s="91" t="s">
        <v>128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56070</v>
      </c>
      <c r="D4" s="13"/>
      <c r="E4" s="13"/>
      <c r="F4" s="13">
        <v>56920</v>
      </c>
      <c r="G4" s="13"/>
      <c r="H4" s="13"/>
      <c r="I4" s="13">
        <v>57600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28980</v>
      </c>
      <c r="D5" s="13"/>
      <c r="E5" s="13"/>
      <c r="F5" s="13">
        <v>30455</v>
      </c>
      <c r="G5" s="13"/>
      <c r="H5" s="13"/>
      <c r="I5" s="13">
        <v>31519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C4-'13日'!I4</f>
        <v>670</v>
      </c>
      <c r="D6" s="15"/>
      <c r="E6" s="15"/>
      <c r="F6" s="16">
        <f>F4-C4</f>
        <v>850</v>
      </c>
      <c r="G6" s="17"/>
      <c r="H6" s="18"/>
      <c r="I6" s="16">
        <f>I4-F4</f>
        <v>680</v>
      </c>
      <c r="J6" s="17"/>
      <c r="K6" s="18"/>
      <c r="L6" s="95">
        <f>C6+F6+I6</f>
        <v>2200</v>
      </c>
      <c r="M6" s="95">
        <f>C7+F7+I7</f>
        <v>3819</v>
      </c>
    </row>
    <row r="7" ht="21.95" customHeight="1" spans="1:13">
      <c r="A7" s="11"/>
      <c r="B7" s="14" t="s">
        <v>8</v>
      </c>
      <c r="C7" s="15">
        <f>C5-'13日'!I5</f>
        <v>1280</v>
      </c>
      <c r="D7" s="15"/>
      <c r="E7" s="15"/>
      <c r="F7" s="16">
        <f>F5-C5</f>
        <v>1475</v>
      </c>
      <c r="G7" s="17"/>
      <c r="H7" s="18"/>
      <c r="I7" s="16">
        <f>I5-F5</f>
        <v>1064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48</v>
      </c>
      <c r="D9" s="13"/>
      <c r="E9" s="13"/>
      <c r="F9" s="13">
        <v>47</v>
      </c>
      <c r="G9" s="13"/>
      <c r="H9" s="13"/>
      <c r="I9" s="13">
        <v>46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48</v>
      </c>
      <c r="D10" s="13"/>
      <c r="E10" s="13"/>
      <c r="F10" s="13">
        <v>47</v>
      </c>
      <c r="G10" s="13"/>
      <c r="H10" s="13"/>
      <c r="I10" s="13">
        <v>46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3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410</v>
      </c>
      <c r="D15" s="24">
        <v>350</v>
      </c>
      <c r="E15" s="24">
        <v>300</v>
      </c>
      <c r="F15" s="24">
        <v>290</v>
      </c>
      <c r="G15" s="24">
        <v>480</v>
      </c>
      <c r="H15" s="24">
        <v>430</v>
      </c>
      <c r="I15" s="24">
        <v>430</v>
      </c>
      <c r="J15" s="24">
        <v>370</v>
      </c>
      <c r="K15" s="24">
        <v>320</v>
      </c>
    </row>
    <row r="16" ht="27.75" customHeight="1" spans="1:11">
      <c r="A16" s="25"/>
      <c r="B16" s="27" t="s">
        <v>21</v>
      </c>
      <c r="C16" s="28" t="s">
        <v>22</v>
      </c>
      <c r="D16" s="28"/>
      <c r="E16" s="28"/>
      <c r="F16" s="28" t="s">
        <v>195</v>
      </c>
      <c r="G16" s="28"/>
      <c r="H16" s="28"/>
      <c r="I16" s="28" t="s">
        <v>22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350</v>
      </c>
      <c r="D21" s="24">
        <v>250</v>
      </c>
      <c r="E21" s="24">
        <v>500</v>
      </c>
      <c r="F21" s="24">
        <v>490</v>
      </c>
      <c r="G21" s="24">
        <v>400</v>
      </c>
      <c r="H21" s="24">
        <v>320</v>
      </c>
      <c r="I21" s="24">
        <v>320</v>
      </c>
      <c r="J21" s="24">
        <v>500</v>
      </c>
      <c r="K21" s="24">
        <v>420</v>
      </c>
    </row>
    <row r="22" ht="31.5" customHeight="1" spans="1:11">
      <c r="A22" s="31"/>
      <c r="B22" s="27" t="s">
        <v>27</v>
      </c>
      <c r="C22" s="28" t="s">
        <v>196</v>
      </c>
      <c r="D22" s="28"/>
      <c r="E22" s="28"/>
      <c r="F22" s="28" t="s">
        <v>28</v>
      </c>
      <c r="G22" s="28"/>
      <c r="H22" s="28"/>
      <c r="I22" s="28" t="s">
        <v>197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f>1300+1340</f>
        <v>2640</v>
      </c>
      <c r="D23" s="24"/>
      <c r="E23" s="24"/>
      <c r="F23" s="24">
        <f>1300+1340</f>
        <v>2640</v>
      </c>
      <c r="G23" s="24"/>
      <c r="H23" s="24"/>
      <c r="I23" s="24">
        <f>1300+1340</f>
        <v>2640</v>
      </c>
      <c r="J23" s="24"/>
      <c r="K23" s="24"/>
    </row>
    <row r="24" ht="21.95" customHeight="1" spans="1:11">
      <c r="A24" s="32"/>
      <c r="B24" s="33" t="s">
        <v>32</v>
      </c>
      <c r="C24" s="24">
        <f>720+700</f>
        <v>1420</v>
      </c>
      <c r="D24" s="24"/>
      <c r="E24" s="24"/>
      <c r="F24" s="24">
        <v>1250</v>
      </c>
      <c r="G24" s="24"/>
      <c r="H24" s="24"/>
      <c r="I24" s="24">
        <v>1250</v>
      </c>
      <c r="J24" s="24"/>
      <c r="K24" s="24"/>
    </row>
    <row r="25" ht="21.95" customHeight="1" spans="1:11">
      <c r="A25" s="25" t="s">
        <v>33</v>
      </c>
      <c r="B25" s="26" t="s">
        <v>34</v>
      </c>
      <c r="C25" s="111">
        <v>22</v>
      </c>
      <c r="D25" s="112"/>
      <c r="E25" s="113"/>
      <c r="F25" s="111">
        <v>21</v>
      </c>
      <c r="G25" s="112"/>
      <c r="H25" s="113"/>
      <c r="I25" s="111">
        <v>21</v>
      </c>
      <c r="J25" s="112"/>
      <c r="K25" s="113"/>
    </row>
    <row r="26" ht="21.95" customHeight="1" spans="1:11">
      <c r="A26" s="25"/>
      <c r="B26" s="26" t="s">
        <v>35</v>
      </c>
      <c r="C26" s="111">
        <v>148</v>
      </c>
      <c r="D26" s="112"/>
      <c r="E26" s="113"/>
      <c r="F26" s="111">
        <v>148</v>
      </c>
      <c r="G26" s="112"/>
      <c r="H26" s="113"/>
      <c r="I26" s="111">
        <v>146</v>
      </c>
      <c r="J26" s="112"/>
      <c r="K26" s="113"/>
    </row>
    <row r="27" ht="21.95" customHeight="1" spans="1:11">
      <c r="A27" s="25"/>
      <c r="B27" s="26" t="s">
        <v>36</v>
      </c>
      <c r="C27" s="111">
        <v>30</v>
      </c>
      <c r="D27" s="112"/>
      <c r="E27" s="113"/>
      <c r="F27" s="111">
        <v>30</v>
      </c>
      <c r="G27" s="112"/>
      <c r="H27" s="113"/>
      <c r="I27" s="111">
        <v>29</v>
      </c>
      <c r="J27" s="112"/>
      <c r="K27" s="113"/>
    </row>
    <row r="28" ht="76.5" customHeight="1" spans="1:11">
      <c r="A28" s="34" t="s">
        <v>37</v>
      </c>
      <c r="B28" s="35"/>
      <c r="C28" s="36" t="s">
        <v>198</v>
      </c>
      <c r="D28" s="37"/>
      <c r="E28" s="38"/>
      <c r="F28" s="36" t="s">
        <v>199</v>
      </c>
      <c r="G28" s="37"/>
      <c r="H28" s="38"/>
      <c r="I28" s="36" t="s">
        <v>200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ht="20.25" customHeight="1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customHeight="1" spans="1:11">
      <c r="A31" s="49" t="s">
        <v>41</v>
      </c>
      <c r="B31" s="50"/>
      <c r="C31" s="51" t="s">
        <v>44</v>
      </c>
      <c r="D31" s="52"/>
      <c r="E31" s="53"/>
      <c r="F31" s="51" t="s">
        <v>201</v>
      </c>
      <c r="G31" s="52"/>
      <c r="H31" s="53"/>
      <c r="I31" s="51" t="s">
        <v>163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100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9.47</v>
      </c>
      <c r="F35" s="23">
        <v>9.46</v>
      </c>
      <c r="G35" s="23">
        <v>9.49</v>
      </c>
      <c r="H35" s="24">
        <v>935</v>
      </c>
      <c r="I35" s="23">
        <v>9.41</v>
      </c>
      <c r="J35" s="100">
        <v>9.41</v>
      </c>
    </row>
    <row r="36" ht="15.75" spans="1:10">
      <c r="A36" s="62"/>
      <c r="B36" s="56"/>
      <c r="C36" s="63" t="s">
        <v>56</v>
      </c>
      <c r="D36" s="63" t="s">
        <v>57</v>
      </c>
      <c r="E36" s="23">
        <v>6.17</v>
      </c>
      <c r="F36" s="23">
        <v>6.23</v>
      </c>
      <c r="G36" s="23">
        <v>6.45</v>
      </c>
      <c r="H36" s="24">
        <v>6.62</v>
      </c>
      <c r="I36" s="23">
        <v>5.87</v>
      </c>
      <c r="J36" s="100">
        <v>5.53</v>
      </c>
    </row>
    <row r="37" ht="19.5" spans="1:10">
      <c r="A37" s="62"/>
      <c r="B37" s="56"/>
      <c r="C37" s="64" t="s">
        <v>58</v>
      </c>
      <c r="D37" s="63" t="s">
        <v>59</v>
      </c>
      <c r="E37" s="23">
        <v>13.3</v>
      </c>
      <c r="F37" s="23">
        <v>13</v>
      </c>
      <c r="G37" s="65">
        <v>13</v>
      </c>
      <c r="H37" s="24">
        <v>13.9</v>
      </c>
      <c r="I37" s="23">
        <v>13.2</v>
      </c>
      <c r="J37" s="100">
        <v>13.6</v>
      </c>
    </row>
    <row r="38" ht="16.5" spans="1:10">
      <c r="A38" s="62"/>
      <c r="B38" s="56"/>
      <c r="C38" s="66" t="s">
        <v>60</v>
      </c>
      <c r="D38" s="63" t="s">
        <v>61</v>
      </c>
      <c r="E38" s="65">
        <v>9.21</v>
      </c>
      <c r="F38" s="65">
        <v>7.6</v>
      </c>
      <c r="G38" s="65">
        <v>10.1</v>
      </c>
      <c r="H38" s="67">
        <v>8.59</v>
      </c>
      <c r="I38" s="23">
        <v>7.4</v>
      </c>
      <c r="J38" s="100">
        <v>9.53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0.7</v>
      </c>
      <c r="F39" s="23">
        <v>0.7</v>
      </c>
      <c r="G39" s="23">
        <v>0</v>
      </c>
      <c r="H39" s="24">
        <v>0</v>
      </c>
      <c r="I39" s="23">
        <v>0</v>
      </c>
      <c r="J39" s="100">
        <v>0</v>
      </c>
    </row>
    <row r="40" ht="15.75" spans="1:10">
      <c r="A40" s="62"/>
      <c r="B40" s="56"/>
      <c r="C40" s="64" t="s">
        <v>54</v>
      </c>
      <c r="D40" s="64" t="s">
        <v>63</v>
      </c>
      <c r="E40" s="23">
        <v>10.43</v>
      </c>
      <c r="F40" s="23">
        <v>10.34</v>
      </c>
      <c r="G40" s="23">
        <v>10.46</v>
      </c>
      <c r="H40" s="24">
        <v>10.28</v>
      </c>
      <c r="I40" s="23">
        <v>10.5</v>
      </c>
      <c r="J40" s="100">
        <v>10.44</v>
      </c>
    </row>
    <row r="41" ht="15.75" spans="1:10">
      <c r="A41" s="62"/>
      <c r="B41" s="56"/>
      <c r="C41" s="63" t="s">
        <v>56</v>
      </c>
      <c r="D41" s="63" t="s">
        <v>64</v>
      </c>
      <c r="E41" s="23">
        <v>21.34</v>
      </c>
      <c r="F41" s="23">
        <v>21.7</v>
      </c>
      <c r="G41" s="23">
        <v>21.5</v>
      </c>
      <c r="H41" s="24">
        <v>20.1</v>
      </c>
      <c r="I41" s="23">
        <v>20.6</v>
      </c>
      <c r="J41" s="100">
        <v>20.41</v>
      </c>
    </row>
    <row r="42" ht="15.75" spans="1:10">
      <c r="A42" s="62"/>
      <c r="B42" s="56"/>
      <c r="C42" s="68" t="s">
        <v>65</v>
      </c>
      <c r="D42" s="69" t="s">
        <v>66</v>
      </c>
      <c r="E42" s="23">
        <v>7.2</v>
      </c>
      <c r="F42" s="23">
        <v>7.54</v>
      </c>
      <c r="G42" s="23">
        <v>7.39</v>
      </c>
      <c r="H42" s="24">
        <v>7.22</v>
      </c>
      <c r="I42" s="23">
        <v>7.09</v>
      </c>
      <c r="J42" s="100">
        <v>7.26</v>
      </c>
    </row>
    <row r="43" ht="16.5" spans="1:10">
      <c r="A43" s="62"/>
      <c r="B43" s="56"/>
      <c r="C43" s="68" t="s">
        <v>67</v>
      </c>
      <c r="D43" s="70" t="s">
        <v>68</v>
      </c>
      <c r="E43" s="23">
        <v>8.99</v>
      </c>
      <c r="F43" s="23">
        <v>11</v>
      </c>
      <c r="G43" s="23">
        <v>9.42</v>
      </c>
      <c r="H43" s="24">
        <v>9.28</v>
      </c>
      <c r="I43" s="23">
        <v>9.51</v>
      </c>
      <c r="J43" s="100">
        <v>9.68</v>
      </c>
    </row>
    <row r="44" ht="19.5" spans="1:10">
      <c r="A44" s="62"/>
      <c r="B44" s="56"/>
      <c r="C44" s="64" t="s">
        <v>58</v>
      </c>
      <c r="D44" s="63" t="s">
        <v>69</v>
      </c>
      <c r="E44" s="23">
        <v>448</v>
      </c>
      <c r="F44" s="23">
        <v>416</v>
      </c>
      <c r="G44" s="23">
        <v>400</v>
      </c>
      <c r="H44" s="24">
        <v>360</v>
      </c>
      <c r="I44" s="23">
        <v>335</v>
      </c>
      <c r="J44" s="100">
        <v>316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5.83</v>
      </c>
      <c r="F45" s="23">
        <v>5.64</v>
      </c>
      <c r="G45" s="23">
        <v>5.66</v>
      </c>
      <c r="H45" s="24">
        <v>5.47</v>
      </c>
      <c r="I45" s="23">
        <v>5.37</v>
      </c>
      <c r="J45" s="100">
        <v>4.89</v>
      </c>
    </row>
    <row r="46" ht="19.5" spans="1:10">
      <c r="A46" s="62"/>
      <c r="B46" s="56"/>
      <c r="C46" s="64" t="s">
        <v>58</v>
      </c>
      <c r="D46" s="63" t="s">
        <v>59</v>
      </c>
      <c r="E46" s="23">
        <v>20.1</v>
      </c>
      <c r="F46" s="23">
        <v>21.2</v>
      </c>
      <c r="G46" s="23">
        <v>18.8</v>
      </c>
      <c r="H46" s="24">
        <v>16.4</v>
      </c>
      <c r="I46" s="23">
        <v>17.6</v>
      </c>
      <c r="J46" s="100">
        <v>11.8</v>
      </c>
    </row>
    <row r="47" ht="16.5" spans="1:10">
      <c r="A47" s="62"/>
      <c r="B47" s="56"/>
      <c r="C47" s="66" t="s">
        <v>60</v>
      </c>
      <c r="D47" s="63" t="s">
        <v>73</v>
      </c>
      <c r="E47" s="23">
        <v>6.72</v>
      </c>
      <c r="F47" s="23">
        <v>9.87</v>
      </c>
      <c r="G47" s="23">
        <v>4.6</v>
      </c>
      <c r="H47" s="24">
        <v>5.21</v>
      </c>
      <c r="I47" s="23">
        <v>8.52</v>
      </c>
      <c r="J47" s="100">
        <v>7.72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6.55</v>
      </c>
      <c r="F48" s="23">
        <v>7.81</v>
      </c>
      <c r="G48" s="23">
        <v>5.28</v>
      </c>
      <c r="H48" s="24">
        <v>5.53</v>
      </c>
      <c r="I48" s="23">
        <v>5.56</v>
      </c>
      <c r="J48" s="100">
        <v>4.73</v>
      </c>
    </row>
    <row r="49" ht="19.5" spans="1:10">
      <c r="A49" s="62"/>
      <c r="B49" s="56"/>
      <c r="C49" s="64" t="s">
        <v>58</v>
      </c>
      <c r="D49" s="63" t="s">
        <v>59</v>
      </c>
      <c r="E49" s="23">
        <v>13</v>
      </c>
      <c r="F49" s="23">
        <v>9.2</v>
      </c>
      <c r="G49" s="23">
        <v>9.6</v>
      </c>
      <c r="H49" s="24">
        <v>11.1</v>
      </c>
      <c r="I49" s="23">
        <v>9.7</v>
      </c>
      <c r="J49" s="100">
        <v>9.3</v>
      </c>
    </row>
    <row r="50" ht="16.5" spans="1:10">
      <c r="A50" s="62"/>
      <c r="B50" s="56"/>
      <c r="C50" s="66" t="s">
        <v>60</v>
      </c>
      <c r="D50" s="63" t="s">
        <v>73</v>
      </c>
      <c r="E50" s="23">
        <v>5.99</v>
      </c>
      <c r="F50" s="23">
        <v>5.38</v>
      </c>
      <c r="G50" s="23">
        <v>4.3</v>
      </c>
      <c r="H50" s="24">
        <v>3.92</v>
      </c>
      <c r="I50" s="23">
        <v>8.42</v>
      </c>
      <c r="J50" s="100">
        <v>5.82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>
        <v>0</v>
      </c>
      <c r="F51" s="23">
        <v>0</v>
      </c>
      <c r="G51" s="23">
        <v>0</v>
      </c>
      <c r="H51" s="24">
        <v>0</v>
      </c>
      <c r="I51" s="23">
        <v>0</v>
      </c>
      <c r="J51" s="100">
        <v>0</v>
      </c>
    </row>
    <row r="52" ht="15.75" spans="1:10">
      <c r="A52" s="62"/>
      <c r="B52" s="56"/>
      <c r="C52" s="64" t="s">
        <v>54</v>
      </c>
      <c r="D52" s="63" t="s">
        <v>77</v>
      </c>
      <c r="E52" s="23">
        <v>9.27</v>
      </c>
      <c r="F52" s="23">
        <v>9.36</v>
      </c>
      <c r="G52" s="23">
        <v>9.41</v>
      </c>
      <c r="H52" s="24">
        <v>5.89</v>
      </c>
      <c r="I52" s="23">
        <v>9.38</v>
      </c>
      <c r="J52" s="100">
        <v>9.32</v>
      </c>
    </row>
    <row r="53" ht="15.75" spans="1:10">
      <c r="A53" s="62"/>
      <c r="B53" s="56"/>
      <c r="C53" s="63" t="s">
        <v>56</v>
      </c>
      <c r="D53" s="63" t="s">
        <v>57</v>
      </c>
      <c r="E53" s="23">
        <v>16.7</v>
      </c>
      <c r="F53" s="23">
        <v>15.6</v>
      </c>
      <c r="G53" s="23">
        <v>6.42</v>
      </c>
      <c r="H53" s="24">
        <v>9.5</v>
      </c>
      <c r="I53" s="23">
        <v>5.87</v>
      </c>
      <c r="J53" s="100">
        <v>5.74</v>
      </c>
    </row>
    <row r="54" ht="19.5" spans="1:10">
      <c r="A54" s="62"/>
      <c r="B54" s="56"/>
      <c r="C54" s="64" t="s">
        <v>58</v>
      </c>
      <c r="D54" s="63" t="s">
        <v>59</v>
      </c>
      <c r="E54" s="23">
        <v>32.7</v>
      </c>
      <c r="F54" s="23">
        <v>11.6</v>
      </c>
      <c r="G54" s="23">
        <v>12.5</v>
      </c>
      <c r="H54" s="24">
        <v>5.47</v>
      </c>
      <c r="I54" s="23">
        <v>11.3</v>
      </c>
      <c r="J54" s="100">
        <v>8.93</v>
      </c>
    </row>
    <row r="55" ht="16.5" spans="1:10">
      <c r="A55" s="62"/>
      <c r="B55" s="71"/>
      <c r="C55" s="72" t="s">
        <v>60</v>
      </c>
      <c r="D55" s="63" t="s">
        <v>80</v>
      </c>
      <c r="E55" s="73">
        <v>7.28</v>
      </c>
      <c r="F55" s="73">
        <v>5.59</v>
      </c>
      <c r="G55" s="73">
        <v>4.76</v>
      </c>
      <c r="H55" s="24">
        <v>10.9</v>
      </c>
      <c r="I55" s="23">
        <v>8.15</v>
      </c>
      <c r="J55" s="100">
        <v>7.83</v>
      </c>
    </row>
    <row r="56" ht="14.25" spans="1:10">
      <c r="A56" s="74" t="s">
        <v>81</v>
      </c>
      <c r="B56" s="74" t="s">
        <v>82</v>
      </c>
      <c r="C56" s="75">
        <v>8.12</v>
      </c>
      <c r="D56" s="74" t="s">
        <v>52</v>
      </c>
      <c r="E56" s="75">
        <v>80</v>
      </c>
      <c r="F56" s="74" t="s">
        <v>83</v>
      </c>
      <c r="G56" s="75">
        <v>72.35</v>
      </c>
      <c r="H56" s="74" t="s">
        <v>84</v>
      </c>
      <c r="I56" s="75">
        <v>0.12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>
        <v>11</v>
      </c>
      <c r="C59" s="83"/>
      <c r="D59" s="84">
        <v>11.9</v>
      </c>
      <c r="E59" s="83"/>
      <c r="F59" s="83">
        <v>8.92</v>
      </c>
      <c r="G59" s="85"/>
      <c r="H59" s="83">
        <v>9.32</v>
      </c>
      <c r="I59" s="83"/>
      <c r="J59" s="100">
        <v>15.8</v>
      </c>
      <c r="K59" s="100"/>
      <c r="L59" s="100">
        <v>14.2</v>
      </c>
      <c r="M59" s="100"/>
    </row>
    <row r="60" ht="18.75" spans="1:13">
      <c r="A60" s="81" t="s">
        <v>86</v>
      </c>
      <c r="B60" s="82">
        <v>32.4</v>
      </c>
      <c r="C60" s="83"/>
      <c r="D60" s="84">
        <v>35.7</v>
      </c>
      <c r="E60" s="83"/>
      <c r="F60" s="83">
        <v>32.6</v>
      </c>
      <c r="G60" s="85"/>
      <c r="H60" s="83">
        <v>23.5</v>
      </c>
      <c r="I60" s="83"/>
      <c r="J60" s="100">
        <v>24.2</v>
      </c>
      <c r="K60" s="100"/>
      <c r="L60" s="100">
        <v>36.5</v>
      </c>
      <c r="M60" s="100"/>
    </row>
    <row r="61" ht="18.75" spans="1:13">
      <c r="A61" s="81" t="s">
        <v>87</v>
      </c>
      <c r="B61" s="82">
        <v>41.8</v>
      </c>
      <c r="C61" s="83"/>
      <c r="D61" s="84">
        <v>39.7</v>
      </c>
      <c r="E61" s="83"/>
      <c r="F61" s="83">
        <v>52.8</v>
      </c>
      <c r="G61" s="85"/>
      <c r="H61" s="83">
        <v>37.2</v>
      </c>
      <c r="I61" s="83"/>
      <c r="J61" s="100">
        <v>13.9</v>
      </c>
      <c r="K61" s="100"/>
      <c r="L61" s="100">
        <v>21.5</v>
      </c>
      <c r="M61" s="100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>
        <v>64.35</v>
      </c>
      <c r="D63" s="84"/>
      <c r="E63" s="83">
        <v>62.99</v>
      </c>
      <c r="F63" s="83"/>
      <c r="G63" s="85">
        <v>63.1</v>
      </c>
      <c r="H63" s="83"/>
      <c r="I63" s="83">
        <v>14.7</v>
      </c>
      <c r="J63" s="100"/>
      <c r="K63" s="100">
        <v>13.98</v>
      </c>
      <c r="M63" s="100">
        <v>13.13</v>
      </c>
    </row>
    <row r="64" ht="18.75" spans="1:13">
      <c r="A64" s="88" t="s">
        <v>89</v>
      </c>
      <c r="B64" s="83"/>
      <c r="C64" s="83">
        <v>47.8</v>
      </c>
      <c r="D64" s="84"/>
      <c r="E64" s="83">
        <v>44.9</v>
      </c>
      <c r="F64" s="83"/>
      <c r="G64" s="89">
        <v>45.3</v>
      </c>
      <c r="H64" s="83"/>
      <c r="I64" s="83">
        <v>50</v>
      </c>
      <c r="J64" s="100"/>
      <c r="K64" s="100">
        <v>49.56</v>
      </c>
      <c r="L64" s="100"/>
      <c r="M64" s="100">
        <v>49.75</v>
      </c>
    </row>
    <row r="65" ht="18.75" spans="1:13">
      <c r="A65" s="88" t="s">
        <v>90</v>
      </c>
      <c r="B65" s="83"/>
      <c r="C65" s="83">
        <v>28.23</v>
      </c>
      <c r="D65" s="84"/>
      <c r="E65" s="83">
        <v>28.81</v>
      </c>
      <c r="F65" s="83"/>
      <c r="G65" s="85">
        <v>29.78</v>
      </c>
      <c r="H65" s="83"/>
      <c r="I65" s="83">
        <v>28.3</v>
      </c>
      <c r="J65" s="100"/>
      <c r="K65" s="100">
        <v>28.62</v>
      </c>
      <c r="M65" s="100">
        <v>27.98</v>
      </c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6.07</v>
      </c>
      <c r="C67" s="83">
        <v>12.54</v>
      </c>
      <c r="D67" s="84">
        <v>4.7</v>
      </c>
      <c r="E67" s="83">
        <v>11</v>
      </c>
      <c r="F67" s="83">
        <v>3.75</v>
      </c>
      <c r="G67" s="85">
        <v>11.6</v>
      </c>
      <c r="H67" s="83">
        <v>2.47</v>
      </c>
      <c r="I67" s="83">
        <v>10.7</v>
      </c>
      <c r="J67" s="100">
        <v>8.4</v>
      </c>
      <c r="K67" s="100">
        <v>10.26</v>
      </c>
      <c r="L67" s="100">
        <v>5.45</v>
      </c>
      <c r="M67" s="100">
        <v>11.12</v>
      </c>
    </row>
    <row r="68" ht="18.75" spans="1:13">
      <c r="A68" s="106" t="s">
        <v>92</v>
      </c>
      <c r="B68" s="107">
        <v>7.93</v>
      </c>
      <c r="C68" s="83">
        <v>12.71</v>
      </c>
      <c r="D68" s="84">
        <v>6.98</v>
      </c>
      <c r="E68" s="83">
        <v>10.88</v>
      </c>
      <c r="F68" s="83">
        <v>4.93</v>
      </c>
      <c r="G68" s="85">
        <v>10.2</v>
      </c>
      <c r="H68" s="83">
        <v>3.07</v>
      </c>
      <c r="I68" s="83">
        <v>9.9</v>
      </c>
      <c r="J68" s="100">
        <v>2.84</v>
      </c>
      <c r="K68" s="100">
        <v>9.09</v>
      </c>
      <c r="L68" s="100">
        <v>5.05</v>
      </c>
      <c r="M68" s="100">
        <v>9.89</v>
      </c>
    </row>
    <row r="69" ht="18.75" spans="1:13">
      <c r="A69" s="106" t="s">
        <v>93</v>
      </c>
      <c r="B69" s="107">
        <v>13.3</v>
      </c>
      <c r="C69" s="83">
        <v>11.57</v>
      </c>
      <c r="D69" s="84">
        <v>11.73</v>
      </c>
      <c r="E69" s="83">
        <v>11.35</v>
      </c>
      <c r="F69" s="83">
        <v>8.64</v>
      </c>
      <c r="G69" s="85">
        <v>11.3</v>
      </c>
      <c r="H69" s="83">
        <v>4.66</v>
      </c>
      <c r="I69" s="83">
        <v>10.4</v>
      </c>
      <c r="J69" s="100">
        <v>7.04</v>
      </c>
      <c r="K69" s="100">
        <v>9.84</v>
      </c>
      <c r="L69" s="100">
        <v>6.9</v>
      </c>
      <c r="M69" s="100">
        <v>10.39</v>
      </c>
    </row>
    <row r="70" ht="18.75" spans="1:13">
      <c r="A70" s="106" t="s">
        <v>94</v>
      </c>
      <c r="B70" s="83"/>
      <c r="C70" s="83"/>
      <c r="D70" s="84"/>
      <c r="E70" s="83"/>
      <c r="F70" s="83"/>
      <c r="G70" s="85"/>
      <c r="H70" s="83"/>
      <c r="I70" s="83"/>
      <c r="J70" s="100"/>
      <c r="K70" s="100"/>
      <c r="L70" s="100"/>
      <c r="M70" s="100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M14" sqref="M14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141</v>
      </c>
      <c r="D2" s="6"/>
      <c r="E2" s="6"/>
      <c r="F2" s="7" t="s">
        <v>142</v>
      </c>
      <c r="G2" s="7"/>
      <c r="H2" s="7"/>
      <c r="I2" s="91" t="s">
        <v>143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58330</v>
      </c>
      <c r="D4" s="13"/>
      <c r="E4" s="13"/>
      <c r="F4" s="13">
        <v>59080</v>
      </c>
      <c r="G4" s="13"/>
      <c r="H4" s="13"/>
      <c r="I4" s="13">
        <v>59750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32700</v>
      </c>
      <c r="D5" s="13"/>
      <c r="E5" s="13"/>
      <c r="F5" s="13">
        <v>33860</v>
      </c>
      <c r="G5" s="13"/>
      <c r="H5" s="13"/>
      <c r="I5" s="13">
        <v>35250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C4-'14日'!I4</f>
        <v>730</v>
      </c>
      <c r="D6" s="15"/>
      <c r="E6" s="15"/>
      <c r="F6" s="16">
        <f>F4-C4</f>
        <v>750</v>
      </c>
      <c r="G6" s="17"/>
      <c r="H6" s="18"/>
      <c r="I6" s="16">
        <f>I4-F4</f>
        <v>670</v>
      </c>
      <c r="J6" s="17"/>
      <c r="K6" s="18"/>
      <c r="L6" s="95">
        <f>C6+F6+I6</f>
        <v>2150</v>
      </c>
      <c r="M6" s="95">
        <f>C7+F7+I7</f>
        <v>3731</v>
      </c>
    </row>
    <row r="7" ht="21.95" customHeight="1" spans="1:13">
      <c r="A7" s="11"/>
      <c r="B7" s="14" t="s">
        <v>8</v>
      </c>
      <c r="C7" s="15">
        <f>C5-'14日'!I5</f>
        <v>1181</v>
      </c>
      <c r="D7" s="15"/>
      <c r="E7" s="15"/>
      <c r="F7" s="16">
        <f>F5-C5</f>
        <v>1160</v>
      </c>
      <c r="G7" s="17"/>
      <c r="H7" s="18"/>
      <c r="I7" s="16">
        <f>I5-F5</f>
        <v>1390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46</v>
      </c>
      <c r="D9" s="13"/>
      <c r="E9" s="13"/>
      <c r="F9" s="13">
        <v>48</v>
      </c>
      <c r="G9" s="13"/>
      <c r="H9" s="13"/>
      <c r="I9" s="13">
        <v>49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46</v>
      </c>
      <c r="D10" s="13"/>
      <c r="E10" s="13"/>
      <c r="F10" s="13">
        <v>48</v>
      </c>
      <c r="G10" s="13"/>
      <c r="H10" s="13"/>
      <c r="I10" s="13">
        <v>39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4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320</v>
      </c>
      <c r="D15" s="24">
        <v>270</v>
      </c>
      <c r="E15" s="24">
        <v>500</v>
      </c>
      <c r="F15" s="24">
        <v>500</v>
      </c>
      <c r="G15" s="24">
        <v>460</v>
      </c>
      <c r="H15" s="24">
        <v>410</v>
      </c>
      <c r="I15" s="24">
        <v>400</v>
      </c>
      <c r="J15" s="24">
        <v>350</v>
      </c>
      <c r="K15" s="24">
        <v>300</v>
      </c>
    </row>
    <row r="16" ht="21.95" customHeight="1" spans="1:11">
      <c r="A16" s="25"/>
      <c r="B16" s="27" t="s">
        <v>21</v>
      </c>
      <c r="C16" s="28" t="s">
        <v>202</v>
      </c>
      <c r="D16" s="28"/>
      <c r="E16" s="28"/>
      <c r="F16" s="28" t="s">
        <v>22</v>
      </c>
      <c r="G16" s="28"/>
      <c r="H16" s="28"/>
      <c r="I16" s="28" t="s">
        <v>22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420</v>
      </c>
      <c r="D21" s="24">
        <v>320</v>
      </c>
      <c r="E21" s="24">
        <v>500</v>
      </c>
      <c r="F21" s="24">
        <v>500</v>
      </c>
      <c r="G21" s="24">
        <v>430</v>
      </c>
      <c r="H21" s="24">
        <v>320</v>
      </c>
      <c r="I21" s="24">
        <v>310</v>
      </c>
      <c r="J21" s="24">
        <v>240</v>
      </c>
      <c r="K21" s="24">
        <v>480</v>
      </c>
    </row>
    <row r="22" ht="42.75" customHeight="1" spans="1:11">
      <c r="A22" s="31"/>
      <c r="B22" s="27" t="s">
        <v>27</v>
      </c>
      <c r="C22" s="28" t="s">
        <v>203</v>
      </c>
      <c r="D22" s="28"/>
      <c r="E22" s="28"/>
      <c r="F22" s="28" t="s">
        <v>28</v>
      </c>
      <c r="G22" s="28"/>
      <c r="H22" s="28"/>
      <c r="I22" s="28" t="s">
        <v>204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v>2520</v>
      </c>
      <c r="D23" s="24"/>
      <c r="E23" s="24"/>
      <c r="F23" s="24">
        <f>1180+1220</f>
        <v>2400</v>
      </c>
      <c r="G23" s="24"/>
      <c r="H23" s="24"/>
      <c r="I23" s="24">
        <v>2280</v>
      </c>
      <c r="J23" s="24"/>
      <c r="K23" s="24"/>
    </row>
    <row r="24" ht="21.95" customHeight="1" spans="1:11">
      <c r="A24" s="32"/>
      <c r="B24" s="33" t="s">
        <v>32</v>
      </c>
      <c r="C24" s="24">
        <v>1250</v>
      </c>
      <c r="D24" s="24"/>
      <c r="E24" s="24"/>
      <c r="F24" s="24">
        <f>560+540</f>
        <v>1100</v>
      </c>
      <c r="G24" s="24"/>
      <c r="H24" s="24"/>
      <c r="I24" s="24">
        <v>2950</v>
      </c>
      <c r="J24" s="24"/>
      <c r="K24" s="24"/>
    </row>
    <row r="25" ht="21.95" customHeight="1" spans="1:11">
      <c r="A25" s="25" t="s">
        <v>33</v>
      </c>
      <c r="B25" s="26" t="s">
        <v>34</v>
      </c>
      <c r="C25" s="111">
        <v>20</v>
      </c>
      <c r="D25" s="112"/>
      <c r="E25" s="113"/>
      <c r="F25" s="111">
        <v>20</v>
      </c>
      <c r="G25" s="112"/>
      <c r="H25" s="113"/>
      <c r="I25" s="111">
        <v>20</v>
      </c>
      <c r="J25" s="112"/>
      <c r="K25" s="113"/>
    </row>
    <row r="26" ht="21.95" customHeight="1" spans="1:11">
      <c r="A26" s="25"/>
      <c r="B26" s="26" t="s">
        <v>35</v>
      </c>
      <c r="C26" s="111">
        <v>144</v>
      </c>
      <c r="D26" s="112"/>
      <c r="E26" s="113"/>
      <c r="F26" s="111">
        <v>144</v>
      </c>
      <c r="G26" s="112"/>
      <c r="H26" s="113"/>
      <c r="I26" s="111">
        <v>143</v>
      </c>
      <c r="J26" s="112"/>
      <c r="K26" s="113"/>
    </row>
    <row r="27" ht="21.95" customHeight="1" spans="1:11">
      <c r="A27" s="25"/>
      <c r="B27" s="26" t="s">
        <v>36</v>
      </c>
      <c r="C27" s="111">
        <v>29</v>
      </c>
      <c r="D27" s="112"/>
      <c r="E27" s="113"/>
      <c r="F27" s="111">
        <v>29</v>
      </c>
      <c r="G27" s="112"/>
      <c r="H27" s="113"/>
      <c r="I27" s="111">
        <v>29</v>
      </c>
      <c r="J27" s="112"/>
      <c r="K27" s="113"/>
    </row>
    <row r="28" ht="76.5" customHeight="1" spans="1:11">
      <c r="A28" s="34" t="s">
        <v>37</v>
      </c>
      <c r="B28" s="35"/>
      <c r="C28" s="36" t="s">
        <v>205</v>
      </c>
      <c r="D28" s="37"/>
      <c r="E28" s="38"/>
      <c r="F28" s="36" t="s">
        <v>206</v>
      </c>
      <c r="G28" s="37"/>
      <c r="H28" s="38"/>
      <c r="I28" s="36" t="s">
        <v>207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ht="20.25" customHeight="1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spans="1:11">
      <c r="A31" s="49" t="s">
        <v>41</v>
      </c>
      <c r="B31" s="50"/>
      <c r="C31" s="51" t="s">
        <v>208</v>
      </c>
      <c r="D31" s="52"/>
      <c r="E31" s="53"/>
      <c r="F31" s="51" t="s">
        <v>44</v>
      </c>
      <c r="G31" s="52"/>
      <c r="H31" s="53"/>
      <c r="I31" s="51" t="s">
        <v>201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100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9.42</v>
      </c>
      <c r="F35" s="23">
        <v>9.4</v>
      </c>
      <c r="G35" s="23">
        <v>9.63</v>
      </c>
      <c r="H35" s="24">
        <v>9.36</v>
      </c>
      <c r="I35" s="23">
        <v>9.5</v>
      </c>
      <c r="J35" s="100">
        <v>9.42</v>
      </c>
    </row>
    <row r="36" ht="15.75" spans="1:10">
      <c r="A36" s="62"/>
      <c r="B36" s="56"/>
      <c r="C36" s="63" t="s">
        <v>56</v>
      </c>
      <c r="D36" s="63" t="s">
        <v>57</v>
      </c>
      <c r="E36" s="23">
        <v>7.77</v>
      </c>
      <c r="F36" s="23">
        <v>7.43</v>
      </c>
      <c r="G36" s="23">
        <v>7.09</v>
      </c>
      <c r="H36" s="24">
        <v>7.54</v>
      </c>
      <c r="I36" s="23">
        <v>5.59</v>
      </c>
      <c r="J36" s="100">
        <v>5.98</v>
      </c>
    </row>
    <row r="37" ht="19.5" spans="1:10">
      <c r="A37" s="62"/>
      <c r="B37" s="56"/>
      <c r="C37" s="64" t="s">
        <v>58</v>
      </c>
      <c r="D37" s="63" t="s">
        <v>59</v>
      </c>
      <c r="E37" s="23">
        <v>13.8</v>
      </c>
      <c r="F37" s="23">
        <v>13.6</v>
      </c>
      <c r="G37" s="65">
        <v>13.9</v>
      </c>
      <c r="H37" s="24">
        <v>14.7</v>
      </c>
      <c r="I37" s="23">
        <v>13.8</v>
      </c>
      <c r="J37" s="100">
        <v>15</v>
      </c>
    </row>
    <row r="38" ht="16.5" spans="1:10">
      <c r="A38" s="62"/>
      <c r="B38" s="56"/>
      <c r="C38" s="66" t="s">
        <v>60</v>
      </c>
      <c r="D38" s="63" t="s">
        <v>61</v>
      </c>
      <c r="E38" s="23">
        <v>3.86</v>
      </c>
      <c r="F38" s="65">
        <v>4.76</v>
      </c>
      <c r="G38" s="65">
        <v>7.5</v>
      </c>
      <c r="H38" s="67">
        <v>4.27</v>
      </c>
      <c r="I38" s="23">
        <v>5.54</v>
      </c>
      <c r="J38" s="100">
        <v>6.69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0.8</v>
      </c>
      <c r="F39" s="23">
        <v>0.8</v>
      </c>
      <c r="G39" s="23">
        <v>0.5</v>
      </c>
      <c r="H39" s="24">
        <v>0.5</v>
      </c>
      <c r="I39" s="23">
        <v>0.2</v>
      </c>
      <c r="J39" s="100">
        <v>0.2</v>
      </c>
    </row>
    <row r="40" ht="15.75" spans="1:10">
      <c r="A40" s="62"/>
      <c r="B40" s="56"/>
      <c r="C40" s="64" t="s">
        <v>54</v>
      </c>
      <c r="D40" s="64" t="s">
        <v>63</v>
      </c>
      <c r="E40" s="23">
        <v>10.4</v>
      </c>
      <c r="F40" s="23">
        <v>10.38</v>
      </c>
      <c r="G40" s="23">
        <v>10.46</v>
      </c>
      <c r="H40" s="24">
        <v>10.35</v>
      </c>
      <c r="I40" s="23">
        <v>10.5</v>
      </c>
      <c r="J40" s="100">
        <v>10.4</v>
      </c>
    </row>
    <row r="41" ht="15.75" spans="1:10">
      <c r="A41" s="62"/>
      <c r="B41" s="56"/>
      <c r="C41" s="63" t="s">
        <v>56</v>
      </c>
      <c r="D41" s="63" t="s">
        <v>64</v>
      </c>
      <c r="E41" s="23">
        <v>27.8</v>
      </c>
      <c r="F41" s="23">
        <v>25.6</v>
      </c>
      <c r="G41" s="23">
        <v>24.3</v>
      </c>
      <c r="H41" s="24">
        <v>27.1</v>
      </c>
      <c r="I41" s="23">
        <v>19.2</v>
      </c>
      <c r="J41" s="100">
        <v>0.7</v>
      </c>
    </row>
    <row r="42" ht="15.75" spans="1:10">
      <c r="A42" s="62"/>
      <c r="B42" s="56"/>
      <c r="C42" s="68" t="s">
        <v>65</v>
      </c>
      <c r="D42" s="69" t="s">
        <v>66</v>
      </c>
      <c r="E42" s="23">
        <v>6.78</v>
      </c>
      <c r="F42" s="23">
        <v>6.85</v>
      </c>
      <c r="G42" s="23">
        <v>6.85</v>
      </c>
      <c r="H42" s="24">
        <v>7.58</v>
      </c>
      <c r="I42" s="23">
        <v>7.96</v>
      </c>
      <c r="J42" s="100">
        <v>8.42</v>
      </c>
    </row>
    <row r="43" ht="16.5" spans="1:10">
      <c r="A43" s="62"/>
      <c r="B43" s="56"/>
      <c r="C43" s="68" t="s">
        <v>67</v>
      </c>
      <c r="D43" s="70" t="s">
        <v>68</v>
      </c>
      <c r="E43" s="23">
        <v>8.79</v>
      </c>
      <c r="F43" s="23">
        <v>6.33</v>
      </c>
      <c r="G43" s="23">
        <v>7.35</v>
      </c>
      <c r="H43" s="24">
        <v>8.17</v>
      </c>
      <c r="I43" s="23">
        <v>8.96</v>
      </c>
      <c r="J43" s="100">
        <v>9.23</v>
      </c>
    </row>
    <row r="44" ht="19.5" spans="1:10">
      <c r="A44" s="62"/>
      <c r="B44" s="56"/>
      <c r="C44" s="64" t="s">
        <v>58</v>
      </c>
      <c r="D44" s="63" t="s">
        <v>69</v>
      </c>
      <c r="E44" s="23">
        <v>313</v>
      </c>
      <c r="F44" s="23">
        <v>315</v>
      </c>
      <c r="G44" s="23">
        <v>333</v>
      </c>
      <c r="H44" s="24">
        <v>379</v>
      </c>
      <c r="I44" s="23">
        <v>350</v>
      </c>
      <c r="J44" s="100">
        <v>360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5.64</v>
      </c>
      <c r="F45" s="23">
        <v>5.78</v>
      </c>
      <c r="G45" s="23">
        <v>6.49</v>
      </c>
      <c r="H45" s="24">
        <v>5.96</v>
      </c>
      <c r="I45" s="23">
        <v>5.36</v>
      </c>
      <c r="J45" s="100">
        <v>5.67</v>
      </c>
    </row>
    <row r="46" ht="19.5" spans="1:10">
      <c r="A46" s="62"/>
      <c r="B46" s="56"/>
      <c r="C46" s="64" t="s">
        <v>58</v>
      </c>
      <c r="D46" s="63" t="s">
        <v>59</v>
      </c>
      <c r="E46" s="23">
        <v>10.9</v>
      </c>
      <c r="F46" s="23">
        <v>11.2</v>
      </c>
      <c r="G46" s="23">
        <v>11.3</v>
      </c>
      <c r="H46" s="24">
        <v>12</v>
      </c>
      <c r="I46" s="23">
        <v>12.1</v>
      </c>
      <c r="J46" s="100">
        <v>11</v>
      </c>
    </row>
    <row r="47" ht="16.5" spans="1:10">
      <c r="A47" s="62"/>
      <c r="B47" s="56"/>
      <c r="C47" s="66" t="s">
        <v>60</v>
      </c>
      <c r="D47" s="63" t="s">
        <v>73</v>
      </c>
      <c r="E47" s="23">
        <v>2.17</v>
      </c>
      <c r="F47" s="23">
        <v>0.28</v>
      </c>
      <c r="G47" s="23">
        <v>2.16</v>
      </c>
      <c r="H47" s="24">
        <v>3.1</v>
      </c>
      <c r="I47" s="23">
        <v>6.34</v>
      </c>
      <c r="J47" s="100">
        <v>4.36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6.63</v>
      </c>
      <c r="F48" s="23">
        <v>6.24</v>
      </c>
      <c r="G48" s="23">
        <v>5.58</v>
      </c>
      <c r="H48" s="24">
        <v>6.63</v>
      </c>
      <c r="I48" s="23">
        <v>5.81</v>
      </c>
      <c r="J48" s="100">
        <v>5.46</v>
      </c>
    </row>
    <row r="49" ht="19.5" spans="1:10">
      <c r="A49" s="62"/>
      <c r="B49" s="56"/>
      <c r="C49" s="64" t="s">
        <v>58</v>
      </c>
      <c r="D49" s="63" t="s">
        <v>59</v>
      </c>
      <c r="E49" s="23">
        <v>10.9</v>
      </c>
      <c r="F49" s="23">
        <v>9.1</v>
      </c>
      <c r="G49" s="23">
        <v>8.8</v>
      </c>
      <c r="H49" s="24">
        <v>10.7</v>
      </c>
      <c r="I49" s="23">
        <v>11</v>
      </c>
      <c r="J49" s="100">
        <v>12.1</v>
      </c>
    </row>
    <row r="50" ht="16.5" spans="1:10">
      <c r="A50" s="62"/>
      <c r="B50" s="56"/>
      <c r="C50" s="66" t="s">
        <v>60</v>
      </c>
      <c r="D50" s="63" t="s">
        <v>73</v>
      </c>
      <c r="E50" s="23">
        <v>4.13</v>
      </c>
      <c r="F50" s="23">
        <v>2.17</v>
      </c>
      <c r="G50" s="23">
        <v>2.6</v>
      </c>
      <c r="H50" s="24">
        <v>2.29</v>
      </c>
      <c r="I50" s="23">
        <v>2.58</v>
      </c>
      <c r="J50" s="100">
        <v>3.49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>
        <v>0</v>
      </c>
      <c r="F51" s="23">
        <v>0</v>
      </c>
      <c r="G51" s="23">
        <v>0</v>
      </c>
      <c r="H51" s="24">
        <v>0</v>
      </c>
      <c r="I51" s="23">
        <v>0</v>
      </c>
      <c r="J51" s="100">
        <v>0</v>
      </c>
    </row>
    <row r="52" ht="15.75" spans="1:10">
      <c r="A52" s="62"/>
      <c r="B52" s="56"/>
      <c r="C52" s="64" t="s">
        <v>54</v>
      </c>
      <c r="D52" s="63" t="s">
        <v>77</v>
      </c>
      <c r="E52" s="23">
        <v>9.34</v>
      </c>
      <c r="F52" s="23">
        <v>9.33</v>
      </c>
      <c r="G52" s="23">
        <v>9.44</v>
      </c>
      <c r="H52" s="24">
        <v>9.26</v>
      </c>
      <c r="I52" s="23">
        <v>9.32</v>
      </c>
      <c r="J52" s="100">
        <v>9.37</v>
      </c>
    </row>
    <row r="53" ht="15.75" spans="1:10">
      <c r="A53" s="62"/>
      <c r="B53" s="56"/>
      <c r="C53" s="63" t="s">
        <v>56</v>
      </c>
      <c r="D53" s="63" t="s">
        <v>57</v>
      </c>
      <c r="E53" s="23">
        <v>6.34</v>
      </c>
      <c r="F53" s="23">
        <v>5.64</v>
      </c>
      <c r="G53" s="23">
        <v>7.82</v>
      </c>
      <c r="H53" s="24">
        <v>6.74</v>
      </c>
      <c r="I53" s="23">
        <v>6.15</v>
      </c>
      <c r="J53" s="100">
        <v>5.92</v>
      </c>
    </row>
    <row r="54" ht="19.5" spans="1:10">
      <c r="A54" s="62"/>
      <c r="B54" s="56"/>
      <c r="C54" s="64" t="s">
        <v>58</v>
      </c>
      <c r="D54" s="63" t="s">
        <v>59</v>
      </c>
      <c r="E54" s="23">
        <v>10.64</v>
      </c>
      <c r="F54" s="23">
        <v>11.8</v>
      </c>
      <c r="G54" s="23">
        <v>6.93</v>
      </c>
      <c r="H54" s="24">
        <v>10.16</v>
      </c>
      <c r="I54" s="23">
        <v>12.5</v>
      </c>
      <c r="J54" s="100">
        <v>10.9</v>
      </c>
    </row>
    <row r="55" ht="16.5" spans="1:10">
      <c r="A55" s="62"/>
      <c r="B55" s="71"/>
      <c r="C55" s="72" t="s">
        <v>60</v>
      </c>
      <c r="D55" s="63" t="s">
        <v>80</v>
      </c>
      <c r="E55" s="73">
        <v>4.18</v>
      </c>
      <c r="F55" s="73">
        <v>3.16</v>
      </c>
      <c r="G55" s="73">
        <v>1.88</v>
      </c>
      <c r="H55" s="24">
        <v>3.13</v>
      </c>
      <c r="I55" s="23">
        <v>5.95</v>
      </c>
      <c r="J55" s="100">
        <v>4.27</v>
      </c>
    </row>
    <row r="56" ht="14.25" spans="1:10">
      <c r="A56" s="74" t="s">
        <v>81</v>
      </c>
      <c r="B56" s="74" t="s">
        <v>82</v>
      </c>
      <c r="C56" s="75">
        <v>7.44</v>
      </c>
      <c r="D56" s="74" t="s">
        <v>52</v>
      </c>
      <c r="E56" s="75">
        <v>81</v>
      </c>
      <c r="F56" s="74" t="s">
        <v>83</v>
      </c>
      <c r="G56" s="75">
        <v>74</v>
      </c>
      <c r="H56" s="74" t="s">
        <v>84</v>
      </c>
      <c r="I56" s="75">
        <v>0.03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>
        <v>10.8</v>
      </c>
      <c r="C59" s="83"/>
      <c r="D59" s="84">
        <v>18.5</v>
      </c>
      <c r="E59" s="83"/>
      <c r="F59" s="83">
        <v>14.8</v>
      </c>
      <c r="G59" s="85"/>
      <c r="H59" s="83">
        <v>81.5</v>
      </c>
      <c r="I59" s="83"/>
      <c r="J59" s="100"/>
      <c r="K59" s="100"/>
      <c r="L59" s="100">
        <v>6.7</v>
      </c>
      <c r="M59" s="100"/>
    </row>
    <row r="60" ht="18.75" spans="1:13">
      <c r="A60" s="81" t="s">
        <v>86</v>
      </c>
      <c r="B60" s="82">
        <v>57.9</v>
      </c>
      <c r="C60" s="83"/>
      <c r="D60" s="84">
        <v>39.8</v>
      </c>
      <c r="E60" s="83"/>
      <c r="F60" s="83"/>
      <c r="G60" s="85"/>
      <c r="H60" s="83">
        <v>98.7</v>
      </c>
      <c r="I60" s="83"/>
      <c r="J60" s="100">
        <v>76</v>
      </c>
      <c r="K60" s="100"/>
      <c r="L60" s="100">
        <v>68.4</v>
      </c>
      <c r="M60" s="100"/>
    </row>
    <row r="61" ht="18.75" spans="1:13">
      <c r="A61" s="81" t="s">
        <v>87</v>
      </c>
      <c r="B61" s="82">
        <v>32.7</v>
      </c>
      <c r="C61" s="83"/>
      <c r="D61" s="84">
        <v>56.6</v>
      </c>
      <c r="E61" s="83"/>
      <c r="F61" s="83">
        <v>43.5</v>
      </c>
      <c r="G61" s="85"/>
      <c r="H61" s="83"/>
      <c r="I61" s="83"/>
      <c r="J61" s="100">
        <v>86.2</v>
      </c>
      <c r="K61" s="100"/>
      <c r="L61" s="100">
        <v>56.8</v>
      </c>
      <c r="M61" s="100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>
        <v>13.31</v>
      </c>
      <c r="D63" s="84"/>
      <c r="E63" s="83">
        <v>13.7</v>
      </c>
      <c r="F63" s="83"/>
      <c r="G63" s="85">
        <v>13.68</v>
      </c>
      <c r="H63" s="83"/>
      <c r="I63" s="83">
        <v>13.78</v>
      </c>
      <c r="J63" s="100"/>
      <c r="K63" s="100">
        <v>13.5</v>
      </c>
      <c r="M63" s="100">
        <v>15</v>
      </c>
    </row>
    <row r="64" ht="18.75" spans="1:13">
      <c r="A64" s="88" t="s">
        <v>89</v>
      </c>
      <c r="B64" s="83"/>
      <c r="C64" s="83">
        <v>49.19</v>
      </c>
      <c r="D64" s="84"/>
      <c r="E64" s="83">
        <v>49.92</v>
      </c>
      <c r="F64" s="83"/>
      <c r="G64" s="89">
        <v>48.93</v>
      </c>
      <c r="H64" s="83"/>
      <c r="I64" s="83">
        <v>51.5</v>
      </c>
      <c r="J64" s="100"/>
      <c r="K64" s="100">
        <v>49.7</v>
      </c>
      <c r="L64" s="100"/>
      <c r="M64" s="100">
        <v>46.8</v>
      </c>
    </row>
    <row r="65" ht="18.75" spans="1:13">
      <c r="A65" s="88" t="s">
        <v>90</v>
      </c>
      <c r="B65" s="83"/>
      <c r="C65" s="83">
        <v>28.93</v>
      </c>
      <c r="D65" s="84"/>
      <c r="E65" s="83">
        <v>28.69</v>
      </c>
      <c r="F65" s="83"/>
      <c r="G65" s="85">
        <v>28.24</v>
      </c>
      <c r="H65" s="83"/>
      <c r="I65" s="83">
        <v>28.8</v>
      </c>
      <c r="J65" s="100"/>
      <c r="K65" s="100">
        <v>29.9</v>
      </c>
      <c r="M65" s="100">
        <v>29.4</v>
      </c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5.68</v>
      </c>
      <c r="C67" s="83">
        <v>9.66</v>
      </c>
      <c r="D67" s="84">
        <v>6.98</v>
      </c>
      <c r="E67" s="83">
        <v>10.68</v>
      </c>
      <c r="F67" s="83">
        <v>6.33</v>
      </c>
      <c r="G67" s="85">
        <v>10.82</v>
      </c>
      <c r="H67" s="83">
        <v>11.6</v>
      </c>
      <c r="I67" s="83">
        <v>10.17</v>
      </c>
      <c r="J67" s="100">
        <v>9.13</v>
      </c>
      <c r="K67" s="100">
        <v>10.5</v>
      </c>
      <c r="L67" s="100">
        <v>8.45</v>
      </c>
      <c r="M67" s="100">
        <v>10.9</v>
      </c>
    </row>
    <row r="68" ht="18.75" spans="1:13">
      <c r="A68" s="106" t="s">
        <v>92</v>
      </c>
      <c r="B68" s="107">
        <v>7.74</v>
      </c>
      <c r="C68" s="83">
        <v>8.97</v>
      </c>
      <c r="D68" s="84">
        <v>7.14</v>
      </c>
      <c r="E68" s="83">
        <v>9.97</v>
      </c>
      <c r="F68" s="83">
        <v>4.37</v>
      </c>
      <c r="G68" s="85">
        <v>9.73</v>
      </c>
      <c r="H68" s="83">
        <v>3.31</v>
      </c>
      <c r="I68" s="83">
        <v>9.48</v>
      </c>
      <c r="J68" s="100">
        <v>6.28</v>
      </c>
      <c r="K68" s="100">
        <v>9.6</v>
      </c>
      <c r="L68" s="100">
        <v>4.39</v>
      </c>
      <c r="M68" s="100">
        <v>11.1</v>
      </c>
    </row>
    <row r="69" ht="18.75" spans="1:13">
      <c r="A69" s="106" t="s">
        <v>93</v>
      </c>
      <c r="B69" s="107">
        <v>11.8</v>
      </c>
      <c r="C69" s="83">
        <v>11.86</v>
      </c>
      <c r="D69" s="84">
        <v>12.3</v>
      </c>
      <c r="E69" s="83">
        <v>11.14</v>
      </c>
      <c r="F69" s="83">
        <v>10.9</v>
      </c>
      <c r="G69" s="85">
        <v>10.2</v>
      </c>
      <c r="H69" s="83">
        <v>4.51</v>
      </c>
      <c r="I69" s="83">
        <v>10.47</v>
      </c>
      <c r="J69" s="100">
        <v>4.18</v>
      </c>
      <c r="K69" s="100">
        <v>10.8</v>
      </c>
      <c r="L69" s="100">
        <v>7.26</v>
      </c>
      <c r="M69" s="100">
        <v>11</v>
      </c>
    </row>
    <row r="70" ht="18.75" spans="1:13">
      <c r="A70" s="106" t="s">
        <v>94</v>
      </c>
      <c r="B70" s="83"/>
      <c r="C70" s="83"/>
      <c r="D70" s="84"/>
      <c r="E70" s="83"/>
      <c r="F70" s="83"/>
      <c r="G70" s="85"/>
      <c r="H70" s="83"/>
      <c r="I70" s="83"/>
      <c r="J70" s="100"/>
      <c r="K70" s="100"/>
      <c r="L70" s="100"/>
      <c r="M70" s="100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K15" sqref="K1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141</v>
      </c>
      <c r="D2" s="6"/>
      <c r="E2" s="6"/>
      <c r="F2" s="7" t="s">
        <v>142</v>
      </c>
      <c r="G2" s="7"/>
      <c r="H2" s="7"/>
      <c r="I2" s="91" t="s">
        <v>143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60370</v>
      </c>
      <c r="D4" s="13"/>
      <c r="E4" s="13"/>
      <c r="F4" s="13">
        <v>60950</v>
      </c>
      <c r="G4" s="13"/>
      <c r="H4" s="13"/>
      <c r="I4" s="13">
        <v>61630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36475</v>
      </c>
      <c r="D5" s="13"/>
      <c r="E5" s="13"/>
      <c r="F5" s="13">
        <v>37740</v>
      </c>
      <c r="G5" s="13"/>
      <c r="H5" s="13"/>
      <c r="I5" s="13">
        <v>39060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C4-'15日'!I4</f>
        <v>620</v>
      </c>
      <c r="D6" s="15"/>
      <c r="E6" s="15"/>
      <c r="F6" s="16">
        <f>F4-C4</f>
        <v>580</v>
      </c>
      <c r="G6" s="17"/>
      <c r="H6" s="18"/>
      <c r="I6" s="16">
        <f>I4-F4</f>
        <v>680</v>
      </c>
      <c r="J6" s="17"/>
      <c r="K6" s="18"/>
      <c r="L6" s="95">
        <f>C6+F6+I6</f>
        <v>1880</v>
      </c>
      <c r="M6" s="95">
        <f>C7+F7+I7</f>
        <v>3810</v>
      </c>
    </row>
    <row r="7" ht="21.95" customHeight="1" spans="1:13">
      <c r="A7" s="11"/>
      <c r="B7" s="14" t="s">
        <v>8</v>
      </c>
      <c r="C7" s="15">
        <f>C5-'15日'!I5</f>
        <v>1225</v>
      </c>
      <c r="D7" s="15"/>
      <c r="E7" s="15"/>
      <c r="F7" s="16">
        <f>F5-C5</f>
        <v>1265</v>
      </c>
      <c r="G7" s="17"/>
      <c r="H7" s="18"/>
      <c r="I7" s="16">
        <f>I5-F5</f>
        <v>1320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43</v>
      </c>
      <c r="D9" s="13"/>
      <c r="E9" s="13"/>
      <c r="F9" s="13">
        <v>48</v>
      </c>
      <c r="G9" s="13"/>
      <c r="H9" s="13"/>
      <c r="I9" s="13">
        <v>49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43</v>
      </c>
      <c r="D10" s="13"/>
      <c r="E10" s="13"/>
      <c r="F10" s="13">
        <v>48</v>
      </c>
      <c r="G10" s="13"/>
      <c r="H10" s="13"/>
      <c r="I10" s="13">
        <v>49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3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300</v>
      </c>
      <c r="D15" s="24">
        <v>250</v>
      </c>
      <c r="E15" s="24">
        <v>500</v>
      </c>
      <c r="F15" s="24">
        <v>500</v>
      </c>
      <c r="G15" s="24">
        <v>470</v>
      </c>
      <c r="H15" s="24">
        <v>430</v>
      </c>
      <c r="I15" s="24">
        <v>420</v>
      </c>
      <c r="J15" s="24">
        <v>390</v>
      </c>
      <c r="K15" s="24">
        <v>350</v>
      </c>
    </row>
    <row r="16" ht="21.95" customHeight="1" spans="1:11">
      <c r="A16" s="25"/>
      <c r="B16" s="27" t="s">
        <v>21</v>
      </c>
      <c r="C16" s="28" t="s">
        <v>209</v>
      </c>
      <c r="D16" s="28"/>
      <c r="E16" s="28"/>
      <c r="F16" s="28" t="s">
        <v>22</v>
      </c>
      <c r="G16" s="28"/>
      <c r="H16" s="28"/>
      <c r="I16" s="28" t="s">
        <v>22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480</v>
      </c>
      <c r="D21" s="24">
        <v>400</v>
      </c>
      <c r="E21" s="24">
        <v>300</v>
      </c>
      <c r="F21" s="24">
        <v>300</v>
      </c>
      <c r="G21" s="24">
        <v>200</v>
      </c>
      <c r="H21" s="24">
        <v>500</v>
      </c>
      <c r="I21" s="24">
        <v>490</v>
      </c>
      <c r="J21" s="24">
        <v>410</v>
      </c>
      <c r="K21" s="24">
        <v>320</v>
      </c>
    </row>
    <row r="22" ht="36" customHeight="1" spans="1:11">
      <c r="A22" s="31"/>
      <c r="B22" s="27" t="s">
        <v>27</v>
      </c>
      <c r="C22" s="28" t="s">
        <v>28</v>
      </c>
      <c r="D22" s="28"/>
      <c r="E22" s="28"/>
      <c r="F22" s="28" t="s">
        <v>210</v>
      </c>
      <c r="G22" s="28"/>
      <c r="H22" s="28"/>
      <c r="I22" s="28" t="s">
        <v>28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v>2280</v>
      </c>
      <c r="D23" s="24"/>
      <c r="E23" s="24"/>
      <c r="F23" s="24">
        <f>1120+1140</f>
        <v>2260</v>
      </c>
      <c r="G23" s="24"/>
      <c r="H23" s="24"/>
      <c r="I23" s="24">
        <v>2150</v>
      </c>
      <c r="J23" s="24"/>
      <c r="K23" s="24"/>
    </row>
    <row r="24" ht="21.95" customHeight="1" spans="1:11">
      <c r="A24" s="32"/>
      <c r="B24" s="33" t="s">
        <v>32</v>
      </c>
      <c r="C24" s="24">
        <v>2950</v>
      </c>
      <c r="D24" s="24"/>
      <c r="E24" s="24"/>
      <c r="F24" s="24">
        <f>1420+1450</f>
        <v>2870</v>
      </c>
      <c r="G24" s="24"/>
      <c r="H24" s="24"/>
      <c r="I24" s="24">
        <f>1420+1450</f>
        <v>2870</v>
      </c>
      <c r="J24" s="24"/>
      <c r="K24" s="24"/>
    </row>
    <row r="25" ht="21.95" customHeight="1" spans="1:11">
      <c r="A25" s="25" t="s">
        <v>33</v>
      </c>
      <c r="B25" s="26" t="s">
        <v>34</v>
      </c>
      <c r="C25" s="111">
        <v>19</v>
      </c>
      <c r="D25" s="112"/>
      <c r="E25" s="113"/>
      <c r="F25" s="111">
        <v>19</v>
      </c>
      <c r="G25" s="112"/>
      <c r="H25" s="113"/>
      <c r="I25" s="111">
        <v>19</v>
      </c>
      <c r="J25" s="112"/>
      <c r="K25" s="113"/>
    </row>
    <row r="26" ht="21.95" customHeight="1" spans="1:11">
      <c r="A26" s="25"/>
      <c r="B26" s="26" t="s">
        <v>35</v>
      </c>
      <c r="C26" s="111">
        <v>143</v>
      </c>
      <c r="D26" s="112"/>
      <c r="E26" s="113"/>
      <c r="F26" s="111">
        <v>141</v>
      </c>
      <c r="G26" s="112"/>
      <c r="H26" s="113"/>
      <c r="I26" s="111">
        <v>141</v>
      </c>
      <c r="J26" s="112"/>
      <c r="K26" s="113"/>
    </row>
    <row r="27" ht="21.95" customHeight="1" spans="1:11">
      <c r="A27" s="25"/>
      <c r="B27" s="26" t="s">
        <v>36</v>
      </c>
      <c r="C27" s="111">
        <v>29</v>
      </c>
      <c r="D27" s="112"/>
      <c r="E27" s="113"/>
      <c r="F27" s="111">
        <v>29</v>
      </c>
      <c r="G27" s="112"/>
      <c r="H27" s="113"/>
      <c r="I27" s="111">
        <v>29</v>
      </c>
      <c r="J27" s="112"/>
      <c r="K27" s="113"/>
    </row>
    <row r="28" ht="76.5" customHeight="1" spans="1:11">
      <c r="A28" s="34" t="s">
        <v>37</v>
      </c>
      <c r="B28" s="35"/>
      <c r="C28" s="36"/>
      <c r="D28" s="37"/>
      <c r="E28" s="38"/>
      <c r="F28" s="36" t="s">
        <v>211</v>
      </c>
      <c r="G28" s="37"/>
      <c r="H28" s="38"/>
      <c r="I28" s="36" t="s">
        <v>212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ht="20.25" customHeight="1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customHeight="1" spans="1:11">
      <c r="A31" s="49" t="s">
        <v>41</v>
      </c>
      <c r="B31" s="50"/>
      <c r="C31" s="51" t="s">
        <v>125</v>
      </c>
      <c r="D31" s="52"/>
      <c r="E31" s="53"/>
      <c r="F31" s="51" t="s">
        <v>164</v>
      </c>
      <c r="G31" s="52"/>
      <c r="H31" s="53"/>
      <c r="I31" s="51" t="s">
        <v>213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100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9.49</v>
      </c>
      <c r="F35" s="23">
        <v>9.46</v>
      </c>
      <c r="G35" s="23">
        <v>9.46</v>
      </c>
      <c r="H35" s="24">
        <v>9.42</v>
      </c>
      <c r="I35" s="23">
        <v>9.44</v>
      </c>
      <c r="J35" s="100">
        <v>9.48</v>
      </c>
    </row>
    <row r="36" ht="15.75" spans="1:10">
      <c r="A36" s="62"/>
      <c r="B36" s="56"/>
      <c r="C36" s="63" t="s">
        <v>56</v>
      </c>
      <c r="D36" s="63" t="s">
        <v>57</v>
      </c>
      <c r="E36" s="23">
        <v>6.79</v>
      </c>
      <c r="F36" s="23">
        <v>7.71</v>
      </c>
      <c r="G36" s="23">
        <v>7.9</v>
      </c>
      <c r="H36" s="24">
        <v>6.3</v>
      </c>
      <c r="I36" s="23">
        <v>5.62</v>
      </c>
      <c r="J36" s="100">
        <v>5.44</v>
      </c>
    </row>
    <row r="37" ht="19.5" spans="1:10">
      <c r="A37" s="62"/>
      <c r="B37" s="56"/>
      <c r="C37" s="64" t="s">
        <v>58</v>
      </c>
      <c r="D37" s="63" t="s">
        <v>59</v>
      </c>
      <c r="E37" s="23">
        <v>14.4</v>
      </c>
      <c r="F37" s="23">
        <v>14.1</v>
      </c>
      <c r="G37" s="65">
        <v>11.8</v>
      </c>
      <c r="H37" s="24">
        <v>11.9</v>
      </c>
      <c r="I37" s="23">
        <v>14.8</v>
      </c>
      <c r="J37" s="100">
        <v>15.1</v>
      </c>
    </row>
    <row r="38" ht="16.5" spans="1:10">
      <c r="A38" s="62"/>
      <c r="B38" s="56"/>
      <c r="C38" s="66" t="s">
        <v>60</v>
      </c>
      <c r="D38" s="63" t="s">
        <v>61</v>
      </c>
      <c r="E38" s="65">
        <v>3.51</v>
      </c>
      <c r="F38" s="65">
        <v>3.48</v>
      </c>
      <c r="G38" s="65">
        <v>4.26</v>
      </c>
      <c r="H38" s="67">
        <v>4.76</v>
      </c>
      <c r="I38" s="23">
        <v>6.83</v>
      </c>
      <c r="J38" s="100">
        <v>5.42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0.5</v>
      </c>
      <c r="F39" s="23">
        <v>0.5</v>
      </c>
      <c r="G39" s="23">
        <v>0.6</v>
      </c>
      <c r="H39" s="24">
        <v>0.6</v>
      </c>
      <c r="I39" s="23">
        <v>0.2</v>
      </c>
      <c r="J39" s="100">
        <v>0.2</v>
      </c>
    </row>
    <row r="40" ht="15.75" spans="1:10">
      <c r="A40" s="62"/>
      <c r="B40" s="56"/>
      <c r="C40" s="64" t="s">
        <v>54</v>
      </c>
      <c r="D40" s="64" t="s">
        <v>63</v>
      </c>
      <c r="E40" s="23">
        <v>10.5</v>
      </c>
      <c r="F40" s="23">
        <v>10.48</v>
      </c>
      <c r="G40" s="23">
        <v>10.38</v>
      </c>
      <c r="H40" s="24">
        <v>10.35</v>
      </c>
      <c r="I40" s="23">
        <v>10.44</v>
      </c>
      <c r="J40" s="100">
        <v>10.5</v>
      </c>
    </row>
    <row r="41" ht="15.75" spans="1:10">
      <c r="A41" s="62"/>
      <c r="B41" s="56"/>
      <c r="C41" s="63" t="s">
        <v>56</v>
      </c>
      <c r="D41" s="63" t="s">
        <v>64</v>
      </c>
      <c r="E41" s="23">
        <v>23.15</v>
      </c>
      <c r="F41" s="23">
        <v>23.67</v>
      </c>
      <c r="G41" s="23">
        <v>22.5</v>
      </c>
      <c r="H41" s="24">
        <v>21.9</v>
      </c>
      <c r="I41" s="23">
        <v>19.53</v>
      </c>
      <c r="J41" s="100">
        <v>20.1</v>
      </c>
    </row>
    <row r="42" ht="15.75" spans="1:10">
      <c r="A42" s="62"/>
      <c r="B42" s="56"/>
      <c r="C42" s="68" t="s">
        <v>65</v>
      </c>
      <c r="D42" s="69" t="s">
        <v>66</v>
      </c>
      <c r="E42" s="23">
        <v>8.62</v>
      </c>
      <c r="F42" s="23">
        <v>8.85</v>
      </c>
      <c r="G42" s="23">
        <v>6.8</v>
      </c>
      <c r="H42" s="24">
        <v>3.7</v>
      </c>
      <c r="I42" s="23">
        <v>7.3</v>
      </c>
      <c r="J42" s="100">
        <v>7.46</v>
      </c>
    </row>
    <row r="43" ht="16.5" spans="1:10">
      <c r="A43" s="62"/>
      <c r="B43" s="56"/>
      <c r="C43" s="68" t="s">
        <v>67</v>
      </c>
      <c r="D43" s="70" t="s">
        <v>68</v>
      </c>
      <c r="E43" s="23">
        <v>9.58</v>
      </c>
      <c r="F43" s="23">
        <v>9.56</v>
      </c>
      <c r="G43" s="23">
        <v>7.83</v>
      </c>
      <c r="H43" s="24">
        <v>7.7</v>
      </c>
      <c r="I43" s="23">
        <v>7.36</v>
      </c>
      <c r="J43" s="100">
        <v>7.23</v>
      </c>
    </row>
    <row r="44" ht="19.5" spans="1:10">
      <c r="A44" s="62"/>
      <c r="B44" s="56"/>
      <c r="C44" s="64" t="s">
        <v>58</v>
      </c>
      <c r="D44" s="63" t="s">
        <v>69</v>
      </c>
      <c r="E44" s="23">
        <v>322</v>
      </c>
      <c r="F44" s="23">
        <v>330</v>
      </c>
      <c r="G44" s="23">
        <v>350</v>
      </c>
      <c r="H44" s="24">
        <v>354</v>
      </c>
      <c r="I44" s="23">
        <v>440</v>
      </c>
      <c r="J44" s="100">
        <v>460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7.28</v>
      </c>
      <c r="F45" s="23">
        <v>5.65</v>
      </c>
      <c r="G45" s="23">
        <v>6.4</v>
      </c>
      <c r="H45" s="24">
        <v>7.1</v>
      </c>
      <c r="I45" s="23">
        <v>5.34</v>
      </c>
      <c r="J45" s="100">
        <v>5.61</v>
      </c>
    </row>
    <row r="46" ht="19.5" spans="1:10">
      <c r="A46" s="62"/>
      <c r="B46" s="56"/>
      <c r="C46" s="64" t="s">
        <v>58</v>
      </c>
      <c r="D46" s="63" t="s">
        <v>59</v>
      </c>
      <c r="E46" s="23">
        <v>10.4</v>
      </c>
      <c r="F46" s="23">
        <v>11.6</v>
      </c>
      <c r="G46" s="23">
        <v>14.2</v>
      </c>
      <c r="H46" s="24">
        <v>14.7</v>
      </c>
      <c r="I46" s="23">
        <v>15</v>
      </c>
      <c r="J46" s="100">
        <v>14.9</v>
      </c>
    </row>
    <row r="47" ht="16.5" spans="1:10">
      <c r="A47" s="62"/>
      <c r="B47" s="56"/>
      <c r="C47" s="66" t="s">
        <v>60</v>
      </c>
      <c r="D47" s="63" t="s">
        <v>73</v>
      </c>
      <c r="E47" s="23">
        <v>5.54</v>
      </c>
      <c r="F47" s="23">
        <v>3.26</v>
      </c>
      <c r="G47" s="23">
        <v>1.94</v>
      </c>
      <c r="H47" s="24">
        <v>3</v>
      </c>
      <c r="I47" s="23">
        <v>7.25</v>
      </c>
      <c r="J47" s="100">
        <v>5.48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6.94</v>
      </c>
      <c r="F48" s="23">
        <v>6.73</v>
      </c>
      <c r="G48" s="23">
        <v>7.59</v>
      </c>
      <c r="H48" s="24">
        <v>7.49</v>
      </c>
      <c r="I48" s="23">
        <v>5.62</v>
      </c>
      <c r="J48" s="100">
        <v>5.92</v>
      </c>
    </row>
    <row r="49" ht="19.5" spans="1:10">
      <c r="A49" s="62"/>
      <c r="B49" s="56"/>
      <c r="C49" s="64" t="s">
        <v>58</v>
      </c>
      <c r="D49" s="63" t="s">
        <v>59</v>
      </c>
      <c r="E49" s="23">
        <v>15.7</v>
      </c>
      <c r="F49" s="23">
        <v>13.3</v>
      </c>
      <c r="G49" s="23">
        <v>16</v>
      </c>
      <c r="H49" s="24">
        <v>15</v>
      </c>
      <c r="I49" s="23">
        <v>13.9</v>
      </c>
      <c r="J49" s="100">
        <v>12.3</v>
      </c>
    </row>
    <row r="50" ht="16.5" spans="1:10">
      <c r="A50" s="62"/>
      <c r="B50" s="56"/>
      <c r="C50" s="66" t="s">
        <v>60</v>
      </c>
      <c r="D50" s="63" t="s">
        <v>73</v>
      </c>
      <c r="E50" s="23">
        <v>5.15</v>
      </c>
      <c r="F50" s="23">
        <v>4.1</v>
      </c>
      <c r="G50" s="23">
        <v>0.45</v>
      </c>
      <c r="H50" s="24">
        <v>3.7</v>
      </c>
      <c r="I50" s="23">
        <v>3.72</v>
      </c>
      <c r="J50" s="100">
        <v>2.46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>
        <v>0</v>
      </c>
      <c r="F51" s="23">
        <v>0</v>
      </c>
      <c r="G51" s="23">
        <v>0</v>
      </c>
      <c r="H51" s="24">
        <v>0</v>
      </c>
      <c r="I51" s="23">
        <v>0</v>
      </c>
      <c r="J51" s="100">
        <v>0</v>
      </c>
    </row>
    <row r="52" ht="15.75" spans="1:10">
      <c r="A52" s="62"/>
      <c r="B52" s="56"/>
      <c r="C52" s="64" t="s">
        <v>54</v>
      </c>
      <c r="D52" s="63" t="s">
        <v>77</v>
      </c>
      <c r="E52" s="23">
        <v>9.42</v>
      </c>
      <c r="F52" s="23">
        <v>9.43</v>
      </c>
      <c r="G52" s="23">
        <v>9.48</v>
      </c>
      <c r="H52" s="24">
        <v>9.47</v>
      </c>
      <c r="I52" s="23">
        <v>9.2</v>
      </c>
      <c r="J52" s="100">
        <v>9.32</v>
      </c>
    </row>
    <row r="53" ht="15.75" spans="1:10">
      <c r="A53" s="62"/>
      <c r="B53" s="56"/>
      <c r="C53" s="63" t="s">
        <v>56</v>
      </c>
      <c r="D53" s="63" t="s">
        <v>57</v>
      </c>
      <c r="E53" s="23">
        <v>5.24</v>
      </c>
      <c r="F53" s="23">
        <v>4.32</v>
      </c>
      <c r="G53" s="23">
        <v>6.27</v>
      </c>
      <c r="H53" s="24">
        <v>5.72</v>
      </c>
      <c r="I53" s="23">
        <v>6.35</v>
      </c>
      <c r="J53" s="100">
        <v>5.85</v>
      </c>
    </row>
    <row r="54" ht="19.5" spans="1:10">
      <c r="A54" s="62"/>
      <c r="B54" s="56"/>
      <c r="C54" s="64" t="s">
        <v>58</v>
      </c>
      <c r="D54" s="63" t="s">
        <v>59</v>
      </c>
      <c r="E54" s="23">
        <v>11.1</v>
      </c>
      <c r="F54" s="23">
        <v>9.8</v>
      </c>
      <c r="G54" s="23">
        <v>12.7</v>
      </c>
      <c r="H54" s="24">
        <v>10.4</v>
      </c>
      <c r="I54" s="23">
        <v>8.5</v>
      </c>
      <c r="J54" s="100">
        <v>10.8</v>
      </c>
    </row>
    <row r="55" ht="16.5" spans="1:10">
      <c r="A55" s="62"/>
      <c r="B55" s="71"/>
      <c r="C55" s="72" t="s">
        <v>60</v>
      </c>
      <c r="D55" s="63" t="s">
        <v>80</v>
      </c>
      <c r="E55" s="73">
        <v>3.34</v>
      </c>
      <c r="F55" s="73">
        <v>3.26</v>
      </c>
      <c r="G55" s="73">
        <v>2.29</v>
      </c>
      <c r="H55" s="24">
        <v>4.6</v>
      </c>
      <c r="I55" s="23">
        <v>2.86</v>
      </c>
      <c r="J55" s="100">
        <v>4.63</v>
      </c>
    </row>
    <row r="56" ht="14.25" spans="1:10">
      <c r="A56" s="74" t="s">
        <v>81</v>
      </c>
      <c r="B56" s="74" t="s">
        <v>82</v>
      </c>
      <c r="C56" s="75">
        <v>7.27</v>
      </c>
      <c r="D56" s="74" t="s">
        <v>52</v>
      </c>
      <c r="E56" s="75">
        <v>77</v>
      </c>
      <c r="F56" s="74" t="s">
        <v>83</v>
      </c>
      <c r="G56" s="75">
        <v>82</v>
      </c>
      <c r="H56" s="74" t="s">
        <v>84</v>
      </c>
      <c r="I56" s="75">
        <v>0.01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>
        <v>7.6</v>
      </c>
      <c r="C59" s="83"/>
      <c r="D59" s="84">
        <v>5.28</v>
      </c>
      <c r="E59" s="83"/>
      <c r="F59" s="83">
        <v>13.1</v>
      </c>
      <c r="G59" s="85"/>
      <c r="H59" s="83">
        <v>11.39</v>
      </c>
      <c r="I59" s="83"/>
      <c r="J59" s="100">
        <v>22.3</v>
      </c>
      <c r="K59" s="100"/>
      <c r="L59" s="100">
        <v>19</v>
      </c>
      <c r="M59" s="100"/>
    </row>
    <row r="60" ht="18.75" spans="1:13">
      <c r="A60" s="81" t="s">
        <v>86</v>
      </c>
      <c r="B60" s="82">
        <v>26.2</v>
      </c>
      <c r="C60" s="83"/>
      <c r="D60" s="84">
        <v>64.19</v>
      </c>
      <c r="E60" s="83"/>
      <c r="F60" s="83">
        <v>26.9</v>
      </c>
      <c r="G60" s="85"/>
      <c r="H60" s="83">
        <v>70.3</v>
      </c>
      <c r="I60" s="83"/>
      <c r="J60" s="100">
        <v>47.2</v>
      </c>
      <c r="K60" s="100"/>
      <c r="L60" s="100">
        <v>29.7</v>
      </c>
      <c r="M60" s="100"/>
    </row>
    <row r="61" ht="18.75" spans="1:13">
      <c r="A61" s="81" t="s">
        <v>87</v>
      </c>
      <c r="B61" s="82">
        <v>79.8</v>
      </c>
      <c r="C61" s="83"/>
      <c r="D61" s="84">
        <v>47.5</v>
      </c>
      <c r="E61" s="83"/>
      <c r="F61" s="83">
        <v>10.2</v>
      </c>
      <c r="G61" s="85"/>
      <c r="H61" s="83">
        <v>60.7</v>
      </c>
      <c r="I61" s="83"/>
      <c r="J61" s="100">
        <v>113</v>
      </c>
      <c r="K61" s="100"/>
      <c r="L61" s="100">
        <v>74</v>
      </c>
      <c r="M61" s="100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>
        <v>15.68</v>
      </c>
      <c r="D63" s="84"/>
      <c r="E63" s="83">
        <v>15</v>
      </c>
      <c r="F63" s="83"/>
      <c r="G63" s="85">
        <v>15</v>
      </c>
      <c r="H63" s="83"/>
      <c r="I63" s="83">
        <v>13.8</v>
      </c>
      <c r="J63" s="100"/>
      <c r="K63" s="100">
        <v>13.8</v>
      </c>
      <c r="M63" s="100">
        <v>13.5</v>
      </c>
    </row>
    <row r="64" ht="18.75" spans="1:13">
      <c r="A64" s="88" t="s">
        <v>89</v>
      </c>
      <c r="B64" s="83"/>
      <c r="C64" s="83">
        <v>45.31</v>
      </c>
      <c r="D64" s="84"/>
      <c r="E64" s="83">
        <v>48.77</v>
      </c>
      <c r="F64" s="83"/>
      <c r="G64" s="89">
        <v>48.1</v>
      </c>
      <c r="H64" s="83"/>
      <c r="I64" s="83"/>
      <c r="J64" s="100"/>
      <c r="K64" s="100">
        <v>12.7</v>
      </c>
      <c r="L64" s="100"/>
      <c r="M64" s="100">
        <v>14.2</v>
      </c>
    </row>
    <row r="65" ht="18.75" spans="1:13">
      <c r="A65" s="88" t="s">
        <v>90</v>
      </c>
      <c r="B65" s="83"/>
      <c r="C65" s="83">
        <v>30.36</v>
      </c>
      <c r="D65" s="84"/>
      <c r="E65" s="83">
        <v>29.54</v>
      </c>
      <c r="F65" s="83"/>
      <c r="G65" s="85">
        <v>29.7</v>
      </c>
      <c r="H65" s="83"/>
      <c r="I65" s="83">
        <v>29.4</v>
      </c>
      <c r="J65" s="100"/>
      <c r="K65" s="100">
        <v>30.5</v>
      </c>
      <c r="M65" s="100">
        <v>32.9</v>
      </c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4.21</v>
      </c>
      <c r="C67" s="83">
        <v>11.15</v>
      </c>
      <c r="D67" s="84">
        <v>4.23</v>
      </c>
      <c r="E67" s="83">
        <v>11.04</v>
      </c>
      <c r="F67" s="83">
        <v>3.6</v>
      </c>
      <c r="G67" s="85">
        <v>10.5</v>
      </c>
      <c r="H67" s="83">
        <v>6.2</v>
      </c>
      <c r="I67" s="83">
        <v>11.4</v>
      </c>
      <c r="J67" s="100">
        <v>11.7</v>
      </c>
      <c r="K67" s="100">
        <v>11.1</v>
      </c>
      <c r="L67" s="100">
        <v>2.58</v>
      </c>
      <c r="M67" s="100">
        <v>10.2</v>
      </c>
    </row>
    <row r="68" ht="18.75" spans="1:13">
      <c r="A68" s="106" t="s">
        <v>92</v>
      </c>
      <c r="B68" s="107">
        <v>5.58</v>
      </c>
      <c r="C68" s="83">
        <v>10.42</v>
      </c>
      <c r="D68" s="84">
        <v>5.44</v>
      </c>
      <c r="E68" s="83">
        <v>10.17</v>
      </c>
      <c r="F68" s="83">
        <v>6.12</v>
      </c>
      <c r="G68" s="85">
        <v>10</v>
      </c>
      <c r="H68" s="83">
        <v>6.9</v>
      </c>
      <c r="I68" s="83">
        <v>10.2</v>
      </c>
      <c r="J68" s="100">
        <v>6.63</v>
      </c>
      <c r="K68" s="100">
        <v>10</v>
      </c>
      <c r="L68" s="100">
        <v>1.89</v>
      </c>
      <c r="M68" s="100">
        <v>9.4</v>
      </c>
    </row>
    <row r="69" ht="18.75" spans="1:13">
      <c r="A69" s="106" t="s">
        <v>93</v>
      </c>
      <c r="B69" s="107">
        <v>6.1</v>
      </c>
      <c r="C69" s="83">
        <v>11.1</v>
      </c>
      <c r="D69" s="84">
        <v>7.27</v>
      </c>
      <c r="E69" s="83">
        <v>10.77</v>
      </c>
      <c r="F69" s="83">
        <v>7.19</v>
      </c>
      <c r="G69" s="85">
        <v>10.4</v>
      </c>
      <c r="H69" s="83">
        <v>3.2</v>
      </c>
      <c r="I69" s="83">
        <v>10.7</v>
      </c>
      <c r="J69" s="100">
        <v>5.78</v>
      </c>
      <c r="K69" s="100">
        <v>10.8</v>
      </c>
      <c r="L69" s="100">
        <v>2.98</v>
      </c>
      <c r="M69" s="100">
        <v>10.4</v>
      </c>
    </row>
    <row r="70" ht="18.75" spans="1:13">
      <c r="A70" s="106" t="s">
        <v>94</v>
      </c>
      <c r="B70" s="83"/>
      <c r="C70" s="83"/>
      <c r="D70" s="84"/>
      <c r="E70" s="83"/>
      <c r="F70" s="83"/>
      <c r="G70" s="85"/>
      <c r="H70" s="83"/>
      <c r="I70" s="83"/>
      <c r="J70" s="100"/>
      <c r="K70" s="100"/>
      <c r="L70" s="100"/>
      <c r="M70" s="100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</v>
      </c>
      <c r="D2" s="6"/>
      <c r="E2" s="6"/>
      <c r="F2" s="7" t="s">
        <v>2</v>
      </c>
      <c r="G2" s="7"/>
      <c r="H2" s="7"/>
      <c r="I2" s="91" t="s">
        <v>3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62361</v>
      </c>
      <c r="D4" s="13"/>
      <c r="E4" s="13"/>
      <c r="F4" s="13">
        <v>63000</v>
      </c>
      <c r="G4" s="13"/>
      <c r="H4" s="13"/>
      <c r="I4" s="13">
        <v>63580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40410</v>
      </c>
      <c r="D5" s="13"/>
      <c r="E5" s="13"/>
      <c r="F5" s="13">
        <v>41530</v>
      </c>
      <c r="G5" s="13"/>
      <c r="H5" s="13"/>
      <c r="I5" s="13">
        <v>42700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C4-'16日'!I4</f>
        <v>731</v>
      </c>
      <c r="D6" s="15"/>
      <c r="E6" s="15"/>
      <c r="F6" s="16">
        <f>F4-C4</f>
        <v>639</v>
      </c>
      <c r="G6" s="17"/>
      <c r="H6" s="18"/>
      <c r="I6" s="16">
        <f>I4-F4</f>
        <v>580</v>
      </c>
      <c r="J6" s="17"/>
      <c r="K6" s="18"/>
      <c r="L6" s="95">
        <f>C6+F6+I6</f>
        <v>1950</v>
      </c>
      <c r="M6" s="95">
        <f>C7+F7+I7</f>
        <v>3640</v>
      </c>
    </row>
    <row r="7" ht="21.95" customHeight="1" spans="1:13">
      <c r="A7" s="11"/>
      <c r="B7" s="14" t="s">
        <v>8</v>
      </c>
      <c r="C7" s="15">
        <f>C5-'16日'!I5</f>
        <v>1350</v>
      </c>
      <c r="D7" s="15"/>
      <c r="E7" s="15"/>
      <c r="F7" s="16">
        <f>F5-C5</f>
        <v>1120</v>
      </c>
      <c r="G7" s="17"/>
      <c r="H7" s="18"/>
      <c r="I7" s="16">
        <f>I5-F5</f>
        <v>1170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47</v>
      </c>
      <c r="D9" s="13"/>
      <c r="E9" s="13"/>
      <c r="F9" s="13">
        <v>44</v>
      </c>
      <c r="G9" s="13"/>
      <c r="H9" s="13"/>
      <c r="I9" s="13">
        <v>49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47</v>
      </c>
      <c r="D10" s="13"/>
      <c r="E10" s="13"/>
      <c r="F10" s="13">
        <v>44</v>
      </c>
      <c r="G10" s="13"/>
      <c r="H10" s="13"/>
      <c r="I10" s="13">
        <v>49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3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350</v>
      </c>
      <c r="D15" s="24">
        <v>200</v>
      </c>
      <c r="E15" s="24">
        <v>500</v>
      </c>
      <c r="F15" s="24">
        <v>500</v>
      </c>
      <c r="G15" s="24">
        <v>460</v>
      </c>
      <c r="H15" s="24">
        <v>410</v>
      </c>
      <c r="I15" s="24">
        <v>410</v>
      </c>
      <c r="J15" s="24">
        <v>370</v>
      </c>
      <c r="K15" s="24">
        <v>380</v>
      </c>
    </row>
    <row r="16" ht="21.95" customHeight="1" spans="1:11">
      <c r="A16" s="25"/>
      <c r="B16" s="27" t="s">
        <v>21</v>
      </c>
      <c r="C16" s="28" t="s">
        <v>214</v>
      </c>
      <c r="D16" s="28"/>
      <c r="E16" s="28"/>
      <c r="F16" s="28" t="s">
        <v>22</v>
      </c>
      <c r="G16" s="28"/>
      <c r="H16" s="28"/>
      <c r="I16" s="28" t="s">
        <v>215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320</v>
      </c>
      <c r="D21" s="24">
        <v>550</v>
      </c>
      <c r="E21" s="24">
        <v>500</v>
      </c>
      <c r="F21" s="24">
        <v>500</v>
      </c>
      <c r="G21" s="24">
        <v>410</v>
      </c>
      <c r="H21" s="24">
        <v>320</v>
      </c>
      <c r="I21" s="24">
        <v>300</v>
      </c>
      <c r="J21" s="24">
        <v>540</v>
      </c>
      <c r="K21" s="24">
        <v>500</v>
      </c>
    </row>
    <row r="22" ht="21.95" customHeight="1" spans="1:11">
      <c r="A22" s="31"/>
      <c r="B22" s="27" t="s">
        <v>27</v>
      </c>
      <c r="C22" s="28" t="s">
        <v>216</v>
      </c>
      <c r="D22" s="28"/>
      <c r="E22" s="28"/>
      <c r="F22" s="28" t="s">
        <v>28</v>
      </c>
      <c r="G22" s="28"/>
      <c r="H22" s="28"/>
      <c r="I22" s="28" t="s">
        <v>217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f>980+1050</f>
        <v>2030</v>
      </c>
      <c r="D23" s="24"/>
      <c r="E23" s="24"/>
      <c r="F23" s="24">
        <f>1850+2090</f>
        <v>3940</v>
      </c>
      <c r="G23" s="24"/>
      <c r="H23" s="24"/>
      <c r="I23" s="24">
        <f>1880+1940</f>
        <v>3820</v>
      </c>
      <c r="J23" s="24"/>
      <c r="K23" s="24"/>
    </row>
    <row r="24" ht="21.95" customHeight="1" spans="1:11">
      <c r="A24" s="32"/>
      <c r="B24" s="33" t="s">
        <v>32</v>
      </c>
      <c r="C24" s="24">
        <f>1380+1340</f>
        <v>2720</v>
      </c>
      <c r="D24" s="24"/>
      <c r="E24" s="24"/>
      <c r="F24" s="24">
        <f>1320+1280</f>
        <v>2600</v>
      </c>
      <c r="G24" s="24"/>
      <c r="H24" s="24"/>
      <c r="I24" s="24">
        <f>1320+1280</f>
        <v>2600</v>
      </c>
      <c r="J24" s="24"/>
      <c r="K24" s="24"/>
    </row>
    <row r="25" ht="21.95" customHeight="1" spans="1:11">
      <c r="A25" s="25" t="s">
        <v>33</v>
      </c>
      <c r="B25" s="26" t="s">
        <v>34</v>
      </c>
      <c r="C25" s="111">
        <v>18</v>
      </c>
      <c r="D25" s="112"/>
      <c r="E25" s="113"/>
      <c r="F25" s="111">
        <v>18</v>
      </c>
      <c r="G25" s="112"/>
      <c r="H25" s="113"/>
      <c r="I25" s="111">
        <v>18</v>
      </c>
      <c r="J25" s="112"/>
      <c r="K25" s="113"/>
    </row>
    <row r="26" ht="21.95" customHeight="1" spans="1:11">
      <c r="A26" s="25"/>
      <c r="B26" s="26" t="s">
        <v>35</v>
      </c>
      <c r="C26" s="111">
        <v>139</v>
      </c>
      <c r="D26" s="112"/>
      <c r="E26" s="113"/>
      <c r="F26" s="111">
        <v>139</v>
      </c>
      <c r="G26" s="112"/>
      <c r="H26" s="113"/>
      <c r="I26" s="111">
        <v>139</v>
      </c>
      <c r="J26" s="112"/>
      <c r="K26" s="113"/>
    </row>
    <row r="27" ht="21.95" customHeight="1" spans="1:11">
      <c r="A27" s="25"/>
      <c r="B27" s="26" t="s">
        <v>36</v>
      </c>
      <c r="C27" s="111">
        <v>29</v>
      </c>
      <c r="D27" s="112"/>
      <c r="E27" s="113"/>
      <c r="F27" s="111">
        <v>29</v>
      </c>
      <c r="G27" s="112"/>
      <c r="H27" s="113"/>
      <c r="I27" s="111">
        <v>29</v>
      </c>
      <c r="J27" s="112"/>
      <c r="K27" s="113"/>
    </row>
    <row r="28" ht="76.5" customHeight="1" spans="1:11">
      <c r="A28" s="34" t="s">
        <v>37</v>
      </c>
      <c r="B28" s="35"/>
      <c r="C28" s="36" t="s">
        <v>218</v>
      </c>
      <c r="D28" s="37"/>
      <c r="E28" s="38"/>
      <c r="F28" s="36" t="s">
        <v>200</v>
      </c>
      <c r="G28" s="37"/>
      <c r="H28" s="38"/>
      <c r="I28" s="36" t="s">
        <v>219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ht="20.25" customHeight="1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customHeight="1" spans="1:11">
      <c r="A31" s="49" t="s">
        <v>41</v>
      </c>
      <c r="B31" s="50"/>
      <c r="C31" s="51" t="s">
        <v>163</v>
      </c>
      <c r="D31" s="52"/>
      <c r="E31" s="53"/>
      <c r="F31" s="51" t="s">
        <v>220</v>
      </c>
      <c r="G31" s="52"/>
      <c r="H31" s="53"/>
      <c r="I31" s="51" t="s">
        <v>44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9.45</v>
      </c>
      <c r="F35" s="23">
        <v>9.43</v>
      </c>
      <c r="G35" s="23">
        <v>9.65</v>
      </c>
      <c r="H35" s="24">
        <v>9.61</v>
      </c>
      <c r="I35" s="23">
        <v>9.61</v>
      </c>
      <c r="J35" s="100">
        <v>9.58</v>
      </c>
    </row>
    <row r="36" ht="15.75" spans="1:10">
      <c r="A36" s="62"/>
      <c r="B36" s="56"/>
      <c r="C36" s="63" t="s">
        <v>56</v>
      </c>
      <c r="D36" s="63" t="s">
        <v>57</v>
      </c>
      <c r="E36" s="23">
        <v>6.4</v>
      </c>
      <c r="F36" s="23">
        <v>6.37</v>
      </c>
      <c r="G36" s="23">
        <v>6.3</v>
      </c>
      <c r="H36" s="24">
        <v>7.9</v>
      </c>
      <c r="I36" s="23">
        <v>6.31</v>
      </c>
      <c r="J36" s="100">
        <v>7.01</v>
      </c>
    </row>
    <row r="37" ht="19.5" spans="1:10">
      <c r="A37" s="62"/>
      <c r="B37" s="56"/>
      <c r="C37" s="64" t="s">
        <v>58</v>
      </c>
      <c r="D37" s="63" t="s">
        <v>59</v>
      </c>
      <c r="E37" s="23">
        <v>14.9</v>
      </c>
      <c r="F37" s="23">
        <v>14.5</v>
      </c>
      <c r="G37" s="65">
        <v>15.3</v>
      </c>
      <c r="H37" s="24">
        <v>13.9</v>
      </c>
      <c r="I37" s="23">
        <v>14.7</v>
      </c>
      <c r="J37" s="100">
        <v>14.6</v>
      </c>
    </row>
    <row r="38" ht="16.5" spans="1:10">
      <c r="A38" s="62"/>
      <c r="B38" s="56"/>
      <c r="C38" s="66" t="s">
        <v>60</v>
      </c>
      <c r="D38" s="63" t="s">
        <v>61</v>
      </c>
      <c r="E38" s="65">
        <v>3.47</v>
      </c>
      <c r="F38" s="65">
        <v>8.78</v>
      </c>
      <c r="G38" s="65">
        <v>4.02</v>
      </c>
      <c r="H38" s="67">
        <v>3.9</v>
      </c>
      <c r="I38" s="23">
        <v>7.36</v>
      </c>
      <c r="J38" s="100">
        <v>9.52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</v>
      </c>
      <c r="F39" s="23">
        <v>0</v>
      </c>
      <c r="G39" s="23">
        <v>0.5</v>
      </c>
      <c r="H39" s="24">
        <v>0.5</v>
      </c>
      <c r="I39" s="23">
        <v>0.7</v>
      </c>
      <c r="J39" s="100">
        <v>0.7</v>
      </c>
    </row>
    <row r="40" ht="15.75" spans="1:10">
      <c r="A40" s="62"/>
      <c r="B40" s="56"/>
      <c r="C40" s="64" t="s">
        <v>54</v>
      </c>
      <c r="D40" s="64" t="s">
        <v>63</v>
      </c>
      <c r="E40" s="23">
        <v>10.46</v>
      </c>
      <c r="F40" s="23">
        <v>10.38</v>
      </c>
      <c r="G40" s="23">
        <v>10.53</v>
      </c>
      <c r="H40" s="24">
        <v>10.49</v>
      </c>
      <c r="I40" s="23">
        <v>10.34</v>
      </c>
      <c r="J40" s="100">
        <v>10.32</v>
      </c>
    </row>
    <row r="41" ht="15.75" spans="1:10">
      <c r="A41" s="62"/>
      <c r="B41" s="56"/>
      <c r="C41" s="63" t="s">
        <v>56</v>
      </c>
      <c r="D41" s="63" t="s">
        <v>64</v>
      </c>
      <c r="E41" s="23">
        <v>23.3</v>
      </c>
      <c r="F41" s="23">
        <v>21.9</v>
      </c>
      <c r="G41" s="23">
        <v>21.4</v>
      </c>
      <c r="H41" s="24">
        <v>23.7</v>
      </c>
      <c r="I41" s="23">
        <v>24.6</v>
      </c>
      <c r="J41" s="100">
        <v>21.9</v>
      </c>
    </row>
    <row r="42" ht="15.75" spans="1:10">
      <c r="A42" s="62"/>
      <c r="B42" s="56"/>
      <c r="C42" s="68" t="s">
        <v>65</v>
      </c>
      <c r="D42" s="69" t="s">
        <v>66</v>
      </c>
      <c r="E42" s="23">
        <v>7.58</v>
      </c>
      <c r="F42" s="23">
        <v>7.27</v>
      </c>
      <c r="G42" s="23">
        <v>5.39</v>
      </c>
      <c r="H42" s="24">
        <v>6.01</v>
      </c>
      <c r="I42" s="23">
        <v>7.11</v>
      </c>
      <c r="J42" s="100">
        <v>7.13</v>
      </c>
    </row>
    <row r="43" ht="16.5" spans="1:10">
      <c r="A43" s="62"/>
      <c r="B43" s="56"/>
      <c r="C43" s="68" t="s">
        <v>67</v>
      </c>
      <c r="D43" s="70" t="s">
        <v>68</v>
      </c>
      <c r="E43" s="23">
        <v>9.14</v>
      </c>
      <c r="F43" s="23">
        <v>8.91</v>
      </c>
      <c r="G43" s="23">
        <v>8.69</v>
      </c>
      <c r="H43" s="24">
        <v>8.28</v>
      </c>
      <c r="I43" s="23">
        <v>8.5</v>
      </c>
      <c r="J43" s="100">
        <v>9.03</v>
      </c>
    </row>
    <row r="44" ht="19.5" spans="1:10">
      <c r="A44" s="62"/>
      <c r="B44" s="56"/>
      <c r="C44" s="64" t="s">
        <v>58</v>
      </c>
      <c r="D44" s="63" t="s">
        <v>69</v>
      </c>
      <c r="E44" s="23">
        <v>355</v>
      </c>
      <c r="F44" s="23">
        <v>364</v>
      </c>
      <c r="G44" s="23">
        <v>370</v>
      </c>
      <c r="H44" s="24">
        <v>369</v>
      </c>
      <c r="I44" s="23">
        <v>371</v>
      </c>
      <c r="J44" s="100">
        <v>367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5.63</v>
      </c>
      <c r="F45" s="23">
        <v>5.41</v>
      </c>
      <c r="G45" s="23">
        <v>5.71</v>
      </c>
      <c r="H45" s="24">
        <v>6.1</v>
      </c>
      <c r="I45" s="23">
        <v>6.27</v>
      </c>
      <c r="J45" s="100">
        <v>5.87</v>
      </c>
    </row>
    <row r="46" ht="19.5" spans="1:10">
      <c r="A46" s="62"/>
      <c r="B46" s="56"/>
      <c r="C46" s="64" t="s">
        <v>58</v>
      </c>
      <c r="D46" s="63" t="s">
        <v>59</v>
      </c>
      <c r="E46" s="23">
        <v>15.2</v>
      </c>
      <c r="F46" s="23">
        <v>16</v>
      </c>
      <c r="G46" s="23">
        <v>16.6</v>
      </c>
      <c r="H46" s="24">
        <v>16.9</v>
      </c>
      <c r="I46" s="23">
        <v>15.5</v>
      </c>
      <c r="J46" s="100">
        <v>15</v>
      </c>
    </row>
    <row r="47" ht="16.5" spans="1:10">
      <c r="A47" s="62"/>
      <c r="B47" s="56"/>
      <c r="C47" s="66" t="s">
        <v>60</v>
      </c>
      <c r="D47" s="63" t="s">
        <v>73</v>
      </c>
      <c r="E47" s="23">
        <v>2.79</v>
      </c>
      <c r="F47" s="23">
        <v>3.98</v>
      </c>
      <c r="G47" s="23">
        <v>0.23</v>
      </c>
      <c r="H47" s="24">
        <v>0.23</v>
      </c>
      <c r="I47" s="23">
        <v>7.1</v>
      </c>
      <c r="J47" s="100">
        <v>6.9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5.37</v>
      </c>
      <c r="F48" s="23">
        <v>5.52</v>
      </c>
      <c r="G48" s="23">
        <v>6.9</v>
      </c>
      <c r="H48" s="24">
        <v>7.5</v>
      </c>
      <c r="I48" s="23">
        <v>6.08</v>
      </c>
      <c r="J48" s="100">
        <v>5.73</v>
      </c>
    </row>
    <row r="49" ht="19.5" spans="1:10">
      <c r="A49" s="62"/>
      <c r="B49" s="56"/>
      <c r="C49" s="64" t="s">
        <v>58</v>
      </c>
      <c r="D49" s="63" t="s">
        <v>59</v>
      </c>
      <c r="E49" s="23">
        <v>15</v>
      </c>
      <c r="F49" s="23">
        <v>17</v>
      </c>
      <c r="G49" s="23">
        <v>17.4</v>
      </c>
      <c r="H49" s="24">
        <v>18.6</v>
      </c>
      <c r="I49" s="23">
        <v>12.8</v>
      </c>
      <c r="J49" s="100">
        <v>19.4</v>
      </c>
    </row>
    <row r="50" ht="16.5" spans="1:10">
      <c r="A50" s="62"/>
      <c r="B50" s="56"/>
      <c r="C50" s="66" t="s">
        <v>60</v>
      </c>
      <c r="D50" s="63" t="s">
        <v>73</v>
      </c>
      <c r="E50" s="23">
        <v>5.1</v>
      </c>
      <c r="F50" s="23">
        <v>6.19</v>
      </c>
      <c r="G50" s="23">
        <v>1.35</v>
      </c>
      <c r="H50" s="24">
        <v>5.3</v>
      </c>
      <c r="I50" s="23">
        <v>9.3</v>
      </c>
      <c r="J50" s="100">
        <v>2.16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>
        <v>0</v>
      </c>
      <c r="F51" s="23">
        <v>0</v>
      </c>
      <c r="G51" s="23">
        <v>0</v>
      </c>
      <c r="H51" s="24">
        <v>0</v>
      </c>
      <c r="I51" s="23">
        <v>0</v>
      </c>
      <c r="J51" s="100">
        <v>0</v>
      </c>
    </row>
    <row r="52" ht="15.75" spans="1:10">
      <c r="A52" s="62"/>
      <c r="B52" s="56"/>
      <c r="C52" s="64" t="s">
        <v>54</v>
      </c>
      <c r="D52" s="63" t="s">
        <v>77</v>
      </c>
      <c r="E52" s="23">
        <v>9.33</v>
      </c>
      <c r="F52" s="23">
        <v>9.11</v>
      </c>
      <c r="G52" s="23">
        <v>9.42</v>
      </c>
      <c r="H52" s="24">
        <v>9.45</v>
      </c>
      <c r="I52" s="23">
        <v>9.26</v>
      </c>
      <c r="J52" s="100">
        <v>9.06</v>
      </c>
    </row>
    <row r="53" ht="15.75" spans="1:10">
      <c r="A53" s="62"/>
      <c r="B53" s="56"/>
      <c r="C53" s="63" t="s">
        <v>56</v>
      </c>
      <c r="D53" s="63" t="s">
        <v>57</v>
      </c>
      <c r="E53" s="23">
        <v>5.86</v>
      </c>
      <c r="F53" s="23">
        <v>6.41</v>
      </c>
      <c r="G53" s="23">
        <v>4.42</v>
      </c>
      <c r="H53" s="24">
        <v>5.22</v>
      </c>
      <c r="I53" s="23">
        <v>4.32</v>
      </c>
      <c r="J53" s="100">
        <v>7.12</v>
      </c>
    </row>
    <row r="54" ht="19.5" spans="1:10">
      <c r="A54" s="62"/>
      <c r="B54" s="56"/>
      <c r="C54" s="64" t="s">
        <v>58</v>
      </c>
      <c r="D54" s="63" t="s">
        <v>59</v>
      </c>
      <c r="E54" s="23">
        <v>9.7</v>
      </c>
      <c r="F54" s="23">
        <v>10.7</v>
      </c>
      <c r="G54" s="23">
        <v>12.7</v>
      </c>
      <c r="H54" s="24">
        <v>14.2</v>
      </c>
      <c r="I54" s="23">
        <v>13.6</v>
      </c>
      <c r="J54" s="100">
        <v>4.89</v>
      </c>
    </row>
    <row r="55" ht="16.5" spans="1:10">
      <c r="A55" s="62"/>
      <c r="B55" s="71"/>
      <c r="C55" s="72" t="s">
        <v>60</v>
      </c>
      <c r="D55" s="63" t="s">
        <v>80</v>
      </c>
      <c r="E55" s="73">
        <v>3.16</v>
      </c>
      <c r="F55" s="73">
        <v>8.2</v>
      </c>
      <c r="G55" s="73">
        <v>0.87</v>
      </c>
      <c r="H55" s="24">
        <v>0.94</v>
      </c>
      <c r="I55" s="23">
        <v>8.53</v>
      </c>
      <c r="J55" s="100">
        <v>11.7</v>
      </c>
    </row>
    <row r="56" ht="14.25" spans="1:10">
      <c r="A56" s="74" t="s">
        <v>81</v>
      </c>
      <c r="B56" s="74" t="s">
        <v>82</v>
      </c>
      <c r="C56" s="75">
        <v>7.5</v>
      </c>
      <c r="D56" s="74" t="s">
        <v>52</v>
      </c>
      <c r="E56" s="75">
        <v>80</v>
      </c>
      <c r="F56" s="74" t="s">
        <v>83</v>
      </c>
      <c r="G56" s="75">
        <v>72</v>
      </c>
      <c r="H56" s="74" t="s">
        <v>84</v>
      </c>
      <c r="I56" s="75">
        <v>0.01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>
        <v>26.2</v>
      </c>
      <c r="C59" s="83"/>
      <c r="D59" s="84">
        <v>18.4</v>
      </c>
      <c r="E59" s="83"/>
      <c r="F59" s="83">
        <v>23.9</v>
      </c>
      <c r="G59" s="85"/>
      <c r="H59" s="83">
        <v>24.7</v>
      </c>
      <c r="I59" s="83"/>
      <c r="J59" s="100">
        <v>53.7</v>
      </c>
      <c r="K59" s="100"/>
      <c r="L59" s="100">
        <v>68.3</v>
      </c>
      <c r="M59" s="100"/>
    </row>
    <row r="60" ht="18.75" spans="1:13">
      <c r="A60" s="81" t="s">
        <v>86</v>
      </c>
      <c r="B60" s="82">
        <v>36.2</v>
      </c>
      <c r="C60" s="83"/>
      <c r="D60" s="84"/>
      <c r="E60" s="83"/>
      <c r="F60" s="83">
        <v>50</v>
      </c>
      <c r="G60" s="85"/>
      <c r="H60" s="83">
        <v>45.5</v>
      </c>
      <c r="I60" s="83"/>
      <c r="J60" s="100">
        <v>58.9</v>
      </c>
      <c r="K60" s="100"/>
      <c r="L60" s="100">
        <v>50.5</v>
      </c>
      <c r="M60" s="100"/>
    </row>
    <row r="61" ht="18.75" spans="1:13">
      <c r="A61" s="81" t="s">
        <v>87</v>
      </c>
      <c r="B61" s="82">
        <v>55.2</v>
      </c>
      <c r="C61" s="83"/>
      <c r="D61" s="84">
        <v>46.8</v>
      </c>
      <c r="E61" s="83"/>
      <c r="F61" s="83">
        <v>39.4</v>
      </c>
      <c r="G61" s="85"/>
      <c r="H61" s="83">
        <v>39.3</v>
      </c>
      <c r="I61" s="83"/>
      <c r="J61" s="100">
        <v>86.7</v>
      </c>
      <c r="K61" s="100"/>
      <c r="L61" s="100">
        <v>118</v>
      </c>
      <c r="M61" s="100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>
        <v>14.85</v>
      </c>
      <c r="D63" s="84"/>
      <c r="E63" s="83">
        <v>14.2</v>
      </c>
      <c r="F63" s="83"/>
      <c r="G63" s="85">
        <v>14.7</v>
      </c>
      <c r="H63" s="83"/>
      <c r="I63" s="83">
        <v>12.9</v>
      </c>
      <c r="J63" s="100"/>
      <c r="K63" s="100">
        <v>16.2</v>
      </c>
      <c r="M63" s="100">
        <v>15.74</v>
      </c>
    </row>
    <row r="64" ht="18.75" spans="1:13">
      <c r="A64" s="88" t="s">
        <v>89</v>
      </c>
      <c r="B64" s="83"/>
      <c r="C64" s="83">
        <v>15.51</v>
      </c>
      <c r="D64" s="84"/>
      <c r="E64" s="83">
        <v>15.37</v>
      </c>
      <c r="F64" s="83"/>
      <c r="G64" s="89">
        <v>15.8</v>
      </c>
      <c r="H64" s="83"/>
      <c r="I64" s="83">
        <v>16.2</v>
      </c>
      <c r="J64" s="100"/>
      <c r="K64" s="100">
        <v>16.24</v>
      </c>
      <c r="L64" s="100"/>
      <c r="M64" s="100">
        <v>16.4</v>
      </c>
    </row>
    <row r="65" ht="18.75" spans="1:13">
      <c r="A65" s="88" t="s">
        <v>90</v>
      </c>
      <c r="B65" s="83"/>
      <c r="C65" s="83">
        <v>39.94</v>
      </c>
      <c r="D65" s="84"/>
      <c r="E65" s="83">
        <v>105.25</v>
      </c>
      <c r="F65" s="83"/>
      <c r="G65" s="85"/>
      <c r="H65" s="83"/>
      <c r="I65" s="83">
        <v>79.7</v>
      </c>
      <c r="J65" s="100"/>
      <c r="K65" s="100">
        <v>80.4</v>
      </c>
      <c r="M65" s="100">
        <v>83.1</v>
      </c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1.66</v>
      </c>
      <c r="C67" s="83">
        <v>11.18</v>
      </c>
      <c r="D67" s="84">
        <v>4.96</v>
      </c>
      <c r="E67" s="83">
        <v>10.76</v>
      </c>
      <c r="F67" s="83">
        <v>3.07</v>
      </c>
      <c r="G67" s="85">
        <v>11.4</v>
      </c>
      <c r="H67" s="83">
        <v>6.1</v>
      </c>
      <c r="I67" s="83">
        <v>10.6</v>
      </c>
      <c r="J67" s="100">
        <v>6</v>
      </c>
      <c r="K67" s="100">
        <v>10.32</v>
      </c>
      <c r="L67" s="100">
        <v>2.45</v>
      </c>
      <c r="M67" s="100">
        <v>10.22</v>
      </c>
    </row>
    <row r="68" ht="18.75" spans="1:13">
      <c r="A68" s="106" t="s">
        <v>92</v>
      </c>
      <c r="B68" s="107">
        <v>2.94</v>
      </c>
      <c r="C68" s="83">
        <v>10.43</v>
      </c>
      <c r="D68" s="84">
        <v>6.8</v>
      </c>
      <c r="E68" s="83">
        <v>10.45</v>
      </c>
      <c r="F68" s="83">
        <v>2.49</v>
      </c>
      <c r="G68" s="85">
        <v>9.9</v>
      </c>
      <c r="H68" s="83">
        <v>8.3</v>
      </c>
      <c r="I68" s="83">
        <v>9.9</v>
      </c>
      <c r="J68" s="100">
        <v>9.37</v>
      </c>
      <c r="K68" s="100">
        <v>9.41</v>
      </c>
      <c r="L68" s="100">
        <v>7.01</v>
      </c>
      <c r="M68" s="100">
        <v>9.58</v>
      </c>
    </row>
    <row r="69" ht="18.75" spans="1:13">
      <c r="A69" s="106" t="s">
        <v>93</v>
      </c>
      <c r="B69" s="107">
        <v>5.15</v>
      </c>
      <c r="C69" s="83">
        <v>11.07</v>
      </c>
      <c r="D69" s="84">
        <v>7.44</v>
      </c>
      <c r="E69" s="83">
        <v>11.19</v>
      </c>
      <c r="F69" s="83"/>
      <c r="G69" s="85"/>
      <c r="H69" s="83">
        <v>6.3</v>
      </c>
      <c r="I69" s="83">
        <v>9.3</v>
      </c>
      <c r="J69" s="100">
        <v>13.4</v>
      </c>
      <c r="K69" s="100">
        <v>10.08</v>
      </c>
      <c r="L69" s="100">
        <v>11.9</v>
      </c>
      <c r="M69" s="100">
        <v>10.82</v>
      </c>
    </row>
    <row r="70" ht="18.75" spans="1:13">
      <c r="A70" s="106" t="s">
        <v>94</v>
      </c>
      <c r="B70" s="83"/>
      <c r="C70" s="83"/>
      <c r="D70" s="84"/>
      <c r="E70" s="83"/>
      <c r="F70" s="83"/>
      <c r="G70" s="85"/>
      <c r="H70" s="83"/>
      <c r="I70" s="83"/>
      <c r="J70" s="100"/>
      <c r="K70" s="100"/>
      <c r="L70" s="100"/>
      <c r="M70" s="100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2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</v>
      </c>
      <c r="D2" s="6"/>
      <c r="E2" s="6"/>
      <c r="F2" s="7" t="s">
        <v>2</v>
      </c>
      <c r="G2" s="7"/>
      <c r="H2" s="7"/>
      <c r="I2" s="91" t="s">
        <v>3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64450</v>
      </c>
      <c r="D4" s="13"/>
      <c r="E4" s="13"/>
      <c r="F4" s="13">
        <v>65140</v>
      </c>
      <c r="G4" s="13"/>
      <c r="H4" s="13"/>
      <c r="I4" s="13">
        <v>66000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44120</v>
      </c>
      <c r="D5" s="13"/>
      <c r="E5" s="13"/>
      <c r="F5" s="13">
        <v>45190</v>
      </c>
      <c r="G5" s="13"/>
      <c r="H5" s="13"/>
      <c r="I5" s="13">
        <v>46320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C4-'17日'!I4</f>
        <v>870</v>
      </c>
      <c r="D6" s="15"/>
      <c r="E6" s="15"/>
      <c r="F6" s="16">
        <f>F4-C4</f>
        <v>690</v>
      </c>
      <c r="G6" s="17"/>
      <c r="H6" s="18"/>
      <c r="I6" s="16">
        <f>I4-F4</f>
        <v>860</v>
      </c>
      <c r="J6" s="17"/>
      <c r="K6" s="18"/>
      <c r="L6" s="95">
        <f>C6+F6+I6</f>
        <v>2420</v>
      </c>
      <c r="M6" s="95">
        <f>C7+F7+I7</f>
        <v>3620</v>
      </c>
    </row>
    <row r="7" ht="21.95" customHeight="1" spans="1:13">
      <c r="A7" s="11"/>
      <c r="B7" s="14" t="s">
        <v>8</v>
      </c>
      <c r="C7" s="15">
        <f>C5-'17日'!I5</f>
        <v>1420</v>
      </c>
      <c r="D7" s="15"/>
      <c r="E7" s="15"/>
      <c r="F7" s="16">
        <f>F5-C5</f>
        <v>1070</v>
      </c>
      <c r="G7" s="17"/>
      <c r="H7" s="18"/>
      <c r="I7" s="16">
        <f>I5-F5</f>
        <v>1130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47</v>
      </c>
      <c r="D9" s="13"/>
      <c r="E9" s="13"/>
      <c r="F9" s="13">
        <v>45</v>
      </c>
      <c r="G9" s="13"/>
      <c r="H9" s="13"/>
      <c r="I9" s="13">
        <v>48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47</v>
      </c>
      <c r="D10" s="13"/>
      <c r="E10" s="13"/>
      <c r="F10" s="13">
        <v>45</v>
      </c>
      <c r="G10" s="13"/>
      <c r="H10" s="13"/>
      <c r="I10" s="13">
        <v>48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3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380</v>
      </c>
      <c r="D15" s="24">
        <v>310</v>
      </c>
      <c r="E15" s="24">
        <v>270</v>
      </c>
      <c r="F15" s="24">
        <v>270</v>
      </c>
      <c r="G15" s="24">
        <v>480</v>
      </c>
      <c r="H15" s="24">
        <v>450</v>
      </c>
      <c r="I15" s="24">
        <v>450</v>
      </c>
      <c r="J15" s="24">
        <v>400</v>
      </c>
      <c r="K15" s="24">
        <v>350</v>
      </c>
    </row>
    <row r="16" ht="21.95" customHeight="1" spans="1:11">
      <c r="A16" s="25"/>
      <c r="B16" s="27" t="s">
        <v>21</v>
      </c>
      <c r="C16" s="28" t="s">
        <v>22</v>
      </c>
      <c r="D16" s="28"/>
      <c r="E16" s="28"/>
      <c r="F16" s="28" t="s">
        <v>221</v>
      </c>
      <c r="G16" s="28"/>
      <c r="H16" s="28"/>
      <c r="I16" s="28" t="s">
        <v>22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500</v>
      </c>
      <c r="D21" s="24">
        <v>420</v>
      </c>
      <c r="E21" s="24">
        <v>320</v>
      </c>
      <c r="F21" s="24">
        <v>320</v>
      </c>
      <c r="G21" s="24">
        <v>220</v>
      </c>
      <c r="H21" s="24">
        <v>420</v>
      </c>
      <c r="I21" s="24">
        <v>420</v>
      </c>
      <c r="J21" s="24">
        <v>350</v>
      </c>
      <c r="K21" s="24">
        <v>500</v>
      </c>
    </row>
    <row r="22" ht="21.95" customHeight="1" spans="1:11">
      <c r="A22" s="31"/>
      <c r="B22" s="27" t="s">
        <v>27</v>
      </c>
      <c r="C22" s="28" t="s">
        <v>28</v>
      </c>
      <c r="D22" s="28"/>
      <c r="E22" s="28"/>
      <c r="F22" s="28" t="s">
        <v>222</v>
      </c>
      <c r="G22" s="28"/>
      <c r="H22" s="28"/>
      <c r="I22" s="28" t="s">
        <v>223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f>1860+1820</f>
        <v>3680</v>
      </c>
      <c r="D23" s="24"/>
      <c r="E23" s="24"/>
      <c r="F23" s="24">
        <v>3550</v>
      </c>
      <c r="G23" s="24"/>
      <c r="H23" s="24"/>
      <c r="I23" s="24">
        <v>3550</v>
      </c>
      <c r="J23" s="24"/>
      <c r="K23" s="24"/>
    </row>
    <row r="24" ht="21.95" customHeight="1" spans="1:11">
      <c r="A24" s="32"/>
      <c r="B24" s="33" t="s">
        <v>32</v>
      </c>
      <c r="C24" s="24">
        <f>1320+1280</f>
        <v>2600</v>
      </c>
      <c r="D24" s="24"/>
      <c r="E24" s="24"/>
      <c r="F24" s="24">
        <f>1220+1250</f>
        <v>2470</v>
      </c>
      <c r="G24" s="24"/>
      <c r="H24" s="24"/>
      <c r="I24" s="24">
        <f>1220+1250</f>
        <v>2470</v>
      </c>
      <c r="J24" s="24"/>
      <c r="K24" s="24"/>
    </row>
    <row r="25" ht="21.95" customHeight="1" spans="1:11">
      <c r="A25" s="25" t="s">
        <v>33</v>
      </c>
      <c r="B25" s="26" t="s">
        <v>34</v>
      </c>
      <c r="C25" s="111">
        <v>18</v>
      </c>
      <c r="D25" s="112"/>
      <c r="E25" s="113"/>
      <c r="F25" s="111">
        <v>17</v>
      </c>
      <c r="G25" s="112"/>
      <c r="H25" s="113"/>
      <c r="I25" s="111">
        <v>17</v>
      </c>
      <c r="J25" s="112"/>
      <c r="K25" s="113"/>
    </row>
    <row r="26" ht="21.95" customHeight="1" spans="1:11">
      <c r="A26" s="25"/>
      <c r="B26" s="26" t="s">
        <v>35</v>
      </c>
      <c r="C26" s="111">
        <v>139</v>
      </c>
      <c r="D26" s="112"/>
      <c r="E26" s="113"/>
      <c r="F26" s="111">
        <v>137</v>
      </c>
      <c r="G26" s="112"/>
      <c r="H26" s="113"/>
      <c r="I26" s="111">
        <v>135</v>
      </c>
      <c r="J26" s="112"/>
      <c r="K26" s="113"/>
    </row>
    <row r="27" ht="21.95" customHeight="1" spans="1:11">
      <c r="A27" s="25"/>
      <c r="B27" s="26" t="s">
        <v>36</v>
      </c>
      <c r="C27" s="111">
        <v>29</v>
      </c>
      <c r="D27" s="112"/>
      <c r="E27" s="113"/>
      <c r="F27" s="111">
        <v>29</v>
      </c>
      <c r="G27" s="112"/>
      <c r="H27" s="113"/>
      <c r="I27" s="111">
        <v>29</v>
      </c>
      <c r="J27" s="112"/>
      <c r="K27" s="113"/>
    </row>
    <row r="28" ht="76.5" customHeight="1" spans="1:11">
      <c r="A28" s="34" t="s">
        <v>37</v>
      </c>
      <c r="B28" s="35"/>
      <c r="C28" s="36" t="s">
        <v>224</v>
      </c>
      <c r="D28" s="37"/>
      <c r="E28" s="38"/>
      <c r="F28" s="36" t="s">
        <v>225</v>
      </c>
      <c r="G28" s="37"/>
      <c r="H28" s="38"/>
      <c r="I28" s="36" t="s">
        <v>226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ht="20.25" customHeight="1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customHeight="1" spans="1:11">
      <c r="A31" s="49" t="s">
        <v>41</v>
      </c>
      <c r="B31" s="50"/>
      <c r="C31" s="51" t="s">
        <v>104</v>
      </c>
      <c r="D31" s="52"/>
      <c r="E31" s="53"/>
      <c r="F31" s="51" t="s">
        <v>227</v>
      </c>
      <c r="G31" s="52"/>
      <c r="H31" s="53"/>
      <c r="I31" s="51" t="s">
        <v>44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9.48</v>
      </c>
      <c r="F35" s="23">
        <v>9.35</v>
      </c>
      <c r="G35" s="23">
        <v>9.38</v>
      </c>
      <c r="H35" s="24">
        <v>9.45</v>
      </c>
      <c r="I35" s="23">
        <v>9.32</v>
      </c>
      <c r="J35" s="100">
        <v>9.35</v>
      </c>
    </row>
    <row r="36" ht="15.75" spans="1:10">
      <c r="A36" s="62"/>
      <c r="B36" s="56"/>
      <c r="C36" s="63" t="s">
        <v>56</v>
      </c>
      <c r="D36" s="63" t="s">
        <v>57</v>
      </c>
      <c r="E36" s="23">
        <v>6.78</v>
      </c>
      <c r="F36" s="23">
        <v>6.37</v>
      </c>
      <c r="G36" s="23">
        <v>7.1</v>
      </c>
      <c r="H36" s="24">
        <v>7.19</v>
      </c>
      <c r="I36" s="23">
        <v>7.21</v>
      </c>
      <c r="J36" s="100">
        <v>7.27</v>
      </c>
    </row>
    <row r="37" ht="19.5" spans="1:10">
      <c r="A37" s="62"/>
      <c r="B37" s="56"/>
      <c r="C37" s="64" t="s">
        <v>58</v>
      </c>
      <c r="D37" s="63" t="s">
        <v>59</v>
      </c>
      <c r="E37" s="23">
        <v>15</v>
      </c>
      <c r="F37" s="23">
        <v>14.1</v>
      </c>
      <c r="G37" s="65">
        <v>14.1</v>
      </c>
      <c r="H37" s="24">
        <v>13.7</v>
      </c>
      <c r="I37" s="23">
        <v>14.1</v>
      </c>
      <c r="J37" s="100">
        <v>14</v>
      </c>
    </row>
    <row r="38" ht="16.5" spans="1:10">
      <c r="A38" s="62"/>
      <c r="B38" s="56"/>
      <c r="C38" s="66" t="s">
        <v>60</v>
      </c>
      <c r="D38" s="63" t="s">
        <v>61</v>
      </c>
      <c r="E38" s="65">
        <v>8.49</v>
      </c>
      <c r="F38" s="65">
        <v>7.83</v>
      </c>
      <c r="G38" s="65">
        <v>4.12</v>
      </c>
      <c r="H38" s="67">
        <v>4.2</v>
      </c>
      <c r="I38" s="23">
        <v>9.37</v>
      </c>
      <c r="J38" s="100">
        <v>7.83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0.2</v>
      </c>
      <c r="F39" s="23">
        <v>0.2</v>
      </c>
      <c r="G39" s="23">
        <v>0.7</v>
      </c>
      <c r="H39" s="24">
        <v>0.7</v>
      </c>
      <c r="I39" s="23">
        <v>0.5</v>
      </c>
      <c r="J39" s="100">
        <v>0.5</v>
      </c>
    </row>
    <row r="40" ht="15.75" spans="1:10">
      <c r="A40" s="62"/>
      <c r="B40" s="56"/>
      <c r="C40" s="64" t="s">
        <v>54</v>
      </c>
      <c r="D40" s="64" t="s">
        <v>63</v>
      </c>
      <c r="E40" s="23">
        <v>10.42</v>
      </c>
      <c r="F40" s="23">
        <v>10.38</v>
      </c>
      <c r="G40" s="23">
        <v>10.39</v>
      </c>
      <c r="H40" s="24">
        <v>10.42</v>
      </c>
      <c r="I40" s="23">
        <v>10.41</v>
      </c>
      <c r="J40" s="100">
        <v>10.4</v>
      </c>
    </row>
    <row r="41" ht="15.75" spans="1:10">
      <c r="A41" s="62"/>
      <c r="B41" s="56"/>
      <c r="C41" s="63" t="s">
        <v>56</v>
      </c>
      <c r="D41" s="63" t="s">
        <v>64</v>
      </c>
      <c r="E41" s="23">
        <v>22.3</v>
      </c>
      <c r="F41" s="23">
        <v>21.5</v>
      </c>
      <c r="G41" s="23">
        <v>21.4</v>
      </c>
      <c r="H41" s="24">
        <v>24.1</v>
      </c>
      <c r="I41" s="23">
        <v>22.8</v>
      </c>
      <c r="J41" s="100">
        <v>21.3</v>
      </c>
    </row>
    <row r="42" ht="15.75" spans="1:10">
      <c r="A42" s="62"/>
      <c r="B42" s="56"/>
      <c r="C42" s="68" t="s">
        <v>65</v>
      </c>
      <c r="D42" s="69" t="s">
        <v>66</v>
      </c>
      <c r="E42" s="23">
        <v>6.76</v>
      </c>
      <c r="F42" s="23">
        <v>6.52</v>
      </c>
      <c r="G42" s="23">
        <v>6.63</v>
      </c>
      <c r="H42" s="24">
        <v>6.49</v>
      </c>
      <c r="I42" s="23">
        <v>6.73</v>
      </c>
      <c r="J42" s="100">
        <v>6.68</v>
      </c>
    </row>
    <row r="43" ht="16.5" spans="1:10">
      <c r="A43" s="62"/>
      <c r="B43" s="56"/>
      <c r="C43" s="68" t="s">
        <v>67</v>
      </c>
      <c r="D43" s="70" t="s">
        <v>68</v>
      </c>
      <c r="E43" s="23">
        <v>8.57</v>
      </c>
      <c r="F43" s="23">
        <v>9.36</v>
      </c>
      <c r="G43" s="23">
        <v>8.87</v>
      </c>
      <c r="H43" s="24">
        <v>7.93</v>
      </c>
      <c r="I43" s="23">
        <v>8.55</v>
      </c>
      <c r="J43" s="100">
        <v>9.69</v>
      </c>
    </row>
    <row r="44" ht="19.5" spans="1:10">
      <c r="A44" s="62"/>
      <c r="B44" s="56"/>
      <c r="C44" s="64" t="s">
        <v>58</v>
      </c>
      <c r="D44" s="63" t="s">
        <v>69</v>
      </c>
      <c r="E44" s="23">
        <v>371</v>
      </c>
      <c r="F44" s="23">
        <v>390</v>
      </c>
      <c r="G44" s="23">
        <v>399</v>
      </c>
      <c r="H44" s="24">
        <v>408</v>
      </c>
      <c r="I44" s="23">
        <v>461</v>
      </c>
      <c r="J44" s="100">
        <v>515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5.39</v>
      </c>
      <c r="F45" s="23">
        <v>5.8</v>
      </c>
      <c r="G45" s="23">
        <v>7.81</v>
      </c>
      <c r="H45" s="24">
        <v>5.5</v>
      </c>
      <c r="I45" s="23">
        <v>6.43</v>
      </c>
      <c r="J45" s="100">
        <v>5.92</v>
      </c>
    </row>
    <row r="46" ht="19.5" spans="1:10">
      <c r="A46" s="62"/>
      <c r="B46" s="56"/>
      <c r="C46" s="64" t="s">
        <v>58</v>
      </c>
      <c r="D46" s="63" t="s">
        <v>59</v>
      </c>
      <c r="E46" s="23">
        <v>15.9</v>
      </c>
      <c r="F46" s="23">
        <v>16.5</v>
      </c>
      <c r="G46" s="23">
        <v>19.5</v>
      </c>
      <c r="H46" s="24">
        <v>18.1</v>
      </c>
      <c r="I46" s="23">
        <v>13.1</v>
      </c>
      <c r="J46" s="100">
        <v>19.6</v>
      </c>
    </row>
    <row r="47" ht="16.5" spans="1:10">
      <c r="A47" s="62"/>
      <c r="B47" s="56"/>
      <c r="C47" s="66" t="s">
        <v>60</v>
      </c>
      <c r="D47" s="63" t="s">
        <v>73</v>
      </c>
      <c r="E47" s="23">
        <v>7.46</v>
      </c>
      <c r="F47" s="23">
        <v>6.03</v>
      </c>
      <c r="G47" s="23">
        <v>2.3</v>
      </c>
      <c r="H47" s="24">
        <v>2.5</v>
      </c>
      <c r="I47" s="23">
        <v>2.86</v>
      </c>
      <c r="J47" s="100">
        <v>8.2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5.53</v>
      </c>
      <c r="F48" s="23">
        <v>5.6</v>
      </c>
      <c r="G48" s="23">
        <v>7.4</v>
      </c>
      <c r="H48" s="24">
        <v>6.4</v>
      </c>
      <c r="I48" s="23">
        <v>6.19</v>
      </c>
      <c r="J48" s="100">
        <v>6.43</v>
      </c>
    </row>
    <row r="49" ht="19.5" spans="1:10">
      <c r="A49" s="62"/>
      <c r="B49" s="56"/>
      <c r="C49" s="64" t="s">
        <v>58</v>
      </c>
      <c r="D49" s="63" t="s">
        <v>59</v>
      </c>
      <c r="E49" s="23">
        <v>18.8</v>
      </c>
      <c r="F49" s="23">
        <v>17</v>
      </c>
      <c r="G49" s="23">
        <v>16.3</v>
      </c>
      <c r="H49" s="24">
        <v>16.6</v>
      </c>
      <c r="I49" s="23">
        <v>17</v>
      </c>
      <c r="J49" s="100">
        <v>14.3</v>
      </c>
    </row>
    <row r="50" ht="16.5" spans="1:10">
      <c r="A50" s="62"/>
      <c r="B50" s="56"/>
      <c r="C50" s="66" t="s">
        <v>60</v>
      </c>
      <c r="D50" s="63" t="s">
        <v>73</v>
      </c>
      <c r="E50" s="23">
        <v>5.88</v>
      </c>
      <c r="F50" s="23">
        <v>8.25</v>
      </c>
      <c r="G50" s="23">
        <v>2.7</v>
      </c>
      <c r="H50" s="24">
        <v>3.6</v>
      </c>
      <c r="I50" s="23">
        <v>7.3</v>
      </c>
      <c r="J50" s="100">
        <v>3.4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>
        <v>0</v>
      </c>
      <c r="F51" s="23">
        <v>0</v>
      </c>
      <c r="G51" s="23">
        <v>0</v>
      </c>
      <c r="H51" s="24">
        <v>0</v>
      </c>
      <c r="I51" s="23">
        <v>0</v>
      </c>
      <c r="J51" s="100">
        <v>0</v>
      </c>
    </row>
    <row r="52" ht="15.75" spans="1:10">
      <c r="A52" s="62"/>
      <c r="B52" s="56"/>
      <c r="C52" s="64" t="s">
        <v>54</v>
      </c>
      <c r="D52" s="63" t="s">
        <v>77</v>
      </c>
      <c r="E52" s="23">
        <v>9.16</v>
      </c>
      <c r="F52" s="23">
        <v>9.19</v>
      </c>
      <c r="G52" s="23">
        <v>9.46</v>
      </c>
      <c r="H52" s="24">
        <v>9.44</v>
      </c>
      <c r="I52" s="23">
        <v>8.92</v>
      </c>
      <c r="J52" s="100">
        <v>9.43</v>
      </c>
    </row>
    <row r="53" ht="15.75" spans="1:10">
      <c r="A53" s="62"/>
      <c r="B53" s="56"/>
      <c r="C53" s="63" t="s">
        <v>56</v>
      </c>
      <c r="D53" s="63" t="s">
        <v>57</v>
      </c>
      <c r="E53" s="23">
        <v>4.93</v>
      </c>
      <c r="F53" s="23">
        <v>5.3</v>
      </c>
      <c r="G53" s="23">
        <v>6.5</v>
      </c>
      <c r="H53" s="24">
        <v>7.2</v>
      </c>
      <c r="I53" s="23">
        <v>6.88</v>
      </c>
      <c r="J53" s="100">
        <v>6.34</v>
      </c>
    </row>
    <row r="54" ht="19.5" spans="1:10">
      <c r="A54" s="62"/>
      <c r="B54" s="56"/>
      <c r="C54" s="64" t="s">
        <v>58</v>
      </c>
      <c r="D54" s="63" t="s">
        <v>59</v>
      </c>
      <c r="E54" s="23">
        <v>12.3</v>
      </c>
      <c r="F54" s="23">
        <v>11.4</v>
      </c>
      <c r="G54" s="23">
        <v>14.1</v>
      </c>
      <c r="H54" s="24">
        <v>13.9</v>
      </c>
      <c r="I54" s="23">
        <v>15.5</v>
      </c>
      <c r="J54" s="100">
        <v>13.7</v>
      </c>
    </row>
    <row r="55" ht="16.5" spans="1:10">
      <c r="A55" s="62"/>
      <c r="B55" s="71"/>
      <c r="C55" s="72" t="s">
        <v>60</v>
      </c>
      <c r="D55" s="63" t="s">
        <v>80</v>
      </c>
      <c r="E55" s="73">
        <v>8.8</v>
      </c>
      <c r="F55" s="73">
        <v>6.28</v>
      </c>
      <c r="G55" s="73">
        <v>1.76</v>
      </c>
      <c r="H55" s="24">
        <v>2.8</v>
      </c>
      <c r="I55" s="23">
        <v>4.2</v>
      </c>
      <c r="J55" s="100">
        <v>5.6</v>
      </c>
    </row>
    <row r="56" ht="14.25" spans="1:10">
      <c r="A56" s="74" t="s">
        <v>81</v>
      </c>
      <c r="B56" s="74" t="s">
        <v>82</v>
      </c>
      <c r="C56" s="75">
        <v>6.84</v>
      </c>
      <c r="D56" s="74" t="s">
        <v>52</v>
      </c>
      <c r="E56" s="75">
        <v>86</v>
      </c>
      <c r="F56" s="74" t="s">
        <v>83</v>
      </c>
      <c r="G56" s="75">
        <v>75</v>
      </c>
      <c r="H56" s="74" t="s">
        <v>84</v>
      </c>
      <c r="I56" s="75">
        <v>0.01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>
        <v>64.8</v>
      </c>
      <c r="C59" s="83"/>
      <c r="D59" s="84"/>
      <c r="E59" s="83"/>
      <c r="F59" s="83">
        <v>6.91</v>
      </c>
      <c r="G59" s="85"/>
      <c r="H59" s="83">
        <v>4.9</v>
      </c>
      <c r="I59" s="83"/>
      <c r="J59" s="100">
        <v>34.8</v>
      </c>
      <c r="K59" s="100"/>
      <c r="L59" s="100">
        <v>40.5</v>
      </c>
      <c r="M59" s="100"/>
    </row>
    <row r="60" ht="18.75" spans="1:13">
      <c r="A60" s="81" t="s">
        <v>86</v>
      </c>
      <c r="B60" s="82">
        <v>35.8</v>
      </c>
      <c r="C60" s="83"/>
      <c r="D60" s="84">
        <v>34.2</v>
      </c>
      <c r="E60" s="83"/>
      <c r="F60" s="83">
        <v>47</v>
      </c>
      <c r="G60" s="85"/>
      <c r="H60" s="83">
        <v>52.8</v>
      </c>
      <c r="I60" s="83"/>
      <c r="J60" s="100"/>
      <c r="K60" s="100"/>
      <c r="L60" s="100"/>
      <c r="M60" s="100"/>
    </row>
    <row r="61" ht="18.75" spans="1:13">
      <c r="A61" s="81" t="s">
        <v>87</v>
      </c>
      <c r="B61" s="82"/>
      <c r="C61" s="83"/>
      <c r="D61" s="84">
        <v>17.1</v>
      </c>
      <c r="E61" s="83"/>
      <c r="F61" s="83">
        <v>53.5</v>
      </c>
      <c r="G61" s="85"/>
      <c r="H61" s="83">
        <v>23.3</v>
      </c>
      <c r="I61" s="83"/>
      <c r="J61" s="100">
        <v>49.3</v>
      </c>
      <c r="K61" s="100"/>
      <c r="L61" s="100">
        <v>71.4</v>
      </c>
      <c r="M61" s="100"/>
    </row>
    <row r="62" ht="18.75" spans="1:13">
      <c r="A62" s="86">
        <v>16.1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>
        <v>15.4</v>
      </c>
      <c r="D63" s="84"/>
      <c r="E63" s="83">
        <v>15.26</v>
      </c>
      <c r="F63" s="83"/>
      <c r="G63" s="85">
        <v>15.3</v>
      </c>
      <c r="H63" s="83"/>
      <c r="I63" s="83">
        <v>15.7</v>
      </c>
      <c r="J63" s="100"/>
      <c r="K63" s="100">
        <v>15.27</v>
      </c>
      <c r="M63" s="100">
        <v>15.64</v>
      </c>
    </row>
    <row r="64" ht="18.75" spans="1:13">
      <c r="A64" s="88" t="s">
        <v>89</v>
      </c>
      <c r="B64" s="83"/>
      <c r="C64" s="83">
        <v>17.28</v>
      </c>
      <c r="D64" s="84"/>
      <c r="E64" s="83">
        <v>16.62</v>
      </c>
      <c r="F64" s="83"/>
      <c r="G64" s="89">
        <v>16.9</v>
      </c>
      <c r="H64" s="83"/>
      <c r="I64" s="83">
        <v>16.1</v>
      </c>
      <c r="J64" s="100"/>
      <c r="K64" s="100">
        <v>17.16</v>
      </c>
      <c r="L64" s="100"/>
      <c r="M64" s="100">
        <v>16.61</v>
      </c>
    </row>
    <row r="65" ht="18.75" spans="1:13">
      <c r="A65" s="88" t="s">
        <v>90</v>
      </c>
      <c r="B65" s="83"/>
      <c r="C65" s="83">
        <v>82.44</v>
      </c>
      <c r="D65" s="84"/>
      <c r="E65" s="83">
        <v>85.64</v>
      </c>
      <c r="F65" s="83"/>
      <c r="G65" s="85">
        <v>80.7</v>
      </c>
      <c r="H65" s="83"/>
      <c r="I65" s="83">
        <v>76.8</v>
      </c>
      <c r="J65" s="100"/>
      <c r="K65" s="100">
        <v>81.08</v>
      </c>
      <c r="M65" s="100">
        <v>84.44</v>
      </c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4.83</v>
      </c>
      <c r="C67" s="83">
        <v>10.06</v>
      </c>
      <c r="D67" s="84">
        <v>2.33</v>
      </c>
      <c r="E67" s="83">
        <v>10.36</v>
      </c>
      <c r="F67" s="83">
        <v>13.6</v>
      </c>
      <c r="G67" s="85">
        <v>10.5</v>
      </c>
      <c r="H67" s="83">
        <v>9.2</v>
      </c>
      <c r="I67" s="83">
        <v>10.3</v>
      </c>
      <c r="J67" s="100">
        <v>9.3</v>
      </c>
      <c r="K67" s="100">
        <v>10.65</v>
      </c>
      <c r="L67" s="100">
        <v>3.5</v>
      </c>
      <c r="M67" s="100">
        <v>10.25</v>
      </c>
    </row>
    <row r="68" ht="18.75" spans="1:13">
      <c r="A68" s="106" t="s">
        <v>92</v>
      </c>
      <c r="B68" s="107">
        <v>7.78</v>
      </c>
      <c r="C68" s="83">
        <v>9.12</v>
      </c>
      <c r="D68" s="84">
        <v>4.06</v>
      </c>
      <c r="E68" s="83">
        <v>9.38</v>
      </c>
      <c r="F68" s="83">
        <v>4.11</v>
      </c>
      <c r="G68" s="85">
        <v>9.7</v>
      </c>
      <c r="H68" s="83">
        <v>5.7</v>
      </c>
      <c r="I68" s="83">
        <v>9.1</v>
      </c>
      <c r="J68" s="100">
        <v>14.9</v>
      </c>
      <c r="K68" s="100">
        <v>9.3</v>
      </c>
      <c r="L68" s="100">
        <v>10.41</v>
      </c>
      <c r="M68" s="100">
        <v>10.03</v>
      </c>
    </row>
    <row r="69" ht="18.75" spans="1:13">
      <c r="A69" s="106" t="s">
        <v>93</v>
      </c>
      <c r="B69" s="107">
        <v>9.47</v>
      </c>
      <c r="C69" s="83">
        <v>9.67</v>
      </c>
      <c r="D69" s="84">
        <v>1.91</v>
      </c>
      <c r="E69" s="83">
        <v>10.63</v>
      </c>
      <c r="F69" s="83">
        <v>11.8</v>
      </c>
      <c r="G69" s="85">
        <v>10.1</v>
      </c>
      <c r="H69" s="83">
        <v>9.8</v>
      </c>
      <c r="I69" s="83">
        <v>9.8</v>
      </c>
      <c r="J69" s="100">
        <v>16.5</v>
      </c>
      <c r="K69" s="100">
        <v>10.64</v>
      </c>
      <c r="L69" s="100">
        <v>13.5</v>
      </c>
      <c r="M69" s="100">
        <v>10.92</v>
      </c>
    </row>
    <row r="70" ht="18.75" spans="1:13">
      <c r="A70" s="106" t="s">
        <v>94</v>
      </c>
      <c r="B70" s="83"/>
      <c r="C70" s="83"/>
      <c r="D70" s="84"/>
      <c r="E70" s="83"/>
      <c r="F70" s="83"/>
      <c r="G70" s="85"/>
      <c r="H70" s="83"/>
      <c r="I70" s="83"/>
      <c r="J70" s="100"/>
      <c r="K70" s="100"/>
      <c r="L70" s="100"/>
      <c r="M70" s="100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M41" sqref="M41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106</v>
      </c>
      <c r="D2" s="6"/>
      <c r="E2" s="6"/>
      <c r="F2" s="7" t="s">
        <v>107</v>
      </c>
      <c r="G2" s="7"/>
      <c r="H2" s="7"/>
      <c r="I2" s="91" t="s">
        <v>108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66750</v>
      </c>
      <c r="D4" s="13"/>
      <c r="E4" s="13"/>
      <c r="F4" s="13">
        <v>67650</v>
      </c>
      <c r="G4" s="13"/>
      <c r="H4" s="13"/>
      <c r="I4" s="13">
        <v>68285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47350</v>
      </c>
      <c r="D5" s="13"/>
      <c r="E5" s="13"/>
      <c r="F5" s="13">
        <v>48650</v>
      </c>
      <c r="G5" s="13"/>
      <c r="H5" s="13"/>
      <c r="I5" s="13">
        <v>49650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C4-'18日'!I4</f>
        <v>750</v>
      </c>
      <c r="D6" s="15"/>
      <c r="E6" s="15"/>
      <c r="F6" s="16">
        <f>F4-C4</f>
        <v>900</v>
      </c>
      <c r="G6" s="17"/>
      <c r="H6" s="18"/>
      <c r="I6" s="16">
        <f>I4-F4</f>
        <v>635</v>
      </c>
      <c r="J6" s="17"/>
      <c r="K6" s="18"/>
      <c r="L6" s="95">
        <f>C6+F6+I6</f>
        <v>2285</v>
      </c>
      <c r="M6" s="95">
        <f>C7+F7+I7</f>
        <v>3330</v>
      </c>
    </row>
    <row r="7" ht="21.95" customHeight="1" spans="1:13">
      <c r="A7" s="11"/>
      <c r="B7" s="14" t="s">
        <v>8</v>
      </c>
      <c r="C7" s="15">
        <f>C5-'18日'!I5</f>
        <v>1030</v>
      </c>
      <c r="D7" s="15"/>
      <c r="E7" s="15"/>
      <c r="F7" s="16">
        <f>F5-C5</f>
        <v>1300</v>
      </c>
      <c r="G7" s="17"/>
      <c r="H7" s="18"/>
      <c r="I7" s="16">
        <f>I5-F5</f>
        <v>1000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48</v>
      </c>
      <c r="D9" s="13"/>
      <c r="E9" s="13"/>
      <c r="F9" s="13">
        <v>49</v>
      </c>
      <c r="G9" s="13"/>
      <c r="H9" s="13"/>
      <c r="I9" s="13">
        <v>44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48</v>
      </c>
      <c r="D10" s="13"/>
      <c r="E10" s="13"/>
      <c r="F10" s="13">
        <v>49</v>
      </c>
      <c r="G10" s="13"/>
      <c r="H10" s="13"/>
      <c r="I10" s="13">
        <v>44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4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350</v>
      </c>
      <c r="D15" s="24">
        <v>300</v>
      </c>
      <c r="E15" s="24">
        <v>260</v>
      </c>
      <c r="F15" s="24">
        <v>260</v>
      </c>
      <c r="G15" s="24">
        <v>480</v>
      </c>
      <c r="H15" s="24">
        <v>450</v>
      </c>
      <c r="I15" s="24">
        <v>450</v>
      </c>
      <c r="J15" s="24">
        <v>400</v>
      </c>
      <c r="K15" s="24">
        <v>360</v>
      </c>
    </row>
    <row r="16" ht="42.75" customHeight="1" spans="1:11">
      <c r="A16" s="25"/>
      <c r="B16" s="27" t="s">
        <v>21</v>
      </c>
      <c r="C16" s="28" t="s">
        <v>22</v>
      </c>
      <c r="D16" s="28"/>
      <c r="E16" s="28"/>
      <c r="F16" s="28" t="s">
        <v>228</v>
      </c>
      <c r="G16" s="28"/>
      <c r="H16" s="28"/>
      <c r="I16" s="28" t="s">
        <v>22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500</v>
      </c>
      <c r="D21" s="24">
        <v>410</v>
      </c>
      <c r="E21" s="24">
        <v>370</v>
      </c>
      <c r="F21" s="24">
        <v>310</v>
      </c>
      <c r="G21" s="24">
        <v>500</v>
      </c>
      <c r="H21" s="24">
        <v>440</v>
      </c>
      <c r="I21" s="24">
        <v>440</v>
      </c>
      <c r="J21" s="24">
        <v>370</v>
      </c>
      <c r="K21" s="24">
        <v>300</v>
      </c>
    </row>
    <row r="22" ht="21.95" customHeight="1" spans="1:11">
      <c r="A22" s="31"/>
      <c r="B22" s="27" t="s">
        <v>27</v>
      </c>
      <c r="C22" s="28" t="s">
        <v>28</v>
      </c>
      <c r="D22" s="28"/>
      <c r="E22" s="28"/>
      <c r="F22" s="28" t="s">
        <v>229</v>
      </c>
      <c r="G22" s="28"/>
      <c r="H22" s="28"/>
      <c r="I22" s="28" t="s">
        <v>28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f>1660+1720</f>
        <v>3380</v>
      </c>
      <c r="D23" s="24"/>
      <c r="E23" s="24"/>
      <c r="F23" s="24">
        <f>1660+1720</f>
        <v>3380</v>
      </c>
      <c r="G23" s="24"/>
      <c r="H23" s="24"/>
      <c r="I23" s="24">
        <f>1510+1590</f>
        <v>3100</v>
      </c>
      <c r="J23" s="24"/>
      <c r="K23" s="24"/>
    </row>
    <row r="24" ht="21.95" customHeight="1" spans="1:11">
      <c r="A24" s="32"/>
      <c r="B24" s="33" t="s">
        <v>32</v>
      </c>
      <c r="C24" s="24">
        <f>1250+1220</f>
        <v>2470</v>
      </c>
      <c r="D24" s="24"/>
      <c r="E24" s="24"/>
      <c r="F24" s="24">
        <f>1200+1150</f>
        <v>2350</v>
      </c>
      <c r="G24" s="24"/>
      <c r="H24" s="24"/>
      <c r="I24" s="24">
        <f>1130+1100</f>
        <v>2230</v>
      </c>
      <c r="J24" s="24"/>
      <c r="K24" s="24"/>
    </row>
    <row r="25" ht="21.95" customHeight="1" spans="1:11">
      <c r="A25" s="25" t="s">
        <v>33</v>
      </c>
      <c r="B25" s="26" t="s">
        <v>34</v>
      </c>
      <c r="C25" s="111">
        <v>17</v>
      </c>
      <c r="D25" s="112"/>
      <c r="E25" s="113"/>
      <c r="F25" s="111">
        <v>16</v>
      </c>
      <c r="G25" s="112"/>
      <c r="H25" s="113"/>
      <c r="I25" s="111">
        <v>16</v>
      </c>
      <c r="J25" s="112"/>
      <c r="K25" s="113"/>
    </row>
    <row r="26" ht="21.95" customHeight="1" spans="1:11">
      <c r="A26" s="25"/>
      <c r="B26" s="26" t="s">
        <v>35</v>
      </c>
      <c r="C26" s="111">
        <v>135</v>
      </c>
      <c r="D26" s="112"/>
      <c r="E26" s="113"/>
      <c r="F26" s="111">
        <v>133</v>
      </c>
      <c r="G26" s="112"/>
      <c r="H26" s="113"/>
      <c r="I26" s="111">
        <v>133</v>
      </c>
      <c r="J26" s="112"/>
      <c r="K26" s="113"/>
    </row>
    <row r="27" ht="21.95" customHeight="1" spans="1:11">
      <c r="A27" s="25"/>
      <c r="B27" s="26" t="s">
        <v>36</v>
      </c>
      <c r="C27" s="111">
        <v>29</v>
      </c>
      <c r="D27" s="112"/>
      <c r="E27" s="113"/>
      <c r="F27" s="111">
        <v>29</v>
      </c>
      <c r="G27" s="112"/>
      <c r="H27" s="113"/>
      <c r="I27" s="111">
        <v>29</v>
      </c>
      <c r="J27" s="112"/>
      <c r="K27" s="113"/>
    </row>
    <row r="28" ht="76.5" customHeight="1" spans="1:11">
      <c r="A28" s="34" t="s">
        <v>37</v>
      </c>
      <c r="B28" s="35"/>
      <c r="C28" s="36" t="s">
        <v>230</v>
      </c>
      <c r="D28" s="37"/>
      <c r="E28" s="38"/>
      <c r="F28" s="36" t="s">
        <v>231</v>
      </c>
      <c r="G28" s="37"/>
      <c r="H28" s="38"/>
      <c r="I28" s="36" t="s">
        <v>232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ht="20.25" customHeight="1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customHeight="1" spans="1:11">
      <c r="A31" s="49" t="s">
        <v>41</v>
      </c>
      <c r="B31" s="50"/>
      <c r="C31" s="51" t="s">
        <v>123</v>
      </c>
      <c r="D31" s="52"/>
      <c r="E31" s="53"/>
      <c r="F31" s="51" t="s">
        <v>227</v>
      </c>
      <c r="G31" s="52"/>
      <c r="H31" s="53"/>
      <c r="I31" s="51" t="s">
        <v>125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100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9.31</v>
      </c>
      <c r="F35" s="23">
        <v>9.32</v>
      </c>
      <c r="G35" s="23">
        <v>9.38</v>
      </c>
      <c r="H35" s="24">
        <v>9.36</v>
      </c>
      <c r="I35" s="23">
        <v>9.37</v>
      </c>
      <c r="J35" s="100">
        <v>9.41</v>
      </c>
    </row>
    <row r="36" ht="15.75" spans="1:10">
      <c r="A36" s="62"/>
      <c r="B36" s="56"/>
      <c r="C36" s="63" t="s">
        <v>56</v>
      </c>
      <c r="D36" s="63" t="s">
        <v>57</v>
      </c>
      <c r="E36" s="23">
        <v>4.7</v>
      </c>
      <c r="F36" s="23">
        <v>4.2</v>
      </c>
      <c r="G36" s="23">
        <v>6.4</v>
      </c>
      <c r="H36" s="24">
        <v>6.1</v>
      </c>
      <c r="I36" s="23">
        <v>5.47</v>
      </c>
      <c r="J36" s="100">
        <v>6.92</v>
      </c>
    </row>
    <row r="37" ht="19.5" spans="1:10">
      <c r="A37" s="62"/>
      <c r="B37" s="56"/>
      <c r="C37" s="64" t="s">
        <v>58</v>
      </c>
      <c r="D37" s="63" t="s">
        <v>59</v>
      </c>
      <c r="E37" s="23">
        <v>14.1</v>
      </c>
      <c r="F37" s="23">
        <v>15.6</v>
      </c>
      <c r="G37" s="65">
        <v>14.5</v>
      </c>
      <c r="H37" s="24">
        <v>14.1</v>
      </c>
      <c r="I37" s="23">
        <v>13.7</v>
      </c>
      <c r="J37" s="100">
        <v>13</v>
      </c>
    </row>
    <row r="38" ht="16.5" spans="1:10">
      <c r="A38" s="62"/>
      <c r="B38" s="56"/>
      <c r="C38" s="66" t="s">
        <v>60</v>
      </c>
      <c r="D38" s="63" t="s">
        <v>61</v>
      </c>
      <c r="E38" s="23">
        <v>4.55</v>
      </c>
      <c r="F38" s="23">
        <v>5.34</v>
      </c>
      <c r="G38" s="65">
        <v>3.6</v>
      </c>
      <c r="H38" s="67">
        <v>2.9</v>
      </c>
      <c r="I38" s="23">
        <v>8.96</v>
      </c>
      <c r="J38" s="100">
        <v>8.72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0.6</v>
      </c>
      <c r="F39" s="23">
        <v>0.6</v>
      </c>
      <c r="G39" s="23">
        <v>0.8</v>
      </c>
      <c r="H39" s="24">
        <v>0.8</v>
      </c>
      <c r="I39" s="23">
        <v>0.5</v>
      </c>
      <c r="J39" s="100">
        <v>0.5</v>
      </c>
    </row>
    <row r="40" ht="15.75" spans="1:10">
      <c r="A40" s="62"/>
      <c r="B40" s="56"/>
      <c r="C40" s="64" t="s">
        <v>54</v>
      </c>
      <c r="D40" s="64" t="s">
        <v>63</v>
      </c>
      <c r="E40" s="23">
        <v>10.44</v>
      </c>
      <c r="F40" s="23">
        <v>10.41</v>
      </c>
      <c r="G40" s="23">
        <v>10.56</v>
      </c>
      <c r="H40" s="24">
        <v>10.49</v>
      </c>
      <c r="I40" s="23">
        <v>10.5</v>
      </c>
      <c r="J40" s="100">
        <v>10.48</v>
      </c>
    </row>
    <row r="41" ht="15.75" spans="1:10">
      <c r="A41" s="62"/>
      <c r="B41" s="56"/>
      <c r="C41" s="63" t="s">
        <v>56</v>
      </c>
      <c r="D41" s="63" t="s">
        <v>64</v>
      </c>
      <c r="E41" s="23">
        <v>24.3</v>
      </c>
      <c r="F41" s="23">
        <v>26.4</v>
      </c>
      <c r="G41" s="23">
        <v>20.5</v>
      </c>
      <c r="H41" s="24">
        <v>24.1</v>
      </c>
      <c r="I41" s="23">
        <v>21.28</v>
      </c>
      <c r="J41" s="100">
        <v>22.15</v>
      </c>
    </row>
    <row r="42" ht="15.75" spans="1:10">
      <c r="A42" s="62"/>
      <c r="B42" s="56"/>
      <c r="C42" s="68" t="s">
        <v>65</v>
      </c>
      <c r="D42" s="69" t="s">
        <v>66</v>
      </c>
      <c r="E42" s="23">
        <v>6.47</v>
      </c>
      <c r="F42" s="23">
        <v>6.24</v>
      </c>
      <c r="G42" s="23">
        <v>6.54</v>
      </c>
      <c r="H42" s="24">
        <v>6.58</v>
      </c>
      <c r="I42" s="23">
        <v>6.69</v>
      </c>
      <c r="J42" s="100">
        <v>6.88</v>
      </c>
    </row>
    <row r="43" ht="16.5" spans="1:10">
      <c r="A43" s="62"/>
      <c r="B43" s="56"/>
      <c r="C43" s="68" t="s">
        <v>67</v>
      </c>
      <c r="D43" s="70" t="s">
        <v>68</v>
      </c>
      <c r="E43" s="23">
        <v>5.57</v>
      </c>
      <c r="F43" s="23">
        <v>4.63</v>
      </c>
      <c r="G43" s="23">
        <v>8.24</v>
      </c>
      <c r="H43" s="24">
        <v>7.35</v>
      </c>
      <c r="I43" s="23">
        <v>10.7</v>
      </c>
      <c r="J43" s="100">
        <v>9.68</v>
      </c>
    </row>
    <row r="44" ht="19.5" spans="1:10">
      <c r="A44" s="62"/>
      <c r="B44" s="56"/>
      <c r="C44" s="64" t="s">
        <v>58</v>
      </c>
      <c r="D44" s="63" t="s">
        <v>69</v>
      </c>
      <c r="E44" s="23">
        <v>533</v>
      </c>
      <c r="F44" s="23">
        <v>548</v>
      </c>
      <c r="G44" s="23">
        <v>468</v>
      </c>
      <c r="H44" s="24">
        <v>454</v>
      </c>
      <c r="I44" s="23">
        <v>424</v>
      </c>
      <c r="J44" s="100">
        <v>402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24.3</v>
      </c>
      <c r="F45" s="23">
        <v>4.71</v>
      </c>
      <c r="G45" s="23">
        <v>6.7</v>
      </c>
      <c r="H45" s="24">
        <v>7.7</v>
      </c>
      <c r="I45" s="23">
        <v>6.23</v>
      </c>
      <c r="J45" s="100">
        <v>7.28</v>
      </c>
    </row>
    <row r="46" ht="19.5" spans="1:10">
      <c r="A46" s="62"/>
      <c r="B46" s="56"/>
      <c r="C46" s="64" t="s">
        <v>58</v>
      </c>
      <c r="D46" s="63" t="s">
        <v>59</v>
      </c>
      <c r="E46" s="23">
        <v>18.9</v>
      </c>
      <c r="F46" s="23">
        <v>16.2</v>
      </c>
      <c r="G46" s="23">
        <v>18.1</v>
      </c>
      <c r="H46" s="24">
        <v>18.7</v>
      </c>
      <c r="I46" s="23">
        <v>19.7</v>
      </c>
      <c r="J46" s="100">
        <v>18.9</v>
      </c>
    </row>
    <row r="47" ht="16.5" spans="1:10">
      <c r="A47" s="62"/>
      <c r="B47" s="56"/>
      <c r="C47" s="66" t="s">
        <v>60</v>
      </c>
      <c r="D47" s="63" t="s">
        <v>73</v>
      </c>
      <c r="E47" s="23">
        <v>2.23</v>
      </c>
      <c r="F47" s="23">
        <v>2.43</v>
      </c>
      <c r="G47" s="23">
        <v>2.7</v>
      </c>
      <c r="H47" s="24">
        <v>2.3</v>
      </c>
      <c r="I47" s="23">
        <v>2.45</v>
      </c>
      <c r="J47" s="100">
        <v>2.38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6.61</v>
      </c>
      <c r="F48" s="23">
        <v>5.29</v>
      </c>
      <c r="G48" s="23">
        <v>6.89</v>
      </c>
      <c r="H48" s="24">
        <v>8.5</v>
      </c>
      <c r="I48" s="23">
        <v>7.15</v>
      </c>
      <c r="J48" s="100">
        <v>6.11</v>
      </c>
    </row>
    <row r="49" ht="19.5" spans="1:10">
      <c r="A49" s="62"/>
      <c r="B49" s="56"/>
      <c r="C49" s="64" t="s">
        <v>58</v>
      </c>
      <c r="D49" s="63" t="s">
        <v>59</v>
      </c>
      <c r="E49" s="23">
        <v>15.4</v>
      </c>
      <c r="F49" s="23">
        <v>14.3</v>
      </c>
      <c r="G49" s="23">
        <v>17.7</v>
      </c>
      <c r="H49" s="24">
        <v>16.7</v>
      </c>
      <c r="I49" s="23">
        <v>16.7</v>
      </c>
      <c r="J49" s="100">
        <v>12.7</v>
      </c>
    </row>
    <row r="50" ht="16.5" spans="1:10">
      <c r="A50" s="62"/>
      <c r="B50" s="56"/>
      <c r="C50" s="66" t="s">
        <v>60</v>
      </c>
      <c r="D50" s="63" t="s">
        <v>73</v>
      </c>
      <c r="E50" s="23">
        <v>7.12</v>
      </c>
      <c r="F50" s="23">
        <v>6.14</v>
      </c>
      <c r="G50" s="23">
        <v>2.69</v>
      </c>
      <c r="H50" s="24">
        <v>4.6</v>
      </c>
      <c r="I50" s="23">
        <v>3.57</v>
      </c>
      <c r="J50" s="100">
        <v>3.12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>
        <v>0</v>
      </c>
      <c r="F51" s="23">
        <v>0</v>
      </c>
      <c r="G51" s="23">
        <v>0</v>
      </c>
      <c r="H51" s="24">
        <v>0</v>
      </c>
      <c r="I51" s="23">
        <v>0</v>
      </c>
      <c r="J51" s="100">
        <v>0</v>
      </c>
    </row>
    <row r="52" ht="15.75" spans="1:10">
      <c r="A52" s="62"/>
      <c r="B52" s="56"/>
      <c r="C52" s="64" t="s">
        <v>54</v>
      </c>
      <c r="D52" s="63" t="s">
        <v>77</v>
      </c>
      <c r="E52" s="23">
        <v>9.26</v>
      </c>
      <c r="F52" s="23">
        <v>9.33</v>
      </c>
      <c r="G52" s="23">
        <v>9.32</v>
      </c>
      <c r="H52" s="24">
        <v>9.47</v>
      </c>
      <c r="I52" s="23">
        <v>9.29</v>
      </c>
      <c r="J52" s="100">
        <v>9.31</v>
      </c>
    </row>
    <row r="53" ht="15.75" spans="1:10">
      <c r="A53" s="62"/>
      <c r="B53" s="56"/>
      <c r="C53" s="63" t="s">
        <v>56</v>
      </c>
      <c r="D53" s="63" t="s">
        <v>57</v>
      </c>
      <c r="E53" s="23">
        <v>6.61</v>
      </c>
      <c r="F53" s="23">
        <v>5.8</v>
      </c>
      <c r="G53" s="23">
        <v>5.42</v>
      </c>
      <c r="H53" s="24">
        <v>5.4</v>
      </c>
      <c r="I53" s="23">
        <v>6.88</v>
      </c>
      <c r="J53" s="100">
        <v>5.24</v>
      </c>
    </row>
    <row r="54" ht="19.5" spans="1:10">
      <c r="A54" s="62"/>
      <c r="B54" s="56"/>
      <c r="C54" s="64" t="s">
        <v>58</v>
      </c>
      <c r="D54" s="63" t="s">
        <v>59</v>
      </c>
      <c r="E54" s="23">
        <v>9.97</v>
      </c>
      <c r="F54" s="23">
        <v>10.21</v>
      </c>
      <c r="G54" s="23">
        <v>15.2</v>
      </c>
      <c r="H54" s="24">
        <v>11.9</v>
      </c>
      <c r="I54" s="23">
        <v>10.9</v>
      </c>
      <c r="J54" s="100">
        <v>11.2</v>
      </c>
    </row>
    <row r="55" ht="16.5" spans="1:10">
      <c r="A55" s="62"/>
      <c r="B55" s="71"/>
      <c r="C55" s="72" t="s">
        <v>60</v>
      </c>
      <c r="D55" s="63" t="s">
        <v>80</v>
      </c>
      <c r="E55" s="23">
        <v>2.8</v>
      </c>
      <c r="F55" s="23">
        <v>4.2</v>
      </c>
      <c r="G55" s="73">
        <v>4.28</v>
      </c>
      <c r="H55" s="24">
        <v>4.7</v>
      </c>
      <c r="I55" s="23">
        <v>7.93</v>
      </c>
      <c r="J55" s="100">
        <v>6.98</v>
      </c>
    </row>
    <row r="56" ht="14.25" spans="1:10">
      <c r="A56" s="74" t="s">
        <v>81</v>
      </c>
      <c r="B56" s="74" t="s">
        <v>82</v>
      </c>
      <c r="C56" s="75">
        <v>7.09</v>
      </c>
      <c r="D56" s="74" t="s">
        <v>52</v>
      </c>
      <c r="E56" s="75">
        <v>84</v>
      </c>
      <c r="F56" s="74" t="s">
        <v>83</v>
      </c>
      <c r="G56" s="75">
        <v>71</v>
      </c>
      <c r="H56" s="74" t="s">
        <v>84</v>
      </c>
      <c r="I56" s="75">
        <v>0.01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>
        <v>18.62</v>
      </c>
      <c r="C59" s="82"/>
      <c r="D59" s="82">
        <v>18.77</v>
      </c>
      <c r="E59" s="82"/>
      <c r="F59" s="82">
        <v>34</v>
      </c>
      <c r="G59" s="85"/>
      <c r="H59" s="83">
        <v>27.48</v>
      </c>
      <c r="I59" s="83"/>
      <c r="J59" s="100"/>
      <c r="K59" s="100"/>
      <c r="L59" s="100"/>
      <c r="M59" s="100"/>
    </row>
    <row r="60" ht="18.75" spans="1:13">
      <c r="A60" s="81" t="s">
        <v>86</v>
      </c>
      <c r="B60" s="82"/>
      <c r="C60" s="82"/>
      <c r="D60" s="82"/>
      <c r="E60" s="82"/>
      <c r="F60" s="82">
        <v>77.5</v>
      </c>
      <c r="G60" s="85"/>
      <c r="H60" s="83">
        <v>24.9</v>
      </c>
      <c r="I60" s="83"/>
      <c r="J60" s="100">
        <v>26.5</v>
      </c>
      <c r="K60" s="100"/>
      <c r="L60" s="100">
        <v>25.5</v>
      </c>
      <c r="M60" s="100"/>
    </row>
    <row r="61" ht="18.75" spans="1:13">
      <c r="A61" s="81" t="s">
        <v>87</v>
      </c>
      <c r="B61" s="82">
        <v>34.17</v>
      </c>
      <c r="C61" s="82"/>
      <c r="D61" s="82">
        <v>45.42</v>
      </c>
      <c r="E61" s="82"/>
      <c r="F61" s="82"/>
      <c r="G61" s="85"/>
      <c r="H61" s="83"/>
      <c r="I61" s="83"/>
      <c r="J61" s="100">
        <v>35.7</v>
      </c>
      <c r="K61" s="100"/>
      <c r="L61" s="100">
        <v>36.1</v>
      </c>
      <c r="M61" s="100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>
        <v>15.21</v>
      </c>
      <c r="D63" s="83"/>
      <c r="E63" s="83">
        <v>15.61</v>
      </c>
      <c r="F63" s="83"/>
      <c r="G63" s="83">
        <v>15.8</v>
      </c>
      <c r="H63" s="83"/>
      <c r="I63" s="83">
        <v>15.6</v>
      </c>
      <c r="J63" s="100"/>
      <c r="K63" s="100"/>
      <c r="M63" s="100"/>
    </row>
    <row r="64" ht="18.75" spans="1:13">
      <c r="A64" s="88" t="s">
        <v>89</v>
      </c>
      <c r="B64" s="83"/>
      <c r="C64" s="83">
        <v>17.29</v>
      </c>
      <c r="D64" s="83"/>
      <c r="E64" s="83">
        <v>16.99</v>
      </c>
      <c r="F64" s="83"/>
      <c r="G64" s="83">
        <v>17.3</v>
      </c>
      <c r="H64" s="83"/>
      <c r="I64" s="83">
        <v>18.7</v>
      </c>
      <c r="J64" s="100"/>
      <c r="K64" s="100">
        <v>21.45</v>
      </c>
      <c r="L64" s="100"/>
      <c r="M64" s="100">
        <v>32.1</v>
      </c>
    </row>
    <row r="65" ht="18.75" spans="1:13">
      <c r="A65" s="88" t="s">
        <v>90</v>
      </c>
      <c r="B65" s="83"/>
      <c r="C65" s="83">
        <v>84.76</v>
      </c>
      <c r="D65" s="83"/>
      <c r="E65" s="83">
        <v>71.87</v>
      </c>
      <c r="F65" s="83"/>
      <c r="G65" s="83">
        <v>85.7</v>
      </c>
      <c r="H65" s="83"/>
      <c r="I65" s="83">
        <v>82.4</v>
      </c>
      <c r="J65" s="100"/>
      <c r="K65" s="100">
        <v>85.93</v>
      </c>
      <c r="M65" s="100">
        <v>85.05</v>
      </c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4.27</v>
      </c>
      <c r="C67" s="83">
        <v>10.68</v>
      </c>
      <c r="D67" s="83">
        <v>4.07</v>
      </c>
      <c r="E67" s="83">
        <v>9.11</v>
      </c>
      <c r="F67" s="83">
        <v>6.15</v>
      </c>
      <c r="G67" s="83">
        <v>10.07</v>
      </c>
      <c r="H67" s="83">
        <v>6.1</v>
      </c>
      <c r="I67" s="83">
        <v>10.1</v>
      </c>
      <c r="J67" s="100">
        <v>13.4</v>
      </c>
      <c r="K67" s="100">
        <v>10.75</v>
      </c>
      <c r="L67" s="100">
        <v>10.9</v>
      </c>
      <c r="M67" s="100">
        <v>9.98</v>
      </c>
    </row>
    <row r="68" ht="18.75" spans="1:13">
      <c r="A68" s="106" t="s">
        <v>92</v>
      </c>
      <c r="B68" s="83">
        <v>5.04</v>
      </c>
      <c r="C68" s="83">
        <v>9.73</v>
      </c>
      <c r="D68" s="83">
        <v>4.74</v>
      </c>
      <c r="E68" s="83">
        <v>9.62</v>
      </c>
      <c r="F68" s="83">
        <v>4.35</v>
      </c>
      <c r="G68" s="83">
        <v>9.4</v>
      </c>
      <c r="H68" s="83">
        <v>7.9</v>
      </c>
      <c r="I68" s="83">
        <v>9.6</v>
      </c>
      <c r="J68" s="100">
        <v>9.8</v>
      </c>
      <c r="K68" s="100">
        <v>9.75</v>
      </c>
      <c r="L68" s="100">
        <v>11.2</v>
      </c>
      <c r="M68" s="100">
        <v>9.06</v>
      </c>
    </row>
    <row r="69" ht="18.75" spans="1:13">
      <c r="A69" s="106" t="s">
        <v>93</v>
      </c>
      <c r="B69" s="83">
        <v>6.32</v>
      </c>
      <c r="C69" s="83">
        <v>10.41</v>
      </c>
      <c r="D69" s="83">
        <v>5.61</v>
      </c>
      <c r="E69" s="83">
        <v>10.37</v>
      </c>
      <c r="F69" s="83">
        <v>7.73</v>
      </c>
      <c r="G69" s="83">
        <v>9.9</v>
      </c>
      <c r="H69" s="83">
        <v>7.4</v>
      </c>
      <c r="I69" s="83">
        <v>9.8</v>
      </c>
      <c r="J69" s="100">
        <v>10.16</v>
      </c>
      <c r="K69" s="100">
        <v>11.2</v>
      </c>
      <c r="L69" s="100">
        <v>9.6</v>
      </c>
      <c r="M69" s="100">
        <v>10.1</v>
      </c>
    </row>
    <row r="70" ht="18.75" spans="1:13">
      <c r="A70" s="106" t="s">
        <v>94</v>
      </c>
      <c r="B70" s="83"/>
      <c r="C70" s="83"/>
      <c r="D70" s="83"/>
      <c r="E70" s="83"/>
      <c r="F70" s="83"/>
      <c r="G70" s="83"/>
      <c r="H70" s="83"/>
      <c r="I70" s="83"/>
      <c r="J70" s="100"/>
      <c r="K70" s="100"/>
      <c r="L70" s="100"/>
      <c r="M70" s="100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34" workbookViewId="0">
      <selection activeCell="C56" sqref="C56:I5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</v>
      </c>
      <c r="D2" s="6"/>
      <c r="E2" s="6"/>
      <c r="F2" s="7" t="s">
        <v>2</v>
      </c>
      <c r="G2" s="7"/>
      <c r="H2" s="7"/>
      <c r="I2" s="91" t="s">
        <v>3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5920</v>
      </c>
      <c r="D4" s="13"/>
      <c r="E4" s="13"/>
      <c r="F4" s="13">
        <v>7240</v>
      </c>
      <c r="G4" s="13"/>
      <c r="H4" s="13"/>
      <c r="I4" s="13">
        <v>8730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4400</v>
      </c>
      <c r="D5" s="13"/>
      <c r="E5" s="13"/>
      <c r="F5" s="13">
        <v>5516</v>
      </c>
      <c r="G5" s="13"/>
      <c r="H5" s="13"/>
      <c r="I5" s="13">
        <v>6650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5920-4410</f>
        <v>1510</v>
      </c>
      <c r="D6" s="15"/>
      <c r="E6" s="15"/>
      <c r="F6" s="16">
        <f>F4-C4</f>
        <v>1320</v>
      </c>
      <c r="G6" s="17"/>
      <c r="H6" s="18"/>
      <c r="I6" s="16">
        <f>I4-F4</f>
        <v>1490</v>
      </c>
      <c r="J6" s="17"/>
      <c r="K6" s="18"/>
      <c r="L6" s="95">
        <f>C6+F6+I6</f>
        <v>4320</v>
      </c>
      <c r="M6" s="95">
        <f>C7+F7+I7</f>
        <v>3317</v>
      </c>
    </row>
    <row r="7" ht="21.95" customHeight="1" spans="1:13">
      <c r="A7" s="11"/>
      <c r="B7" s="14" t="s">
        <v>8</v>
      </c>
      <c r="C7" s="15">
        <f>4400-3333</f>
        <v>1067</v>
      </c>
      <c r="D7" s="15"/>
      <c r="E7" s="15"/>
      <c r="F7" s="16">
        <f>F5-C5</f>
        <v>1116</v>
      </c>
      <c r="G7" s="17"/>
      <c r="H7" s="18"/>
      <c r="I7" s="16">
        <f>I5-F5</f>
        <v>1134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47</v>
      </c>
      <c r="D9" s="13"/>
      <c r="E9" s="13"/>
      <c r="F9" s="13">
        <v>45</v>
      </c>
      <c r="G9" s="13"/>
      <c r="H9" s="13"/>
      <c r="I9" s="13">
        <v>48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47</v>
      </c>
      <c r="D10" s="13"/>
      <c r="E10" s="13"/>
      <c r="F10" s="13">
        <v>45</v>
      </c>
      <c r="G10" s="13"/>
      <c r="H10" s="13"/>
      <c r="I10" s="13">
        <v>48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4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410</v>
      </c>
      <c r="D15" s="24">
        <v>330</v>
      </c>
      <c r="E15" s="24">
        <v>280</v>
      </c>
      <c r="F15" s="24">
        <v>280</v>
      </c>
      <c r="G15" s="24">
        <v>250</v>
      </c>
      <c r="H15" s="24">
        <v>500</v>
      </c>
      <c r="I15" s="24">
        <v>500</v>
      </c>
      <c r="J15" s="24">
        <v>450</v>
      </c>
      <c r="K15" s="24">
        <v>410</v>
      </c>
    </row>
    <row r="16" ht="21.95" customHeight="1" spans="1:11">
      <c r="A16" s="25"/>
      <c r="B16" s="27" t="s">
        <v>21</v>
      </c>
      <c r="C16" s="28" t="s">
        <v>22</v>
      </c>
      <c r="D16" s="28"/>
      <c r="E16" s="28"/>
      <c r="F16" s="28" t="s">
        <v>98</v>
      </c>
      <c r="G16" s="28"/>
      <c r="H16" s="28"/>
      <c r="I16" s="28" t="s">
        <v>22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320</v>
      </c>
      <c r="D21" s="24">
        <v>510</v>
      </c>
      <c r="E21" s="24">
        <v>460</v>
      </c>
      <c r="F21" s="24">
        <v>460</v>
      </c>
      <c r="G21" s="24">
        <v>380</v>
      </c>
      <c r="H21" s="24">
        <v>290</v>
      </c>
      <c r="I21" s="24">
        <v>290</v>
      </c>
      <c r="J21" s="24">
        <v>480</v>
      </c>
      <c r="K21" s="24">
        <v>440</v>
      </c>
    </row>
    <row r="22" ht="21.95" customHeight="1" spans="1:11">
      <c r="A22" s="31"/>
      <c r="B22" s="27" t="s">
        <v>27</v>
      </c>
      <c r="C22" s="28" t="s">
        <v>99</v>
      </c>
      <c r="D22" s="28"/>
      <c r="E22" s="28"/>
      <c r="F22" s="28" t="s">
        <v>28</v>
      </c>
      <c r="G22" s="28"/>
      <c r="H22" s="28"/>
      <c r="I22" s="28" t="s">
        <v>100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v>140</v>
      </c>
      <c r="D23" s="24"/>
      <c r="E23" s="24"/>
      <c r="F23" s="24">
        <v>0</v>
      </c>
      <c r="G23" s="24"/>
      <c r="H23" s="24"/>
      <c r="I23" s="24">
        <v>2150</v>
      </c>
      <c r="J23" s="24"/>
      <c r="K23" s="24"/>
    </row>
    <row r="24" ht="21.95" customHeight="1" spans="1:11">
      <c r="A24" s="32"/>
      <c r="B24" s="33" t="s">
        <v>32</v>
      </c>
      <c r="C24" s="24">
        <f>980+950</f>
        <v>1930</v>
      </c>
      <c r="D24" s="24"/>
      <c r="E24" s="24"/>
      <c r="F24" s="24">
        <f>980+950</f>
        <v>1930</v>
      </c>
      <c r="G24" s="24"/>
      <c r="H24" s="24"/>
      <c r="I24" s="24">
        <f>930+900</f>
        <v>1830</v>
      </c>
      <c r="J24" s="24"/>
      <c r="K24" s="24"/>
    </row>
    <row r="25" ht="21.95" customHeight="1" spans="1:11">
      <c r="A25" s="25" t="s">
        <v>33</v>
      </c>
      <c r="B25" s="26" t="s">
        <v>34</v>
      </c>
      <c r="C25" s="24">
        <v>34</v>
      </c>
      <c r="D25" s="24"/>
      <c r="E25" s="24"/>
      <c r="F25" s="24">
        <v>33</v>
      </c>
      <c r="G25" s="24"/>
      <c r="H25" s="24"/>
      <c r="I25" s="24">
        <v>33</v>
      </c>
      <c r="J25" s="24"/>
      <c r="K25" s="24"/>
    </row>
    <row r="26" ht="21.95" customHeight="1" spans="1:11">
      <c r="A26" s="25"/>
      <c r="B26" s="26" t="s">
        <v>35</v>
      </c>
      <c r="C26" s="24">
        <v>186</v>
      </c>
      <c r="D26" s="24"/>
      <c r="E26" s="24"/>
      <c r="F26" s="24">
        <v>186</v>
      </c>
      <c r="G26" s="24"/>
      <c r="H26" s="24"/>
      <c r="I26" s="24">
        <v>184</v>
      </c>
      <c r="J26" s="24"/>
      <c r="K26" s="24"/>
    </row>
    <row r="27" ht="21.95" customHeight="1" spans="1:11">
      <c r="A27" s="25"/>
      <c r="B27" s="26" t="s">
        <v>36</v>
      </c>
      <c r="C27" s="24">
        <v>30</v>
      </c>
      <c r="D27" s="24"/>
      <c r="E27" s="24"/>
      <c r="F27" s="24">
        <v>30</v>
      </c>
      <c r="G27" s="24"/>
      <c r="H27" s="24"/>
      <c r="I27" s="24">
        <v>30</v>
      </c>
      <c r="J27" s="24"/>
      <c r="K27" s="24"/>
    </row>
    <row r="28" ht="76.5" customHeight="1" spans="1:11">
      <c r="A28" s="34" t="s">
        <v>37</v>
      </c>
      <c r="B28" s="35"/>
      <c r="C28" s="36" t="s">
        <v>101</v>
      </c>
      <c r="D28" s="37"/>
      <c r="E28" s="38"/>
      <c r="F28" s="36" t="s">
        <v>102</v>
      </c>
      <c r="G28" s="37"/>
      <c r="H28" s="38"/>
      <c r="I28" s="36" t="s">
        <v>103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spans="1:11">
      <c r="A31" s="49" t="s">
        <v>41</v>
      </c>
      <c r="B31" s="50"/>
      <c r="C31" s="51" t="s">
        <v>104</v>
      </c>
      <c r="D31" s="52"/>
      <c r="E31" s="53"/>
      <c r="F31" s="51" t="s">
        <v>105</v>
      </c>
      <c r="G31" s="52"/>
      <c r="H31" s="53"/>
      <c r="I31" s="51" t="s">
        <v>44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9.38</v>
      </c>
      <c r="F35" s="23">
        <v>9.2</v>
      </c>
      <c r="G35" s="23">
        <v>9.35</v>
      </c>
      <c r="H35" s="24">
        <v>9.39</v>
      </c>
      <c r="I35" s="23">
        <v>9.45</v>
      </c>
      <c r="J35" s="100">
        <v>9.36</v>
      </c>
    </row>
    <row r="36" ht="15.75" spans="1:10">
      <c r="A36" s="62"/>
      <c r="B36" s="56"/>
      <c r="C36" s="63" t="s">
        <v>56</v>
      </c>
      <c r="D36" s="63" t="s">
        <v>57</v>
      </c>
      <c r="E36" s="23">
        <v>7.9</v>
      </c>
      <c r="F36" s="23">
        <v>7.5</v>
      </c>
      <c r="G36" s="23">
        <v>4.68</v>
      </c>
      <c r="H36" s="24">
        <v>4.69</v>
      </c>
      <c r="I36" s="23">
        <v>5.38</v>
      </c>
      <c r="J36" s="100">
        <v>7.69</v>
      </c>
    </row>
    <row r="37" ht="19.5" spans="1:10">
      <c r="A37" s="62"/>
      <c r="B37" s="56"/>
      <c r="C37" s="64" t="s">
        <v>58</v>
      </c>
      <c r="D37" s="63" t="s">
        <v>59</v>
      </c>
      <c r="E37" s="23">
        <v>12.3</v>
      </c>
      <c r="F37" s="23">
        <v>17.8</v>
      </c>
      <c r="G37" s="65">
        <v>15.8</v>
      </c>
      <c r="H37" s="24">
        <v>15.2</v>
      </c>
      <c r="I37" s="23">
        <v>13.6</v>
      </c>
      <c r="J37" s="100">
        <v>13.2</v>
      </c>
    </row>
    <row r="38" ht="16.5" spans="1:10">
      <c r="A38" s="62"/>
      <c r="B38" s="56"/>
      <c r="C38" s="66" t="s">
        <v>60</v>
      </c>
      <c r="D38" s="63" t="s">
        <v>61</v>
      </c>
      <c r="E38" s="65">
        <v>8.82</v>
      </c>
      <c r="F38" s="65">
        <v>3.13</v>
      </c>
      <c r="G38" s="65">
        <v>4.3</v>
      </c>
      <c r="H38" s="67">
        <v>4.3</v>
      </c>
      <c r="I38" s="23">
        <v>7.71</v>
      </c>
      <c r="J38" s="100">
        <v>6.1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0.8</v>
      </c>
      <c r="F39" s="23">
        <v>0.8</v>
      </c>
      <c r="G39" s="23">
        <v>0.4</v>
      </c>
      <c r="H39" s="24">
        <v>0.4</v>
      </c>
      <c r="I39" s="23">
        <v>0.7</v>
      </c>
      <c r="J39" s="100">
        <v>0.7</v>
      </c>
    </row>
    <row r="40" ht="15.75" spans="1:10">
      <c r="A40" s="62"/>
      <c r="B40" s="56"/>
      <c r="C40" s="64" t="s">
        <v>54</v>
      </c>
      <c r="D40" s="64" t="s">
        <v>63</v>
      </c>
      <c r="E40" s="23">
        <v>10.37</v>
      </c>
      <c r="F40" s="23">
        <v>10.34</v>
      </c>
      <c r="G40" s="23">
        <v>10.23</v>
      </c>
      <c r="H40" s="24">
        <v>10.4</v>
      </c>
      <c r="I40" s="23">
        <v>10.28</v>
      </c>
      <c r="J40" s="100">
        <v>10.08</v>
      </c>
    </row>
    <row r="41" ht="15.75" spans="1:10">
      <c r="A41" s="62"/>
      <c r="B41" s="56"/>
      <c r="C41" s="63" t="s">
        <v>56</v>
      </c>
      <c r="D41" s="63" t="s">
        <v>64</v>
      </c>
      <c r="E41" s="23">
        <v>22.3</v>
      </c>
      <c r="F41" s="23">
        <v>21.4</v>
      </c>
      <c r="G41" s="23">
        <v>20.9</v>
      </c>
      <c r="H41" s="24">
        <v>22.7</v>
      </c>
      <c r="I41" s="23">
        <v>27.9</v>
      </c>
      <c r="J41" s="100">
        <v>21.7</v>
      </c>
    </row>
    <row r="42" ht="15.75" spans="1:10">
      <c r="A42" s="62"/>
      <c r="B42" s="56"/>
      <c r="C42" s="68" t="s">
        <v>65</v>
      </c>
      <c r="D42" s="69" t="s">
        <v>66</v>
      </c>
      <c r="E42" s="23">
        <v>8.49</v>
      </c>
      <c r="F42" s="23">
        <v>8.32</v>
      </c>
      <c r="G42" s="23">
        <v>8.23</v>
      </c>
      <c r="H42" s="24">
        <v>7.98</v>
      </c>
      <c r="I42" s="23">
        <v>8.63</v>
      </c>
      <c r="J42" s="100">
        <v>7.34</v>
      </c>
    </row>
    <row r="43" ht="16.5" spans="1:10">
      <c r="A43" s="62"/>
      <c r="B43" s="56"/>
      <c r="C43" s="68" t="s">
        <v>67</v>
      </c>
      <c r="D43" s="70" t="s">
        <v>68</v>
      </c>
      <c r="E43" s="23">
        <v>9.57</v>
      </c>
      <c r="F43" s="23">
        <v>8.12</v>
      </c>
      <c r="G43" s="23">
        <v>7.47</v>
      </c>
      <c r="H43" s="24">
        <v>7.05</v>
      </c>
      <c r="I43" s="23">
        <v>13.3</v>
      </c>
      <c r="J43" s="100">
        <v>8.15</v>
      </c>
    </row>
    <row r="44" ht="19.5" spans="1:10">
      <c r="A44" s="62"/>
      <c r="B44" s="56"/>
      <c r="C44" s="64" t="s">
        <v>58</v>
      </c>
      <c r="D44" s="63" t="s">
        <v>69</v>
      </c>
      <c r="E44" s="23">
        <v>458</v>
      </c>
      <c r="F44" s="23">
        <v>480</v>
      </c>
      <c r="G44" s="23">
        <v>519</v>
      </c>
      <c r="H44" s="24">
        <v>512</v>
      </c>
      <c r="I44" s="23">
        <v>473</v>
      </c>
      <c r="J44" s="100">
        <v>477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7.3</v>
      </c>
      <c r="F45" s="23">
        <v>6.5</v>
      </c>
      <c r="G45" s="23">
        <v>5.7</v>
      </c>
      <c r="H45" s="24">
        <v>7.5</v>
      </c>
      <c r="I45" s="23">
        <v>6.39</v>
      </c>
      <c r="J45" s="100">
        <v>6.17</v>
      </c>
    </row>
    <row r="46" ht="19.5" spans="1:10">
      <c r="A46" s="62"/>
      <c r="B46" s="56"/>
      <c r="C46" s="64" t="s">
        <v>58</v>
      </c>
      <c r="D46" s="63" t="s">
        <v>59</v>
      </c>
      <c r="E46" s="23">
        <v>19.3</v>
      </c>
      <c r="F46" s="23">
        <v>21</v>
      </c>
      <c r="G46" s="23">
        <v>25.4</v>
      </c>
      <c r="H46" s="24">
        <v>25.5</v>
      </c>
      <c r="I46" s="23">
        <v>19.4</v>
      </c>
      <c r="J46" s="100">
        <v>12.5</v>
      </c>
    </row>
    <row r="47" ht="16.5" spans="1:10">
      <c r="A47" s="62"/>
      <c r="B47" s="56"/>
      <c r="C47" s="66" t="s">
        <v>60</v>
      </c>
      <c r="D47" s="63" t="s">
        <v>73</v>
      </c>
      <c r="E47" s="23">
        <v>7.96</v>
      </c>
      <c r="F47" s="23">
        <v>2.28</v>
      </c>
      <c r="G47" s="23">
        <v>1.8</v>
      </c>
      <c r="H47" s="24">
        <v>1.9</v>
      </c>
      <c r="I47" s="23">
        <v>9.48</v>
      </c>
      <c r="J47" s="100">
        <v>7.61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6.8</v>
      </c>
      <c r="F48" s="23">
        <v>6.3</v>
      </c>
      <c r="G48" s="23">
        <v>7.49</v>
      </c>
      <c r="H48" s="24">
        <v>5.82</v>
      </c>
      <c r="I48" s="23">
        <v>7.3</v>
      </c>
      <c r="J48" s="100">
        <v>5.56</v>
      </c>
    </row>
    <row r="49" ht="19.5" spans="1:10">
      <c r="A49" s="62"/>
      <c r="B49" s="56"/>
      <c r="C49" s="64" t="s">
        <v>58</v>
      </c>
      <c r="D49" s="63" t="s">
        <v>59</v>
      </c>
      <c r="E49" s="23">
        <v>14.3</v>
      </c>
      <c r="F49" s="23">
        <v>16.3</v>
      </c>
      <c r="G49" s="23">
        <v>18.6</v>
      </c>
      <c r="H49" s="24">
        <v>13.6</v>
      </c>
      <c r="I49" s="23">
        <v>17.9</v>
      </c>
      <c r="J49" s="100">
        <v>18.6</v>
      </c>
    </row>
    <row r="50" ht="16.5" spans="1:10">
      <c r="A50" s="62"/>
      <c r="B50" s="56"/>
      <c r="C50" s="66" t="s">
        <v>60</v>
      </c>
      <c r="D50" s="63" t="s">
        <v>73</v>
      </c>
      <c r="E50" s="23">
        <v>520</v>
      </c>
      <c r="F50" s="23">
        <v>6.87</v>
      </c>
      <c r="G50" s="23">
        <v>6.2</v>
      </c>
      <c r="H50" s="24">
        <v>2.6</v>
      </c>
      <c r="I50" s="23">
        <v>2.03</v>
      </c>
      <c r="J50" s="100">
        <v>3.12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/>
      <c r="F51" s="23"/>
      <c r="G51" s="23"/>
      <c r="H51" s="24"/>
      <c r="I51" s="23"/>
      <c r="J51" s="100"/>
    </row>
    <row r="52" ht="15.75" spans="1:10">
      <c r="A52" s="62"/>
      <c r="B52" s="56"/>
      <c r="C52" s="64" t="s">
        <v>54</v>
      </c>
      <c r="D52" s="63" t="s">
        <v>77</v>
      </c>
      <c r="E52" s="23"/>
      <c r="F52" s="23"/>
      <c r="G52" s="23"/>
      <c r="H52" s="24"/>
      <c r="I52" s="23"/>
      <c r="J52" s="100"/>
    </row>
    <row r="53" ht="15.75" spans="1:10">
      <c r="A53" s="62"/>
      <c r="B53" s="56"/>
      <c r="C53" s="63" t="s">
        <v>56</v>
      </c>
      <c r="D53" s="63" t="s">
        <v>57</v>
      </c>
      <c r="E53" s="23"/>
      <c r="F53" s="23"/>
      <c r="G53" s="23"/>
      <c r="H53" s="24"/>
      <c r="I53" s="23"/>
      <c r="J53" s="100"/>
    </row>
    <row r="54" ht="19.5" spans="1:10">
      <c r="A54" s="62"/>
      <c r="B54" s="56"/>
      <c r="C54" s="64" t="s">
        <v>58</v>
      </c>
      <c r="D54" s="63" t="s">
        <v>59</v>
      </c>
      <c r="E54" s="23"/>
      <c r="F54" s="23"/>
      <c r="G54" s="23"/>
      <c r="H54" s="24"/>
      <c r="I54" s="23"/>
      <c r="J54" s="100"/>
    </row>
    <row r="55" ht="16.5" spans="1:10">
      <c r="A55" s="62"/>
      <c r="B55" s="71"/>
      <c r="C55" s="72" t="s">
        <v>60</v>
      </c>
      <c r="D55" s="63" t="s">
        <v>80</v>
      </c>
      <c r="E55" s="73"/>
      <c r="F55" s="73"/>
      <c r="G55" s="73"/>
      <c r="H55" s="24"/>
      <c r="I55" s="23"/>
      <c r="J55" s="100"/>
    </row>
    <row r="56" ht="14.25" spans="1:10">
      <c r="A56" s="74" t="s">
        <v>81</v>
      </c>
      <c r="B56" s="74" t="s">
        <v>82</v>
      </c>
      <c r="C56" s="75">
        <v>7.15</v>
      </c>
      <c r="D56" s="74" t="s">
        <v>52</v>
      </c>
      <c r="E56" s="75">
        <v>76</v>
      </c>
      <c r="F56" s="74" t="s">
        <v>83</v>
      </c>
      <c r="G56" s="75">
        <v>81</v>
      </c>
      <c r="H56" s="74" t="s">
        <v>84</v>
      </c>
      <c r="I56" s="75">
        <v>0.01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/>
      <c r="C59" s="83"/>
      <c r="D59" s="84">
        <v>64.18</v>
      </c>
      <c r="E59" s="83"/>
      <c r="F59" s="83">
        <v>10.4</v>
      </c>
      <c r="G59" s="85"/>
      <c r="H59" s="83">
        <v>2.94</v>
      </c>
      <c r="I59" s="83"/>
      <c r="J59" s="100">
        <v>4.71</v>
      </c>
      <c r="K59" s="100"/>
      <c r="L59" s="100">
        <v>24.6</v>
      </c>
      <c r="M59" s="100"/>
    </row>
    <row r="60" ht="18.75" spans="1:13">
      <c r="A60" s="81" t="s">
        <v>86</v>
      </c>
      <c r="B60" s="82">
        <v>8.18</v>
      </c>
      <c r="C60" s="83"/>
      <c r="D60" s="84">
        <v>23.7</v>
      </c>
      <c r="E60" s="83"/>
      <c r="F60" s="83">
        <v>28.1</v>
      </c>
      <c r="G60" s="85"/>
      <c r="H60" s="83"/>
      <c r="I60" s="83"/>
      <c r="J60" s="100">
        <v>89</v>
      </c>
      <c r="K60" s="100"/>
      <c r="L60" s="100">
        <v>47.1</v>
      </c>
      <c r="M60" s="100"/>
    </row>
    <row r="61" ht="18.75" spans="1:13">
      <c r="A61" s="81" t="s">
        <v>87</v>
      </c>
      <c r="B61" s="82">
        <v>47.5</v>
      </c>
      <c r="C61" s="83"/>
      <c r="D61" s="84">
        <v>37.1</v>
      </c>
      <c r="E61" s="83"/>
      <c r="F61" s="83">
        <v>71.7</v>
      </c>
      <c r="G61" s="85"/>
      <c r="H61" s="83">
        <v>36.6</v>
      </c>
      <c r="I61" s="83"/>
      <c r="J61" s="100">
        <v>78.6</v>
      </c>
      <c r="K61" s="100"/>
      <c r="L61" s="100">
        <v>98.36</v>
      </c>
      <c r="M61" s="100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/>
      <c r="D63" s="84"/>
      <c r="E63" s="83"/>
      <c r="F63" s="83"/>
      <c r="G63" s="85">
        <v>37.2</v>
      </c>
      <c r="H63" s="83"/>
      <c r="I63" s="83">
        <v>57</v>
      </c>
      <c r="J63" s="100"/>
      <c r="K63" s="100">
        <v>1.19</v>
      </c>
      <c r="M63" s="100">
        <v>1.47</v>
      </c>
    </row>
    <row r="64" ht="18.75" spans="1:13">
      <c r="A64" s="88" t="s">
        <v>89</v>
      </c>
      <c r="B64" s="83"/>
      <c r="C64" s="83">
        <v>2.16</v>
      </c>
      <c r="D64" s="84"/>
      <c r="E64" s="83">
        <v>3.41</v>
      </c>
      <c r="F64" s="83"/>
      <c r="G64" s="89">
        <v>19.4</v>
      </c>
      <c r="H64" s="83"/>
      <c r="I64" s="83">
        <v>18.6</v>
      </c>
      <c r="J64" s="100"/>
      <c r="K64" s="100">
        <v>7.77</v>
      </c>
      <c r="L64" s="100"/>
      <c r="M64" s="100">
        <v>8.2</v>
      </c>
    </row>
    <row r="65" ht="18.75" spans="1:13">
      <c r="A65" s="88" t="s">
        <v>90</v>
      </c>
      <c r="B65" s="83"/>
      <c r="C65" s="83">
        <v>46.85</v>
      </c>
      <c r="D65" s="84"/>
      <c r="E65" s="83">
        <v>49.56</v>
      </c>
      <c r="F65" s="83"/>
      <c r="G65" s="85">
        <v>46.6</v>
      </c>
      <c r="H65" s="83"/>
      <c r="I65" s="83">
        <v>82.4</v>
      </c>
      <c r="J65" s="100"/>
      <c r="K65" s="100">
        <v>77</v>
      </c>
      <c r="M65" s="100">
        <v>76.05</v>
      </c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0.74</v>
      </c>
      <c r="C67" s="83">
        <v>8.38</v>
      </c>
      <c r="D67" s="84">
        <v>0.74</v>
      </c>
      <c r="E67" s="83">
        <v>8.38</v>
      </c>
      <c r="F67" s="83">
        <v>1.05</v>
      </c>
      <c r="G67" s="85">
        <v>12.5</v>
      </c>
      <c r="H67" s="83">
        <v>3.9</v>
      </c>
      <c r="I67" s="83">
        <v>8.4</v>
      </c>
      <c r="J67" s="100">
        <v>0.58</v>
      </c>
      <c r="K67" s="100">
        <v>8.92</v>
      </c>
      <c r="L67" s="100">
        <v>0.94</v>
      </c>
      <c r="M67" s="100">
        <v>8.74</v>
      </c>
    </row>
    <row r="68" ht="18.75" spans="1:13">
      <c r="A68" s="106" t="s">
        <v>92</v>
      </c>
      <c r="B68" s="107">
        <v>6.2</v>
      </c>
      <c r="C68" s="83">
        <v>3.01</v>
      </c>
      <c r="D68" s="84">
        <v>6.2</v>
      </c>
      <c r="E68" s="83">
        <v>3.01</v>
      </c>
      <c r="F68" s="83">
        <v>2.43</v>
      </c>
      <c r="G68" s="85">
        <v>4.74</v>
      </c>
      <c r="H68" s="83">
        <v>5.61</v>
      </c>
      <c r="I68" s="83">
        <v>3.7</v>
      </c>
      <c r="J68" s="100">
        <v>1.42</v>
      </c>
      <c r="K68" s="100">
        <v>4.24</v>
      </c>
      <c r="L68" s="100">
        <v>3.15</v>
      </c>
      <c r="M68" s="100">
        <v>3.96</v>
      </c>
    </row>
    <row r="69" ht="18.75" spans="1:13">
      <c r="A69" s="106" t="s">
        <v>93</v>
      </c>
      <c r="B69" s="107">
        <v>1.58</v>
      </c>
      <c r="C69" s="83">
        <v>3.65</v>
      </c>
      <c r="D69" s="84">
        <v>1.58</v>
      </c>
      <c r="E69" s="83">
        <v>3.65</v>
      </c>
      <c r="F69" s="83">
        <v>6.75</v>
      </c>
      <c r="G69" s="85">
        <v>4.1</v>
      </c>
      <c r="H69" s="83">
        <v>4.4</v>
      </c>
      <c r="I69" s="83">
        <v>4.22</v>
      </c>
      <c r="J69" s="100">
        <v>6.18</v>
      </c>
      <c r="K69" s="100">
        <v>4.64</v>
      </c>
      <c r="L69" s="100">
        <v>11.2</v>
      </c>
      <c r="M69" s="100">
        <v>4.93</v>
      </c>
    </row>
    <row r="70" ht="18.75" spans="1:13">
      <c r="A70" s="106" t="s">
        <v>94</v>
      </c>
      <c r="B70" s="83"/>
      <c r="C70" s="83"/>
      <c r="D70" s="84"/>
      <c r="E70" s="83"/>
      <c r="F70" s="83"/>
      <c r="G70" s="85"/>
      <c r="H70" s="83"/>
      <c r="I70" s="83"/>
      <c r="J70" s="100"/>
      <c r="K70" s="100"/>
      <c r="L70" s="100"/>
      <c r="M70" s="100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6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106</v>
      </c>
      <c r="D2" s="6"/>
      <c r="E2" s="6"/>
      <c r="F2" s="7" t="s">
        <v>107</v>
      </c>
      <c r="G2" s="7"/>
      <c r="H2" s="7"/>
      <c r="I2" s="91" t="s">
        <v>108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69100</v>
      </c>
      <c r="D4" s="13"/>
      <c r="E4" s="13"/>
      <c r="F4" s="13">
        <v>69900</v>
      </c>
      <c r="G4" s="13"/>
      <c r="H4" s="13"/>
      <c r="I4" s="13">
        <v>70680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51150</v>
      </c>
      <c r="D5" s="13"/>
      <c r="E5" s="13"/>
      <c r="F5" s="13">
        <v>52530</v>
      </c>
      <c r="G5" s="13"/>
      <c r="H5" s="13"/>
      <c r="I5" s="13">
        <v>53750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C4-'19日'!I4</f>
        <v>815</v>
      </c>
      <c r="D6" s="15"/>
      <c r="E6" s="15"/>
      <c r="F6" s="16">
        <f>F4-C4</f>
        <v>800</v>
      </c>
      <c r="G6" s="17"/>
      <c r="H6" s="18"/>
      <c r="I6" s="16">
        <f>I4-F4</f>
        <v>780</v>
      </c>
      <c r="J6" s="17"/>
      <c r="K6" s="18"/>
      <c r="L6" s="95">
        <f>C6+F6+I6</f>
        <v>2395</v>
      </c>
      <c r="M6" s="95">
        <f>C7+F7+I7</f>
        <v>4100</v>
      </c>
    </row>
    <row r="7" ht="21.95" customHeight="1" spans="1:13">
      <c r="A7" s="11"/>
      <c r="B7" s="14" t="s">
        <v>8</v>
      </c>
      <c r="C7" s="15">
        <f>C5-'19日'!I5</f>
        <v>1500</v>
      </c>
      <c r="D7" s="15"/>
      <c r="E7" s="15"/>
      <c r="F7" s="16">
        <f>F5-C5</f>
        <v>1380</v>
      </c>
      <c r="G7" s="17"/>
      <c r="H7" s="18"/>
      <c r="I7" s="16">
        <f>I5-F5</f>
        <v>1220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49</v>
      </c>
      <c r="D9" s="13"/>
      <c r="E9" s="13"/>
      <c r="F9" s="13">
        <v>49</v>
      </c>
      <c r="G9" s="13"/>
      <c r="H9" s="13"/>
      <c r="I9" s="13">
        <v>45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49</v>
      </c>
      <c r="D10" s="13"/>
      <c r="E10" s="13"/>
      <c r="F10" s="13">
        <v>49</v>
      </c>
      <c r="G10" s="13"/>
      <c r="H10" s="13"/>
      <c r="I10" s="13">
        <v>45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4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360</v>
      </c>
      <c r="D15" s="24">
        <v>300</v>
      </c>
      <c r="E15" s="24">
        <v>500</v>
      </c>
      <c r="F15" s="24">
        <v>500</v>
      </c>
      <c r="G15" s="24">
        <v>450</v>
      </c>
      <c r="H15" s="24">
        <v>400</v>
      </c>
      <c r="I15" s="24">
        <v>400</v>
      </c>
      <c r="J15" s="24">
        <v>350</v>
      </c>
      <c r="K15" s="24">
        <v>300</v>
      </c>
    </row>
    <row r="16" ht="21.95" customHeight="1" spans="1:11">
      <c r="A16" s="25"/>
      <c r="B16" s="27" t="s">
        <v>21</v>
      </c>
      <c r="C16" s="28" t="s">
        <v>233</v>
      </c>
      <c r="D16" s="28"/>
      <c r="E16" s="28"/>
      <c r="F16" s="28" t="s">
        <v>22</v>
      </c>
      <c r="G16" s="28"/>
      <c r="H16" s="28"/>
      <c r="I16" s="28" t="s">
        <v>22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300</v>
      </c>
      <c r="D21" s="24">
        <v>450</v>
      </c>
      <c r="E21" s="24">
        <v>370</v>
      </c>
      <c r="F21" s="24">
        <v>370</v>
      </c>
      <c r="G21" s="24">
        <v>280</v>
      </c>
      <c r="H21" s="24">
        <v>470</v>
      </c>
      <c r="I21" s="24">
        <v>470</v>
      </c>
      <c r="J21" s="24">
        <v>360</v>
      </c>
      <c r="K21" s="24">
        <v>400</v>
      </c>
    </row>
    <row r="22" ht="36" customHeight="1" spans="1:11">
      <c r="A22" s="31"/>
      <c r="B22" s="27" t="s">
        <v>27</v>
      </c>
      <c r="C22" s="28" t="s">
        <v>234</v>
      </c>
      <c r="D22" s="28"/>
      <c r="E22" s="28"/>
      <c r="F22" s="28" t="s">
        <v>235</v>
      </c>
      <c r="G22" s="28"/>
      <c r="H22" s="28"/>
      <c r="I22" s="28" t="s">
        <v>236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v>2940</v>
      </c>
      <c r="D23" s="24"/>
      <c r="E23" s="24"/>
      <c r="F23" s="24">
        <f>1380+1440</f>
        <v>2820</v>
      </c>
      <c r="G23" s="24"/>
      <c r="H23" s="24"/>
      <c r="I23" s="24">
        <f>1380+1440</f>
        <v>2820</v>
      </c>
      <c r="J23" s="24"/>
      <c r="K23" s="24"/>
    </row>
    <row r="24" ht="21.95" customHeight="1" spans="1:11">
      <c r="A24" s="32"/>
      <c r="B24" s="33" t="s">
        <v>32</v>
      </c>
      <c r="C24" s="24">
        <f>1070+1010</f>
        <v>2080</v>
      </c>
      <c r="D24" s="24"/>
      <c r="E24" s="24"/>
      <c r="F24" s="24">
        <f>1060+1020</f>
        <v>2080</v>
      </c>
      <c r="G24" s="24"/>
      <c r="H24" s="24"/>
      <c r="I24" s="24">
        <f>1060+1020</f>
        <v>2080</v>
      </c>
      <c r="J24" s="24"/>
      <c r="K24" s="24"/>
    </row>
    <row r="25" ht="21.95" customHeight="1" spans="1:11">
      <c r="A25" s="25" t="s">
        <v>33</v>
      </c>
      <c r="B25" s="26" t="s">
        <v>34</v>
      </c>
      <c r="C25" s="111">
        <v>15</v>
      </c>
      <c r="D25" s="112"/>
      <c r="E25" s="113"/>
      <c r="F25" s="111">
        <v>15</v>
      </c>
      <c r="G25" s="112"/>
      <c r="H25" s="113"/>
      <c r="I25" s="111">
        <v>15</v>
      </c>
      <c r="J25" s="112"/>
      <c r="K25" s="113"/>
    </row>
    <row r="26" ht="21.95" customHeight="1" spans="1:11">
      <c r="A26" s="25"/>
      <c r="B26" s="26" t="s">
        <v>35</v>
      </c>
      <c r="C26" s="111">
        <v>132</v>
      </c>
      <c r="D26" s="112"/>
      <c r="E26" s="113"/>
      <c r="F26" s="111">
        <v>131</v>
      </c>
      <c r="G26" s="112"/>
      <c r="H26" s="113"/>
      <c r="I26" s="111">
        <v>131</v>
      </c>
      <c r="J26" s="112"/>
      <c r="K26" s="113"/>
    </row>
    <row r="27" ht="21.95" customHeight="1" spans="1:11">
      <c r="A27" s="25"/>
      <c r="B27" s="26" t="s">
        <v>36</v>
      </c>
      <c r="C27" s="111">
        <v>29</v>
      </c>
      <c r="D27" s="112"/>
      <c r="E27" s="113"/>
      <c r="F27" s="111">
        <v>29</v>
      </c>
      <c r="G27" s="112"/>
      <c r="H27" s="113"/>
      <c r="I27" s="111">
        <v>29</v>
      </c>
      <c r="J27" s="112"/>
      <c r="K27" s="113"/>
    </row>
    <row r="28" ht="76.5" customHeight="1" spans="1:11">
      <c r="A28" s="34" t="s">
        <v>37</v>
      </c>
      <c r="B28" s="35"/>
      <c r="C28" s="36" t="s">
        <v>237</v>
      </c>
      <c r="D28" s="37"/>
      <c r="E28" s="38"/>
      <c r="F28" s="36" t="s">
        <v>238</v>
      </c>
      <c r="G28" s="37"/>
      <c r="H28" s="38"/>
      <c r="I28" s="36" t="s">
        <v>239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ht="20.25" customHeight="1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customHeight="1" spans="1:11">
      <c r="A31" s="49" t="s">
        <v>41</v>
      </c>
      <c r="B31" s="50"/>
      <c r="C31" s="51" t="s">
        <v>123</v>
      </c>
      <c r="D31" s="52"/>
      <c r="E31" s="53"/>
      <c r="F31" s="51" t="s">
        <v>116</v>
      </c>
      <c r="G31" s="52"/>
      <c r="H31" s="53"/>
      <c r="I31" s="51" t="s">
        <v>240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100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9.37</v>
      </c>
      <c r="F35" s="23">
        <v>9.41</v>
      </c>
      <c r="G35" s="23">
        <v>9.35</v>
      </c>
      <c r="H35" s="24">
        <v>9.33</v>
      </c>
      <c r="I35" s="23">
        <v>9.47</v>
      </c>
      <c r="J35" s="100">
        <v>9.43</v>
      </c>
    </row>
    <row r="36" ht="15.75" spans="1:10">
      <c r="A36" s="62"/>
      <c r="B36" s="56"/>
      <c r="C36" s="63" t="s">
        <v>56</v>
      </c>
      <c r="D36" s="63" t="s">
        <v>57</v>
      </c>
      <c r="E36" s="23">
        <v>4.71</v>
      </c>
      <c r="F36" s="23">
        <v>5.71</v>
      </c>
      <c r="G36" s="23">
        <v>5.7</v>
      </c>
      <c r="H36" s="24">
        <v>9.2</v>
      </c>
      <c r="I36" s="23">
        <v>6.36</v>
      </c>
      <c r="J36" s="100">
        <v>6.83</v>
      </c>
    </row>
    <row r="37" ht="19.5" spans="1:10">
      <c r="A37" s="62"/>
      <c r="B37" s="56"/>
      <c r="C37" s="64" t="s">
        <v>58</v>
      </c>
      <c r="D37" s="63" t="s">
        <v>59</v>
      </c>
      <c r="E37" s="23">
        <v>14.1</v>
      </c>
      <c r="F37" s="23">
        <v>14.5</v>
      </c>
      <c r="G37" s="23">
        <v>14.3</v>
      </c>
      <c r="H37" s="24">
        <v>14.3</v>
      </c>
      <c r="I37" s="23">
        <v>13.7</v>
      </c>
      <c r="J37" s="100">
        <v>13.7</v>
      </c>
    </row>
    <row r="38" ht="16.5" spans="1:10">
      <c r="A38" s="62"/>
      <c r="B38" s="56"/>
      <c r="C38" s="66" t="s">
        <v>60</v>
      </c>
      <c r="D38" s="63" t="s">
        <v>61</v>
      </c>
      <c r="E38" s="23">
        <v>1.77</v>
      </c>
      <c r="F38" s="23">
        <v>1.36</v>
      </c>
      <c r="G38" s="23">
        <v>3.2</v>
      </c>
      <c r="H38" s="67">
        <v>3.34</v>
      </c>
      <c r="I38" s="23">
        <v>2.84</v>
      </c>
      <c r="J38" s="100">
        <v>3.49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0.5</v>
      </c>
      <c r="F39" s="23">
        <v>0.5</v>
      </c>
      <c r="G39" s="23">
        <v>0.4</v>
      </c>
      <c r="H39" s="24">
        <v>0.4</v>
      </c>
      <c r="I39" s="23">
        <v>0.8</v>
      </c>
      <c r="J39" s="100">
        <v>0.8</v>
      </c>
    </row>
    <row r="40" ht="15.75" spans="1:10">
      <c r="A40" s="62"/>
      <c r="B40" s="56"/>
      <c r="C40" s="64" t="s">
        <v>54</v>
      </c>
      <c r="D40" s="64" t="s">
        <v>63</v>
      </c>
      <c r="E40" s="23">
        <v>10.5</v>
      </c>
      <c r="F40" s="23">
        <v>10.42</v>
      </c>
      <c r="G40" s="23">
        <v>10.57</v>
      </c>
      <c r="H40" s="24">
        <v>10.54</v>
      </c>
      <c r="I40" s="23">
        <v>10.57</v>
      </c>
      <c r="J40" s="100">
        <v>10.55</v>
      </c>
    </row>
    <row r="41" ht="15.75" spans="1:10">
      <c r="A41" s="62"/>
      <c r="B41" s="56"/>
      <c r="C41" s="63" t="s">
        <v>56</v>
      </c>
      <c r="D41" s="63" t="s">
        <v>64</v>
      </c>
      <c r="E41" s="23">
        <v>22.4</v>
      </c>
      <c r="F41" s="23">
        <v>24.7</v>
      </c>
      <c r="G41" s="23">
        <v>22.6</v>
      </c>
      <c r="H41" s="24">
        <v>21.9</v>
      </c>
      <c r="I41" s="23">
        <v>27.9</v>
      </c>
      <c r="J41" s="100">
        <v>26.4</v>
      </c>
    </row>
    <row r="42" ht="15.75" spans="1:10">
      <c r="A42" s="62"/>
      <c r="B42" s="56"/>
      <c r="C42" s="68" t="s">
        <v>65</v>
      </c>
      <c r="D42" s="69" t="s">
        <v>66</v>
      </c>
      <c r="E42" s="23">
        <v>7.03</v>
      </c>
      <c r="F42" s="23">
        <v>7.66</v>
      </c>
      <c r="G42" s="23">
        <v>6.47</v>
      </c>
      <c r="H42" s="24">
        <v>9.66</v>
      </c>
      <c r="I42" s="23">
        <v>9.9</v>
      </c>
      <c r="J42" s="100">
        <v>9.13</v>
      </c>
    </row>
    <row r="43" ht="16.5" spans="1:10">
      <c r="A43" s="62"/>
      <c r="B43" s="56"/>
      <c r="C43" s="68" t="s">
        <v>67</v>
      </c>
      <c r="D43" s="70" t="s">
        <v>68</v>
      </c>
      <c r="E43" s="23">
        <v>6.61</v>
      </c>
      <c r="F43" s="23">
        <v>5.76</v>
      </c>
      <c r="G43" s="23">
        <v>12.2</v>
      </c>
      <c r="H43" s="24">
        <v>11.5</v>
      </c>
      <c r="I43" s="23">
        <v>5.85</v>
      </c>
      <c r="J43" s="100">
        <v>6.41</v>
      </c>
    </row>
    <row r="44" ht="19.5" spans="1:10">
      <c r="A44" s="62"/>
      <c r="B44" s="56"/>
      <c r="C44" s="64" t="s">
        <v>58</v>
      </c>
      <c r="D44" s="63" t="s">
        <v>69</v>
      </c>
      <c r="E44" s="23">
        <v>403</v>
      </c>
      <c r="F44" s="23">
        <v>407</v>
      </c>
      <c r="G44" s="23">
        <v>408</v>
      </c>
      <c r="H44" s="24">
        <v>416</v>
      </c>
      <c r="I44" s="23">
        <v>405</v>
      </c>
      <c r="J44" s="100">
        <v>403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5.49</v>
      </c>
      <c r="F45" s="23">
        <v>4.87</v>
      </c>
      <c r="G45" s="23">
        <v>6.71</v>
      </c>
      <c r="H45" s="24">
        <v>4.1</v>
      </c>
      <c r="I45" s="23">
        <v>5.57</v>
      </c>
      <c r="J45" s="100">
        <v>6.01</v>
      </c>
    </row>
    <row r="46" ht="19.5" spans="1:10">
      <c r="A46" s="62"/>
      <c r="B46" s="56"/>
      <c r="C46" s="64" t="s">
        <v>58</v>
      </c>
      <c r="D46" s="63" t="s">
        <v>59</v>
      </c>
      <c r="E46" s="23">
        <v>20.3</v>
      </c>
      <c r="F46" s="23">
        <v>20.7</v>
      </c>
      <c r="G46" s="23">
        <v>19.4</v>
      </c>
      <c r="H46" s="24">
        <v>18.8</v>
      </c>
      <c r="I46" s="23">
        <v>18.7</v>
      </c>
      <c r="J46" s="100">
        <v>19.2</v>
      </c>
    </row>
    <row r="47" ht="16.5" spans="1:10">
      <c r="A47" s="62"/>
      <c r="B47" s="56"/>
      <c r="C47" s="66" t="s">
        <v>60</v>
      </c>
      <c r="D47" s="63" t="s">
        <v>73</v>
      </c>
      <c r="E47" s="23">
        <v>3.16</v>
      </c>
      <c r="F47" s="23">
        <v>2.33</v>
      </c>
      <c r="G47" s="23">
        <v>0.7</v>
      </c>
      <c r="H47" s="24">
        <v>3.9</v>
      </c>
      <c r="I47" s="23">
        <v>4.26</v>
      </c>
      <c r="J47" s="100">
        <v>4.18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4.98</v>
      </c>
      <c r="F48" s="23">
        <v>4.63</v>
      </c>
      <c r="G48" s="23">
        <v>7.5</v>
      </c>
      <c r="H48" s="24">
        <v>4.8</v>
      </c>
      <c r="I48" s="23">
        <v>5.69</v>
      </c>
      <c r="J48" s="100">
        <v>7.83</v>
      </c>
    </row>
    <row r="49" ht="19.5" spans="1:10">
      <c r="A49" s="62"/>
      <c r="B49" s="56"/>
      <c r="C49" s="64" t="s">
        <v>58</v>
      </c>
      <c r="D49" s="63" t="s">
        <v>59</v>
      </c>
      <c r="E49" s="23">
        <v>14.9</v>
      </c>
      <c r="F49" s="23">
        <v>14.7</v>
      </c>
      <c r="G49" s="23">
        <v>15.9</v>
      </c>
      <c r="H49" s="24">
        <v>16.4</v>
      </c>
      <c r="I49" s="23">
        <v>16.3</v>
      </c>
      <c r="J49" s="100">
        <v>16.1</v>
      </c>
    </row>
    <row r="50" ht="16.5" spans="1:10">
      <c r="A50" s="62"/>
      <c r="B50" s="56"/>
      <c r="C50" s="66" t="s">
        <v>60</v>
      </c>
      <c r="D50" s="63" t="s">
        <v>73</v>
      </c>
      <c r="E50" s="23">
        <v>3.48</v>
      </c>
      <c r="F50" s="23">
        <v>2.88</v>
      </c>
      <c r="G50" s="23">
        <v>4.9</v>
      </c>
      <c r="H50" s="24">
        <v>6.75</v>
      </c>
      <c r="I50" s="23">
        <v>4.22</v>
      </c>
      <c r="J50" s="100">
        <v>2.33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>
        <v>0</v>
      </c>
      <c r="F51" s="23">
        <v>0</v>
      </c>
      <c r="G51" s="23">
        <v>0</v>
      </c>
      <c r="H51" s="24">
        <v>0</v>
      </c>
      <c r="I51" s="23">
        <v>0</v>
      </c>
      <c r="J51" s="100">
        <v>0</v>
      </c>
    </row>
    <row r="52" ht="15.75" spans="1:10">
      <c r="A52" s="62"/>
      <c r="B52" s="56"/>
      <c r="C52" s="64" t="s">
        <v>54</v>
      </c>
      <c r="D52" s="63" t="s">
        <v>77</v>
      </c>
      <c r="E52" s="23">
        <v>9.2</v>
      </c>
      <c r="F52" s="23">
        <v>9.31</v>
      </c>
      <c r="G52" s="23">
        <v>9.4</v>
      </c>
      <c r="H52" s="24">
        <v>9.46</v>
      </c>
      <c r="I52" s="23">
        <v>9.54</v>
      </c>
      <c r="J52" s="100">
        <v>9.52</v>
      </c>
    </row>
    <row r="53" ht="15.75" spans="1:10">
      <c r="A53" s="62"/>
      <c r="B53" s="56"/>
      <c r="C53" s="63" t="s">
        <v>56</v>
      </c>
      <c r="D53" s="63" t="s">
        <v>57</v>
      </c>
      <c r="E53" s="23">
        <v>3.62</v>
      </c>
      <c r="F53" s="23">
        <v>4.29</v>
      </c>
      <c r="G53" s="23">
        <v>6.4</v>
      </c>
      <c r="H53" s="24">
        <v>3.5</v>
      </c>
      <c r="I53" s="23">
        <v>6.23</v>
      </c>
      <c r="J53" s="100">
        <v>7.04</v>
      </c>
    </row>
    <row r="54" ht="19.5" spans="1:10">
      <c r="A54" s="62"/>
      <c r="B54" s="56"/>
      <c r="C54" s="64" t="s">
        <v>58</v>
      </c>
      <c r="D54" s="63" t="s">
        <v>59</v>
      </c>
      <c r="E54" s="23">
        <v>12.5</v>
      </c>
      <c r="F54" s="23">
        <v>9.7</v>
      </c>
      <c r="G54" s="23">
        <v>11.2</v>
      </c>
      <c r="H54" s="24">
        <v>10.8</v>
      </c>
      <c r="I54" s="23">
        <v>8.7</v>
      </c>
      <c r="J54" s="100">
        <v>10.1</v>
      </c>
    </row>
    <row r="55" ht="16.5" spans="1:10">
      <c r="A55" s="62"/>
      <c r="B55" s="71"/>
      <c r="C55" s="72" t="s">
        <v>60</v>
      </c>
      <c r="D55" s="63" t="s">
        <v>80</v>
      </c>
      <c r="E55" s="23">
        <v>2.61</v>
      </c>
      <c r="F55" s="23">
        <v>2.47</v>
      </c>
      <c r="G55" s="23">
        <v>3.21</v>
      </c>
      <c r="H55" s="24">
        <v>4.9</v>
      </c>
      <c r="I55" s="23">
        <v>1.26</v>
      </c>
      <c r="J55" s="100">
        <v>2.3</v>
      </c>
    </row>
    <row r="56" ht="14.25" spans="1:10">
      <c r="A56" s="74" t="s">
        <v>81</v>
      </c>
      <c r="B56" s="74" t="s">
        <v>82</v>
      </c>
      <c r="C56" s="75">
        <v>8.3</v>
      </c>
      <c r="D56" s="74" t="s">
        <v>52</v>
      </c>
      <c r="E56" s="75">
        <v>72</v>
      </c>
      <c r="F56" s="74" t="s">
        <v>83</v>
      </c>
      <c r="G56" s="75">
        <v>80</v>
      </c>
      <c r="H56" s="74" t="s">
        <v>84</v>
      </c>
      <c r="I56" s="75">
        <v>0.01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/>
      <c r="C59" s="82"/>
      <c r="D59" s="82">
        <v>3.68</v>
      </c>
      <c r="E59" s="82"/>
      <c r="F59" s="82">
        <v>6.78</v>
      </c>
      <c r="G59" s="82"/>
      <c r="H59" s="83">
        <v>13.85</v>
      </c>
      <c r="I59" s="83"/>
      <c r="J59" s="100">
        <v>6.02</v>
      </c>
      <c r="K59" s="100"/>
      <c r="L59" s="100">
        <v>29.3</v>
      </c>
      <c r="M59" s="100"/>
    </row>
    <row r="60" ht="18.75" spans="1:13">
      <c r="A60" s="81" t="s">
        <v>86</v>
      </c>
      <c r="B60" s="82">
        <v>23.18</v>
      </c>
      <c r="C60" s="82"/>
      <c r="D60" s="82"/>
      <c r="E60" s="82"/>
      <c r="F60" s="82"/>
      <c r="G60" s="82"/>
      <c r="H60" s="83"/>
      <c r="I60" s="83"/>
      <c r="J60" s="100">
        <v>61.9</v>
      </c>
      <c r="K60" s="100"/>
      <c r="L60" s="100">
        <v>55.1</v>
      </c>
      <c r="M60" s="100"/>
    </row>
    <row r="61" ht="18.75" spans="1:13">
      <c r="A61" s="81" t="s">
        <v>87</v>
      </c>
      <c r="B61" s="82">
        <v>46.48</v>
      </c>
      <c r="C61" s="82"/>
      <c r="D61" s="82">
        <v>50.38</v>
      </c>
      <c r="E61" s="82"/>
      <c r="F61" s="82">
        <v>50.1</v>
      </c>
      <c r="G61" s="82"/>
      <c r="H61" s="83">
        <v>76.9</v>
      </c>
      <c r="I61" s="83"/>
      <c r="J61" s="100"/>
      <c r="K61" s="100"/>
      <c r="L61" s="100"/>
      <c r="M61" s="100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>
        <v>13.59</v>
      </c>
      <c r="D63" s="83"/>
      <c r="E63" s="83">
        <v>14.02</v>
      </c>
      <c r="F63" s="83"/>
      <c r="G63" s="83">
        <v>12.3</v>
      </c>
      <c r="H63" s="83"/>
      <c r="I63" s="83">
        <v>12.92</v>
      </c>
      <c r="J63" s="100"/>
      <c r="K63" s="100">
        <v>12.37</v>
      </c>
      <c r="M63" s="100">
        <v>13.4</v>
      </c>
    </row>
    <row r="64" ht="18.75" spans="1:13">
      <c r="A64" s="88" t="s">
        <v>89</v>
      </c>
      <c r="B64" s="83"/>
      <c r="C64" s="83"/>
      <c r="D64" s="83"/>
      <c r="E64" s="83">
        <v>12.94</v>
      </c>
      <c r="F64" s="83"/>
      <c r="G64" s="83"/>
      <c r="H64" s="83"/>
      <c r="I64" s="83"/>
      <c r="J64" s="100"/>
      <c r="K64" s="100"/>
      <c r="L64" s="100"/>
      <c r="M64" s="100"/>
    </row>
    <row r="65" ht="18.75" spans="1:13">
      <c r="A65" s="88" t="s">
        <v>90</v>
      </c>
      <c r="B65" s="83"/>
      <c r="C65" s="83">
        <v>95.96</v>
      </c>
      <c r="D65" s="83"/>
      <c r="E65" s="83"/>
      <c r="F65" s="83"/>
      <c r="G65" s="83">
        <v>59.9</v>
      </c>
      <c r="H65" s="83"/>
      <c r="I65" s="83">
        <v>60</v>
      </c>
      <c r="J65" s="100"/>
      <c r="K65" s="100">
        <v>61.81</v>
      </c>
      <c r="M65" s="100">
        <v>62.41</v>
      </c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6.84</v>
      </c>
      <c r="C67" s="83">
        <v>10.27</v>
      </c>
      <c r="D67" s="83">
        <v>6.27</v>
      </c>
      <c r="E67" s="83">
        <v>10.98</v>
      </c>
      <c r="F67" s="83">
        <v>8.03</v>
      </c>
      <c r="G67" s="85">
        <v>10.5</v>
      </c>
      <c r="H67" s="83">
        <v>2.8</v>
      </c>
      <c r="I67" s="83">
        <v>9.6</v>
      </c>
      <c r="J67" s="100">
        <v>9.44</v>
      </c>
      <c r="K67" s="100">
        <v>10.23</v>
      </c>
      <c r="L67" s="100">
        <v>9.47</v>
      </c>
      <c r="M67" s="100">
        <v>10.7</v>
      </c>
    </row>
    <row r="68" ht="18.75" spans="1:13">
      <c r="A68" s="106" t="s">
        <v>92</v>
      </c>
      <c r="B68" s="83">
        <v>2.42</v>
      </c>
      <c r="C68" s="83">
        <v>9.73</v>
      </c>
      <c r="D68" s="83">
        <v>4.62</v>
      </c>
      <c r="E68" s="83">
        <v>10.05</v>
      </c>
      <c r="F68" s="83">
        <v>6.33</v>
      </c>
      <c r="G68" s="85">
        <v>9.4</v>
      </c>
      <c r="H68" s="83">
        <v>6.3</v>
      </c>
      <c r="I68" s="83">
        <v>8.8</v>
      </c>
      <c r="J68" s="100">
        <v>7.33</v>
      </c>
      <c r="K68" s="100">
        <v>9.75</v>
      </c>
      <c r="L68" s="100">
        <v>6.26</v>
      </c>
      <c r="M68" s="100">
        <v>10.38</v>
      </c>
    </row>
    <row r="69" ht="18.75" spans="1:13">
      <c r="A69" s="106" t="s">
        <v>93</v>
      </c>
      <c r="B69" s="83">
        <v>4.95</v>
      </c>
      <c r="C69" s="83">
        <v>10.82</v>
      </c>
      <c r="D69" s="83">
        <v>3.83</v>
      </c>
      <c r="E69" s="83">
        <v>10.84</v>
      </c>
      <c r="F69" s="83">
        <v>3.85</v>
      </c>
      <c r="G69" s="85">
        <v>10.7</v>
      </c>
      <c r="H69" s="83">
        <v>6.9</v>
      </c>
      <c r="I69" s="83">
        <v>10</v>
      </c>
      <c r="J69" s="100">
        <v>10.6</v>
      </c>
      <c r="K69" s="100">
        <v>10.5</v>
      </c>
      <c r="L69" s="100">
        <v>11.3</v>
      </c>
      <c r="M69" s="100">
        <v>10.5</v>
      </c>
    </row>
    <row r="70" ht="18.75" spans="1:13">
      <c r="A70" s="106" t="s">
        <v>94</v>
      </c>
      <c r="B70" s="83"/>
      <c r="C70" s="83"/>
      <c r="D70" s="83"/>
      <c r="E70" s="83"/>
      <c r="F70" s="83"/>
      <c r="G70" s="85"/>
      <c r="H70" s="83"/>
      <c r="I70" s="83"/>
      <c r="J70" s="100"/>
      <c r="K70" s="100"/>
      <c r="L70" s="100"/>
      <c r="M70" s="100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126</v>
      </c>
      <c r="D2" s="6"/>
      <c r="E2" s="6"/>
      <c r="F2" s="7" t="s">
        <v>127</v>
      </c>
      <c r="G2" s="7"/>
      <c r="H2" s="7"/>
      <c r="I2" s="91" t="s">
        <v>128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71350</v>
      </c>
      <c r="D4" s="13"/>
      <c r="E4" s="13"/>
      <c r="F4" s="13">
        <v>72150</v>
      </c>
      <c r="G4" s="13"/>
      <c r="H4" s="13"/>
      <c r="I4" s="13">
        <v>72780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55000</v>
      </c>
      <c r="D5" s="13"/>
      <c r="E5" s="13"/>
      <c r="F5" s="13">
        <v>56150</v>
      </c>
      <c r="G5" s="13"/>
      <c r="H5" s="13"/>
      <c r="I5" s="13">
        <v>57510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C4-'20日'!I4</f>
        <v>670</v>
      </c>
      <c r="D6" s="15"/>
      <c r="E6" s="15"/>
      <c r="F6" s="16">
        <f>F4-C4</f>
        <v>800</v>
      </c>
      <c r="G6" s="17"/>
      <c r="H6" s="18"/>
      <c r="I6" s="16">
        <f>I4-F4</f>
        <v>630</v>
      </c>
      <c r="J6" s="17"/>
      <c r="K6" s="18"/>
      <c r="L6" s="95">
        <f>C6+F6+I6</f>
        <v>2100</v>
      </c>
      <c r="M6" s="95">
        <f>C7+F7+I7</f>
        <v>3760</v>
      </c>
    </row>
    <row r="7" ht="21.95" customHeight="1" spans="1:13">
      <c r="A7" s="11"/>
      <c r="B7" s="14" t="s">
        <v>8</v>
      </c>
      <c r="C7" s="15">
        <f>C5-'20日'!I5</f>
        <v>1250</v>
      </c>
      <c r="D7" s="15"/>
      <c r="E7" s="15"/>
      <c r="F7" s="16">
        <f>F5-C5</f>
        <v>1150</v>
      </c>
      <c r="G7" s="17"/>
      <c r="H7" s="18"/>
      <c r="I7" s="16">
        <f>I5-F5</f>
        <v>1360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48</v>
      </c>
      <c r="D9" s="13"/>
      <c r="E9" s="13"/>
      <c r="F9" s="13">
        <v>49</v>
      </c>
      <c r="G9" s="13"/>
      <c r="H9" s="13"/>
      <c r="I9" s="13">
        <v>47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48</v>
      </c>
      <c r="D10" s="13"/>
      <c r="E10" s="13"/>
      <c r="F10" s="13">
        <v>49</v>
      </c>
      <c r="G10" s="13"/>
      <c r="H10" s="13"/>
      <c r="I10" s="13">
        <v>47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3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300</v>
      </c>
      <c r="D15" s="24">
        <v>240</v>
      </c>
      <c r="E15" s="24">
        <v>450</v>
      </c>
      <c r="F15" s="24">
        <v>450</v>
      </c>
      <c r="G15" s="24">
        <v>400</v>
      </c>
      <c r="H15" s="24">
        <v>360</v>
      </c>
      <c r="I15" s="24">
        <v>360</v>
      </c>
      <c r="J15" s="24">
        <v>240</v>
      </c>
      <c r="K15" s="24">
        <v>500</v>
      </c>
    </row>
    <row r="16" ht="21.95" customHeight="1" spans="1:11">
      <c r="A16" s="25"/>
      <c r="B16" s="27" t="s">
        <v>21</v>
      </c>
      <c r="C16" s="28" t="s">
        <v>241</v>
      </c>
      <c r="D16" s="28"/>
      <c r="E16" s="28"/>
      <c r="F16" s="28" t="s">
        <v>22</v>
      </c>
      <c r="G16" s="28"/>
      <c r="H16" s="28"/>
      <c r="I16" s="28" t="s">
        <v>242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400</v>
      </c>
      <c r="D21" s="24">
        <v>330</v>
      </c>
      <c r="E21" s="24">
        <v>270</v>
      </c>
      <c r="F21" s="24">
        <v>270</v>
      </c>
      <c r="G21" s="24">
        <v>500</v>
      </c>
      <c r="H21" s="24">
        <v>450</v>
      </c>
      <c r="I21" s="24">
        <v>450</v>
      </c>
      <c r="J21" s="24">
        <v>250</v>
      </c>
      <c r="K21" s="24">
        <v>500</v>
      </c>
    </row>
    <row r="22" ht="21.95" customHeight="1" spans="1:11">
      <c r="A22" s="31"/>
      <c r="B22" s="27" t="s">
        <v>27</v>
      </c>
      <c r="C22" s="28" t="s">
        <v>28</v>
      </c>
      <c r="D22" s="28"/>
      <c r="E22" s="28"/>
      <c r="F22" s="28" t="s">
        <v>243</v>
      </c>
      <c r="G22" s="28"/>
      <c r="H22" s="28"/>
      <c r="I22" s="28" t="s">
        <v>244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f>1380+1440</f>
        <v>2820</v>
      </c>
      <c r="D23" s="24"/>
      <c r="E23" s="24"/>
      <c r="F23" s="24">
        <f>1240+1320</f>
        <v>2560</v>
      </c>
      <c r="G23" s="24"/>
      <c r="H23" s="24"/>
      <c r="I23" s="24">
        <f>1240+1320</f>
        <v>2560</v>
      </c>
      <c r="J23" s="24"/>
      <c r="K23" s="24"/>
    </row>
    <row r="24" ht="21.95" customHeight="1" spans="1:11">
      <c r="A24" s="32"/>
      <c r="B24" s="33" t="s">
        <v>32</v>
      </c>
      <c r="C24" s="24">
        <f>1060+1020</f>
        <v>2080</v>
      </c>
      <c r="D24" s="24"/>
      <c r="E24" s="24"/>
      <c r="F24" s="24">
        <f>1000+980</f>
        <v>1980</v>
      </c>
      <c r="G24" s="24"/>
      <c r="H24" s="24"/>
      <c r="I24" s="24">
        <f>920+940</f>
        <v>1860</v>
      </c>
      <c r="J24" s="24"/>
      <c r="K24" s="24"/>
    </row>
    <row r="25" ht="21.95" customHeight="1" spans="1:11">
      <c r="A25" s="25" t="s">
        <v>33</v>
      </c>
      <c r="B25" s="26" t="s">
        <v>34</v>
      </c>
      <c r="C25" s="111">
        <v>14</v>
      </c>
      <c r="D25" s="112"/>
      <c r="E25" s="113"/>
      <c r="F25" s="111">
        <v>14</v>
      </c>
      <c r="G25" s="112"/>
      <c r="H25" s="113"/>
      <c r="I25" s="111">
        <v>14</v>
      </c>
      <c r="J25" s="112"/>
      <c r="K25" s="113"/>
    </row>
    <row r="26" ht="21.95" customHeight="1" spans="1:11">
      <c r="A26" s="25"/>
      <c r="B26" s="26" t="s">
        <v>35</v>
      </c>
      <c r="C26" s="111">
        <v>131</v>
      </c>
      <c r="D26" s="112"/>
      <c r="E26" s="113"/>
      <c r="F26" s="111">
        <v>130</v>
      </c>
      <c r="G26" s="112"/>
      <c r="H26" s="113"/>
      <c r="I26" s="111">
        <v>129</v>
      </c>
      <c r="J26" s="112"/>
      <c r="K26" s="113"/>
    </row>
    <row r="27" ht="21.95" customHeight="1" spans="1:11">
      <c r="A27" s="25"/>
      <c r="B27" s="26" t="s">
        <v>36</v>
      </c>
      <c r="C27" s="111">
        <v>29</v>
      </c>
      <c r="D27" s="112"/>
      <c r="E27" s="113"/>
      <c r="F27" s="111">
        <v>29</v>
      </c>
      <c r="G27" s="112"/>
      <c r="H27" s="113"/>
      <c r="I27" s="111">
        <v>29</v>
      </c>
      <c r="J27" s="112"/>
      <c r="K27" s="113"/>
    </row>
    <row r="28" ht="76.5" customHeight="1" spans="1:11">
      <c r="A28" s="34" t="s">
        <v>37</v>
      </c>
      <c r="B28" s="35"/>
      <c r="C28" s="36" t="s">
        <v>245</v>
      </c>
      <c r="D28" s="37"/>
      <c r="E28" s="38"/>
      <c r="F28" s="36" t="s">
        <v>246</v>
      </c>
      <c r="G28" s="37"/>
      <c r="H28" s="38"/>
      <c r="I28" s="36" t="s">
        <v>247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ht="20.25" customHeight="1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customHeight="1" spans="1:11">
      <c r="A31" s="49" t="s">
        <v>41</v>
      </c>
      <c r="B31" s="50"/>
      <c r="C31" s="51" t="s">
        <v>44</v>
      </c>
      <c r="D31" s="52"/>
      <c r="E31" s="53"/>
      <c r="F31" s="51" t="s">
        <v>123</v>
      </c>
      <c r="G31" s="52"/>
      <c r="H31" s="53"/>
      <c r="I31" s="51" t="s">
        <v>104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100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9.57</v>
      </c>
      <c r="F35" s="23">
        <v>9.39</v>
      </c>
      <c r="G35" s="23">
        <v>9.45</v>
      </c>
      <c r="H35" s="23">
        <v>9.39</v>
      </c>
      <c r="I35" s="23">
        <v>9.47</v>
      </c>
      <c r="J35" s="100">
        <v>9.4</v>
      </c>
    </row>
    <row r="36" ht="15.75" spans="1:10">
      <c r="A36" s="62"/>
      <c r="B36" s="56"/>
      <c r="C36" s="63" t="s">
        <v>56</v>
      </c>
      <c r="D36" s="63" t="s">
        <v>57</v>
      </c>
      <c r="E36" s="23">
        <v>7.42</v>
      </c>
      <c r="F36" s="23">
        <v>6.47</v>
      </c>
      <c r="G36" s="23">
        <v>6.4</v>
      </c>
      <c r="H36" s="23">
        <v>5.41</v>
      </c>
      <c r="I36" s="23">
        <v>5.81</v>
      </c>
      <c r="J36" s="100">
        <v>5.53</v>
      </c>
    </row>
    <row r="37" ht="19.5" spans="1:10">
      <c r="A37" s="62"/>
      <c r="B37" s="56"/>
      <c r="C37" s="64" t="s">
        <v>58</v>
      </c>
      <c r="D37" s="63" t="s">
        <v>59</v>
      </c>
      <c r="E37" s="23">
        <v>14.1</v>
      </c>
      <c r="F37" s="23">
        <v>15.5</v>
      </c>
      <c r="G37" s="23">
        <v>11.91</v>
      </c>
      <c r="H37" s="23">
        <v>12.9</v>
      </c>
      <c r="I37" s="23">
        <v>13.6</v>
      </c>
      <c r="J37" s="100">
        <v>10.82</v>
      </c>
    </row>
    <row r="38" ht="16.5" spans="1:10">
      <c r="A38" s="62"/>
      <c r="B38" s="56"/>
      <c r="C38" s="66" t="s">
        <v>60</v>
      </c>
      <c r="D38" s="63" t="s">
        <v>61</v>
      </c>
      <c r="E38" s="65">
        <v>8.28</v>
      </c>
      <c r="F38" s="23">
        <v>9.19</v>
      </c>
      <c r="G38" s="23">
        <v>2.88</v>
      </c>
      <c r="H38" s="23">
        <v>4.05</v>
      </c>
      <c r="I38" s="23">
        <v>8.56</v>
      </c>
      <c r="J38" s="100">
        <v>7.6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0.5</v>
      </c>
      <c r="F39" s="23">
        <v>0.5</v>
      </c>
      <c r="G39" s="23">
        <v>0.6</v>
      </c>
      <c r="H39" s="23">
        <v>0.6</v>
      </c>
      <c r="I39" s="23">
        <v>0.2</v>
      </c>
      <c r="J39" s="100">
        <v>0.2</v>
      </c>
    </row>
    <row r="40" ht="15.75" spans="1:10">
      <c r="A40" s="62"/>
      <c r="B40" s="56"/>
      <c r="C40" s="64" t="s">
        <v>54</v>
      </c>
      <c r="D40" s="64" t="s">
        <v>63</v>
      </c>
      <c r="E40" s="23">
        <v>10.59</v>
      </c>
      <c r="F40" s="23">
        <v>10.41</v>
      </c>
      <c r="G40" s="23">
        <v>10.47</v>
      </c>
      <c r="H40" s="23">
        <v>10.41</v>
      </c>
      <c r="I40" s="23">
        <v>10.45</v>
      </c>
      <c r="J40" s="100">
        <v>10.41</v>
      </c>
    </row>
    <row r="41" ht="15.75" spans="1:10">
      <c r="A41" s="62"/>
      <c r="B41" s="56"/>
      <c r="C41" s="63" t="s">
        <v>56</v>
      </c>
      <c r="D41" s="63" t="s">
        <v>64</v>
      </c>
      <c r="E41" s="23">
        <v>27.9</v>
      </c>
      <c r="F41" s="23">
        <v>25.7</v>
      </c>
      <c r="G41" s="23">
        <v>24.8</v>
      </c>
      <c r="H41" s="23">
        <v>25.3</v>
      </c>
      <c r="I41" s="23">
        <v>24.5</v>
      </c>
      <c r="J41" s="100">
        <v>23.6</v>
      </c>
    </row>
    <row r="42" ht="15.75" spans="1:10">
      <c r="A42" s="62"/>
      <c r="B42" s="56"/>
      <c r="C42" s="68" t="s">
        <v>65</v>
      </c>
      <c r="D42" s="69" t="s">
        <v>66</v>
      </c>
      <c r="E42" s="23">
        <v>8.87</v>
      </c>
      <c r="F42" s="23">
        <v>8.39</v>
      </c>
      <c r="G42" s="23">
        <v>8.1</v>
      </c>
      <c r="H42" s="23">
        <v>7.68</v>
      </c>
      <c r="I42" s="23">
        <v>8.14</v>
      </c>
      <c r="J42" s="100">
        <v>8.55</v>
      </c>
    </row>
    <row r="43" ht="16.5" spans="1:10">
      <c r="A43" s="62"/>
      <c r="B43" s="56"/>
      <c r="C43" s="68" t="s">
        <v>67</v>
      </c>
      <c r="D43" s="70" t="s">
        <v>68</v>
      </c>
      <c r="E43" s="23">
        <v>10.3</v>
      </c>
      <c r="F43" s="23">
        <v>7.81</v>
      </c>
      <c r="G43" s="23">
        <v>7.13</v>
      </c>
      <c r="H43" s="23">
        <v>7.84</v>
      </c>
      <c r="I43" s="23">
        <v>9.1</v>
      </c>
      <c r="J43" s="100">
        <v>9.36</v>
      </c>
    </row>
    <row r="44" ht="19.5" spans="1:10">
      <c r="A44" s="62"/>
      <c r="B44" s="56"/>
      <c r="C44" s="64" t="s">
        <v>58</v>
      </c>
      <c r="D44" s="63" t="s">
        <v>69</v>
      </c>
      <c r="E44" s="23">
        <v>385</v>
      </c>
      <c r="F44" s="23">
        <v>381</v>
      </c>
      <c r="G44" s="23">
        <v>381</v>
      </c>
      <c r="H44" s="23">
        <v>377</v>
      </c>
      <c r="I44" s="23">
        <v>377</v>
      </c>
      <c r="J44" s="100">
        <v>403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5.62</v>
      </c>
      <c r="F45" s="23">
        <v>6.01</v>
      </c>
      <c r="G45" s="23">
        <v>4.32</v>
      </c>
      <c r="H45" s="23">
        <v>4.37</v>
      </c>
      <c r="I45" s="23">
        <v>5.46</v>
      </c>
      <c r="J45" s="100">
        <v>4.95</v>
      </c>
    </row>
    <row r="46" ht="19.5" spans="1:10">
      <c r="A46" s="62"/>
      <c r="B46" s="56"/>
      <c r="C46" s="64" t="s">
        <v>58</v>
      </c>
      <c r="D46" s="63" t="s">
        <v>59</v>
      </c>
      <c r="E46" s="23">
        <v>19.6</v>
      </c>
      <c r="F46" s="23">
        <v>18.8</v>
      </c>
      <c r="G46" s="23">
        <v>16.19</v>
      </c>
      <c r="H46" s="23">
        <v>17.5</v>
      </c>
      <c r="I46" s="23">
        <v>15.7</v>
      </c>
      <c r="J46" s="100">
        <v>17.1</v>
      </c>
    </row>
    <row r="47" ht="16.5" spans="1:10">
      <c r="A47" s="62"/>
      <c r="B47" s="56"/>
      <c r="C47" s="66" t="s">
        <v>60</v>
      </c>
      <c r="D47" s="63" t="s">
        <v>73</v>
      </c>
      <c r="E47" s="23">
        <v>12.2</v>
      </c>
      <c r="F47" s="23">
        <v>10.7</v>
      </c>
      <c r="G47" s="23">
        <v>3.15</v>
      </c>
      <c r="H47" s="23">
        <v>2.49</v>
      </c>
      <c r="I47" s="23">
        <v>6.87</v>
      </c>
      <c r="J47" s="100">
        <v>8.67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7.08</v>
      </c>
      <c r="F48" s="23">
        <v>6.54</v>
      </c>
      <c r="G48" s="23">
        <v>4.17</v>
      </c>
      <c r="H48" s="23">
        <v>4.86</v>
      </c>
      <c r="I48" s="23">
        <v>5.63</v>
      </c>
      <c r="J48" s="100">
        <v>5.46</v>
      </c>
    </row>
    <row r="49" ht="19.5" spans="1:10">
      <c r="A49" s="62"/>
      <c r="B49" s="56"/>
      <c r="C49" s="64" t="s">
        <v>58</v>
      </c>
      <c r="D49" s="63" t="s">
        <v>59</v>
      </c>
      <c r="E49" s="23">
        <v>15.8</v>
      </c>
      <c r="F49" s="23">
        <v>15.1</v>
      </c>
      <c r="G49" s="23">
        <v>15.7</v>
      </c>
      <c r="H49" s="23">
        <v>15</v>
      </c>
      <c r="I49" s="23">
        <v>15.9</v>
      </c>
      <c r="J49" s="100">
        <v>15.2</v>
      </c>
    </row>
    <row r="50" ht="16.5" spans="1:10">
      <c r="A50" s="62"/>
      <c r="B50" s="56"/>
      <c r="C50" s="66" t="s">
        <v>60</v>
      </c>
      <c r="D50" s="63" t="s">
        <v>73</v>
      </c>
      <c r="E50" s="23">
        <v>1.81</v>
      </c>
      <c r="F50" s="23">
        <v>5.47</v>
      </c>
      <c r="G50" s="23">
        <v>1.82</v>
      </c>
      <c r="H50" s="23">
        <v>2.64</v>
      </c>
      <c r="I50" s="23">
        <v>8.9</v>
      </c>
      <c r="J50" s="100">
        <v>4.44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>
        <v>0</v>
      </c>
      <c r="F51" s="23">
        <v>0</v>
      </c>
      <c r="G51" s="23">
        <v>0</v>
      </c>
      <c r="H51" s="24">
        <v>0</v>
      </c>
      <c r="I51" s="23">
        <v>0</v>
      </c>
      <c r="J51" s="100">
        <v>0</v>
      </c>
    </row>
    <row r="52" ht="15.75" spans="1:10">
      <c r="A52" s="62"/>
      <c r="B52" s="56"/>
      <c r="C52" s="64" t="s">
        <v>54</v>
      </c>
      <c r="D52" s="63" t="s">
        <v>77</v>
      </c>
      <c r="E52" s="23">
        <v>9.35</v>
      </c>
      <c r="F52" s="23">
        <v>9.26</v>
      </c>
      <c r="G52" s="23">
        <v>9.02</v>
      </c>
      <c r="H52" s="24">
        <v>9.16</v>
      </c>
      <c r="I52" s="23">
        <v>9.3</v>
      </c>
      <c r="J52" s="100">
        <v>9.12</v>
      </c>
    </row>
    <row r="53" ht="15.75" spans="1:10">
      <c r="A53" s="62"/>
      <c r="B53" s="56"/>
      <c r="C53" s="63" t="s">
        <v>56</v>
      </c>
      <c r="D53" s="63" t="s">
        <v>57</v>
      </c>
      <c r="E53" s="23">
        <v>8.99</v>
      </c>
      <c r="F53" s="23">
        <v>6.74</v>
      </c>
      <c r="G53" s="23">
        <v>5.9</v>
      </c>
      <c r="H53" s="24">
        <v>5.29</v>
      </c>
      <c r="I53" s="23">
        <v>6.23</v>
      </c>
      <c r="J53" s="100">
        <v>5.79</v>
      </c>
    </row>
    <row r="54" ht="19.5" spans="1:10">
      <c r="A54" s="62"/>
      <c r="B54" s="56"/>
      <c r="C54" s="64" t="s">
        <v>58</v>
      </c>
      <c r="D54" s="63" t="s">
        <v>59</v>
      </c>
      <c r="E54" s="23">
        <v>8.11</v>
      </c>
      <c r="F54" s="23">
        <v>7.66</v>
      </c>
      <c r="G54" s="23">
        <v>9.62</v>
      </c>
      <c r="H54" s="24">
        <v>7.63</v>
      </c>
      <c r="I54" s="23">
        <v>9.87</v>
      </c>
      <c r="J54" s="100">
        <v>9.73</v>
      </c>
    </row>
    <row r="55" ht="16.5" spans="1:10">
      <c r="A55" s="62"/>
      <c r="B55" s="71"/>
      <c r="C55" s="72" t="s">
        <v>60</v>
      </c>
      <c r="D55" s="63" t="s">
        <v>80</v>
      </c>
      <c r="E55" s="73">
        <v>8.87</v>
      </c>
      <c r="F55" s="73">
        <v>3.13</v>
      </c>
      <c r="G55" s="73">
        <v>2.71</v>
      </c>
      <c r="H55" s="24">
        <v>2.34</v>
      </c>
      <c r="I55" s="23">
        <v>7.09</v>
      </c>
      <c r="J55" s="100">
        <v>8.62</v>
      </c>
    </row>
    <row r="56" ht="14.25" spans="1:10">
      <c r="A56" s="74" t="s">
        <v>81</v>
      </c>
      <c r="B56" s="74" t="s">
        <v>82</v>
      </c>
      <c r="C56" s="75">
        <v>7.74</v>
      </c>
      <c r="D56" s="74" t="s">
        <v>52</v>
      </c>
      <c r="E56" s="75">
        <v>72</v>
      </c>
      <c r="F56" s="74" t="s">
        <v>83</v>
      </c>
      <c r="G56" s="75">
        <v>85</v>
      </c>
      <c r="H56" s="74" t="s">
        <v>84</v>
      </c>
      <c r="I56" s="75">
        <v>0.01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>
        <v>28.4</v>
      </c>
      <c r="C59" s="83"/>
      <c r="D59" s="84">
        <v>26.6</v>
      </c>
      <c r="E59" s="83"/>
      <c r="F59" s="83">
        <v>67.91</v>
      </c>
      <c r="G59" s="83"/>
      <c r="H59" s="83"/>
      <c r="I59" s="83"/>
      <c r="J59" s="100">
        <v>15.3</v>
      </c>
      <c r="K59" s="100"/>
      <c r="L59" s="100">
        <v>28.2</v>
      </c>
      <c r="M59" s="100"/>
    </row>
    <row r="60" ht="18.75" spans="1:13">
      <c r="A60" s="81" t="s">
        <v>86</v>
      </c>
      <c r="B60" s="82">
        <v>39.1</v>
      </c>
      <c r="C60" s="83"/>
      <c r="D60" s="84">
        <v>26.82</v>
      </c>
      <c r="E60" s="83"/>
      <c r="F60" s="83">
        <v>27.18</v>
      </c>
      <c r="G60" s="83"/>
      <c r="H60" s="83"/>
      <c r="I60" s="83"/>
      <c r="J60" s="100"/>
      <c r="K60" s="100"/>
      <c r="L60" s="100"/>
      <c r="M60" s="100"/>
    </row>
    <row r="61" ht="18.75" spans="1:13">
      <c r="A61" s="81" t="s">
        <v>87</v>
      </c>
      <c r="B61" s="82"/>
      <c r="C61" s="83"/>
      <c r="D61" s="84"/>
      <c r="E61" s="83"/>
      <c r="F61" s="83"/>
      <c r="G61" s="83"/>
      <c r="H61" s="83">
        <v>39.9</v>
      </c>
      <c r="I61" s="83"/>
      <c r="J61" s="100">
        <v>47.8</v>
      </c>
      <c r="K61" s="100"/>
      <c r="L61" s="100">
        <v>83.4</v>
      </c>
      <c r="M61" s="100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>
        <v>13.23</v>
      </c>
      <c r="D63" s="84"/>
      <c r="E63" s="83">
        <v>13.02</v>
      </c>
      <c r="F63" s="83"/>
      <c r="G63" s="83">
        <v>13.84</v>
      </c>
      <c r="H63" s="83"/>
      <c r="I63" s="83"/>
      <c r="J63" s="100"/>
      <c r="K63" s="100"/>
      <c r="M63" s="100"/>
    </row>
    <row r="64" ht="18.75" spans="1:13">
      <c r="A64" s="88" t="s">
        <v>89</v>
      </c>
      <c r="B64" s="83"/>
      <c r="C64" s="83"/>
      <c r="D64" s="84"/>
      <c r="E64" s="83"/>
      <c r="F64" s="83"/>
      <c r="G64" s="83"/>
      <c r="H64" s="83"/>
      <c r="I64" s="83">
        <v>14.29</v>
      </c>
      <c r="J64" s="100"/>
      <c r="K64" s="100">
        <v>12.57</v>
      </c>
      <c r="L64" s="100"/>
      <c r="M64" s="100">
        <v>13.76</v>
      </c>
    </row>
    <row r="65" ht="18.75" spans="1:13">
      <c r="A65" s="88" t="s">
        <v>90</v>
      </c>
      <c r="B65" s="83"/>
      <c r="C65" s="83">
        <v>69.94</v>
      </c>
      <c r="D65" s="84"/>
      <c r="E65" s="83">
        <v>69.33</v>
      </c>
      <c r="F65" s="83"/>
      <c r="G65" s="83">
        <v>70.28</v>
      </c>
      <c r="H65" s="83"/>
      <c r="I65" s="83">
        <v>77.53</v>
      </c>
      <c r="J65" s="100"/>
      <c r="K65" s="100">
        <v>70.67</v>
      </c>
      <c r="M65" s="100">
        <v>72.4</v>
      </c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2.91</v>
      </c>
      <c r="C67" s="83">
        <v>10.48</v>
      </c>
      <c r="D67" s="84">
        <v>2.45</v>
      </c>
      <c r="E67" s="83">
        <v>10.33</v>
      </c>
      <c r="F67" s="83">
        <v>4.14</v>
      </c>
      <c r="G67" s="83">
        <v>10.26</v>
      </c>
      <c r="H67" s="83">
        <v>3.66</v>
      </c>
      <c r="I67" s="83">
        <v>9.85</v>
      </c>
      <c r="J67" s="100">
        <v>9.6</v>
      </c>
      <c r="K67" s="100">
        <v>10.02</v>
      </c>
      <c r="L67" s="100">
        <v>3.58</v>
      </c>
      <c r="M67" s="100">
        <v>10.1</v>
      </c>
    </row>
    <row r="68" ht="18.75" spans="1:13">
      <c r="A68" s="106" t="s">
        <v>92</v>
      </c>
      <c r="B68" s="107">
        <v>7.4</v>
      </c>
      <c r="C68" s="83">
        <v>10.42</v>
      </c>
      <c r="D68" s="84">
        <v>7.01</v>
      </c>
      <c r="E68" s="83">
        <v>9.58</v>
      </c>
      <c r="F68" s="83">
        <v>0.95</v>
      </c>
      <c r="G68" s="83">
        <v>9.36</v>
      </c>
      <c r="H68" s="83">
        <v>3.25</v>
      </c>
      <c r="I68" s="83">
        <v>8.93</v>
      </c>
      <c r="J68" s="100">
        <v>5.37</v>
      </c>
      <c r="K68" s="100">
        <v>8.97</v>
      </c>
      <c r="L68" s="100">
        <v>8.08</v>
      </c>
      <c r="M68" s="100">
        <v>9.49</v>
      </c>
    </row>
    <row r="69" ht="18.75" spans="1:13">
      <c r="A69" s="106" t="s">
        <v>93</v>
      </c>
      <c r="B69" s="107">
        <v>10.19</v>
      </c>
      <c r="C69" s="83">
        <v>10.98</v>
      </c>
      <c r="D69" s="84">
        <v>11.9</v>
      </c>
      <c r="E69" s="83">
        <v>10.42</v>
      </c>
      <c r="F69" s="83">
        <v>5.56</v>
      </c>
      <c r="G69" s="83">
        <v>10.42</v>
      </c>
      <c r="H69" s="83">
        <v>5.48</v>
      </c>
      <c r="I69" s="83">
        <v>10.29</v>
      </c>
      <c r="J69" s="100">
        <v>7.16</v>
      </c>
      <c r="K69" s="100">
        <v>10.85</v>
      </c>
      <c r="L69" s="100">
        <v>8.47</v>
      </c>
      <c r="M69" s="100">
        <v>11.25</v>
      </c>
    </row>
    <row r="70" ht="18.75" spans="1:13">
      <c r="A70" s="106" t="s">
        <v>94</v>
      </c>
      <c r="B70" s="83"/>
      <c r="C70" s="83"/>
      <c r="D70" s="84"/>
      <c r="E70" s="83"/>
      <c r="F70" s="83"/>
      <c r="G70" s="83"/>
      <c r="H70" s="83"/>
      <c r="I70" s="83"/>
      <c r="J70" s="100"/>
      <c r="K70" s="100"/>
      <c r="L70" s="100"/>
      <c r="M70" s="100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126</v>
      </c>
      <c r="D2" s="6"/>
      <c r="E2" s="6"/>
      <c r="F2" s="7" t="s">
        <v>127</v>
      </c>
      <c r="G2" s="7"/>
      <c r="H2" s="7"/>
      <c r="I2" s="91" t="s">
        <v>128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73500</v>
      </c>
      <c r="D4" s="13"/>
      <c r="E4" s="13"/>
      <c r="F4" s="13">
        <v>74160</v>
      </c>
      <c r="G4" s="13"/>
      <c r="H4" s="13"/>
      <c r="I4" s="13">
        <v>74950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58750</v>
      </c>
      <c r="D5" s="13"/>
      <c r="E5" s="13"/>
      <c r="F5" s="13">
        <v>60200</v>
      </c>
      <c r="G5" s="13"/>
      <c r="H5" s="13"/>
      <c r="I5" s="13">
        <v>61600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C4-'21日'!I4</f>
        <v>720</v>
      </c>
      <c r="D6" s="15"/>
      <c r="E6" s="15"/>
      <c r="F6" s="16">
        <f>F4-C4</f>
        <v>660</v>
      </c>
      <c r="G6" s="17"/>
      <c r="H6" s="18"/>
      <c r="I6" s="16">
        <f>I4-F4</f>
        <v>790</v>
      </c>
      <c r="J6" s="17"/>
      <c r="K6" s="18"/>
      <c r="L6" s="95">
        <f>C6+F6+I6</f>
        <v>2170</v>
      </c>
      <c r="M6" s="95">
        <f>C7+F7+I7</f>
        <v>4090</v>
      </c>
    </row>
    <row r="7" ht="21.95" customHeight="1" spans="1:13">
      <c r="A7" s="11"/>
      <c r="B7" s="14" t="s">
        <v>8</v>
      </c>
      <c r="C7" s="15">
        <f>C5-'21日'!I5</f>
        <v>1240</v>
      </c>
      <c r="D7" s="15"/>
      <c r="E7" s="15"/>
      <c r="F7" s="16">
        <f>F5-C5</f>
        <v>1450</v>
      </c>
      <c r="G7" s="17"/>
      <c r="H7" s="18"/>
      <c r="I7" s="16">
        <f>I5-F5</f>
        <v>1400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47</v>
      </c>
      <c r="D9" s="13"/>
      <c r="E9" s="13"/>
      <c r="F9" s="13">
        <v>48</v>
      </c>
      <c r="G9" s="13"/>
      <c r="H9" s="13"/>
      <c r="I9" s="13">
        <v>49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47</v>
      </c>
      <c r="D10" s="13"/>
      <c r="E10" s="13"/>
      <c r="F10" s="13">
        <v>45</v>
      </c>
      <c r="G10" s="13"/>
      <c r="H10" s="13"/>
      <c r="I10" s="13">
        <v>49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3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500</v>
      </c>
      <c r="D15" s="24">
        <v>450</v>
      </c>
      <c r="E15" s="24">
        <v>400</v>
      </c>
      <c r="F15" s="24">
        <v>400</v>
      </c>
      <c r="G15" s="24">
        <v>350</v>
      </c>
      <c r="H15" s="24">
        <v>300</v>
      </c>
      <c r="I15" s="24">
        <v>300</v>
      </c>
      <c r="J15" s="24">
        <v>200</v>
      </c>
      <c r="K15" s="24">
        <v>500</v>
      </c>
    </row>
    <row r="16" ht="21.95" customHeight="1" spans="1:11">
      <c r="A16" s="25"/>
      <c r="B16" s="27" t="s">
        <v>21</v>
      </c>
      <c r="C16" s="28" t="s">
        <v>22</v>
      </c>
      <c r="D16" s="28"/>
      <c r="E16" s="28"/>
      <c r="F16" s="28" t="s">
        <v>22</v>
      </c>
      <c r="G16" s="28"/>
      <c r="H16" s="28"/>
      <c r="I16" s="28" t="s">
        <v>248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500</v>
      </c>
      <c r="D21" s="24">
        <v>410</v>
      </c>
      <c r="E21" s="24">
        <v>320</v>
      </c>
      <c r="F21" s="24">
        <v>320</v>
      </c>
      <c r="G21" s="24">
        <v>510</v>
      </c>
      <c r="H21" s="24">
        <v>450</v>
      </c>
      <c r="I21" s="24">
        <v>450</v>
      </c>
      <c r="J21" s="24">
        <v>370</v>
      </c>
      <c r="K21" s="24">
        <v>280</v>
      </c>
    </row>
    <row r="22" ht="21.95" customHeight="1" spans="1:11">
      <c r="A22" s="31"/>
      <c r="B22" s="27" t="s">
        <v>27</v>
      </c>
      <c r="C22" s="28" t="s">
        <v>28</v>
      </c>
      <c r="D22" s="28"/>
      <c r="E22" s="28"/>
      <c r="F22" s="28" t="s">
        <v>249</v>
      </c>
      <c r="G22" s="28"/>
      <c r="H22" s="28"/>
      <c r="I22" s="28" t="s">
        <v>28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f>1170+1220</f>
        <v>2390</v>
      </c>
      <c r="D23" s="24"/>
      <c r="E23" s="24"/>
      <c r="F23" s="24">
        <f>1170+1220</f>
        <v>2390</v>
      </c>
      <c r="G23" s="24"/>
      <c r="H23" s="24"/>
      <c r="I23" s="24">
        <f>1170+1110</f>
        <v>2280</v>
      </c>
      <c r="J23" s="24"/>
      <c r="K23" s="24"/>
    </row>
    <row r="24" ht="21.95" customHeight="1" spans="1:11">
      <c r="A24" s="32"/>
      <c r="B24" s="33" t="s">
        <v>32</v>
      </c>
      <c r="C24" s="24">
        <f>920+940</f>
        <v>1860</v>
      </c>
      <c r="D24" s="24"/>
      <c r="E24" s="24"/>
      <c r="F24" s="24">
        <v>1760</v>
      </c>
      <c r="G24" s="24"/>
      <c r="H24" s="24"/>
      <c r="I24" s="24">
        <v>1760</v>
      </c>
      <c r="J24" s="24"/>
      <c r="K24" s="24"/>
    </row>
    <row r="25" ht="21.95" customHeight="1" spans="1:11">
      <c r="A25" s="25" t="s">
        <v>33</v>
      </c>
      <c r="B25" s="26" t="s">
        <v>34</v>
      </c>
      <c r="C25" s="111">
        <v>14</v>
      </c>
      <c r="D25" s="112"/>
      <c r="E25" s="113"/>
      <c r="F25" s="111">
        <v>14</v>
      </c>
      <c r="G25" s="112"/>
      <c r="H25" s="113"/>
      <c r="I25" s="111">
        <v>13</v>
      </c>
      <c r="J25" s="112"/>
      <c r="K25" s="113"/>
    </row>
    <row r="26" ht="21.95" customHeight="1" spans="1:11">
      <c r="A26" s="25"/>
      <c r="B26" s="26" t="s">
        <v>35</v>
      </c>
      <c r="C26" s="111">
        <v>129</v>
      </c>
      <c r="D26" s="112"/>
      <c r="E26" s="113"/>
      <c r="F26" s="111">
        <v>128</v>
      </c>
      <c r="G26" s="112"/>
      <c r="H26" s="113"/>
      <c r="I26" s="111">
        <v>128</v>
      </c>
      <c r="J26" s="112"/>
      <c r="K26" s="113"/>
    </row>
    <row r="27" ht="21.95" customHeight="1" spans="1:11">
      <c r="A27" s="25"/>
      <c r="B27" s="26" t="s">
        <v>36</v>
      </c>
      <c r="C27" s="111">
        <v>29</v>
      </c>
      <c r="D27" s="112"/>
      <c r="E27" s="113"/>
      <c r="F27" s="111">
        <v>29</v>
      </c>
      <c r="G27" s="112"/>
      <c r="H27" s="113"/>
      <c r="I27" s="111">
        <v>29</v>
      </c>
      <c r="J27" s="112"/>
      <c r="K27" s="113"/>
    </row>
    <row r="28" ht="76.5" customHeight="1" spans="1:11">
      <c r="A28" s="34" t="s">
        <v>37</v>
      </c>
      <c r="B28" s="35"/>
      <c r="C28" s="36" t="s">
        <v>250</v>
      </c>
      <c r="D28" s="37"/>
      <c r="E28" s="38"/>
      <c r="F28" s="36" t="s">
        <v>251</v>
      </c>
      <c r="G28" s="37"/>
      <c r="H28" s="38"/>
      <c r="I28" s="36" t="s">
        <v>252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ht="20.25" customHeight="1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customHeight="1" spans="1:11">
      <c r="A31" s="49" t="s">
        <v>41</v>
      </c>
      <c r="B31" s="50"/>
      <c r="C31" s="51" t="s">
        <v>44</v>
      </c>
      <c r="D31" s="52"/>
      <c r="E31" s="53"/>
      <c r="F31" s="51" t="s">
        <v>253</v>
      </c>
      <c r="G31" s="52"/>
      <c r="H31" s="53"/>
      <c r="I31" s="51" t="s">
        <v>42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100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9.28</v>
      </c>
      <c r="F35" s="23">
        <v>9.42</v>
      </c>
      <c r="G35" s="23">
        <v>9.48</v>
      </c>
      <c r="H35" s="23">
        <v>9.23</v>
      </c>
      <c r="I35" s="23">
        <v>9.43</v>
      </c>
      <c r="J35" s="100">
        <v>9.41</v>
      </c>
    </row>
    <row r="36" ht="15.75" spans="1:10">
      <c r="A36" s="62"/>
      <c r="B36" s="56"/>
      <c r="C36" s="63" t="s">
        <v>56</v>
      </c>
      <c r="D36" s="63" t="s">
        <v>57</v>
      </c>
      <c r="E36" s="23">
        <v>6.31</v>
      </c>
      <c r="F36" s="23">
        <v>5.42</v>
      </c>
      <c r="G36" s="23">
        <v>4.87</v>
      </c>
      <c r="H36" s="23">
        <v>5.56</v>
      </c>
      <c r="I36" s="23">
        <v>5.71</v>
      </c>
      <c r="J36" s="100">
        <v>5.42</v>
      </c>
    </row>
    <row r="37" ht="19.5" spans="1:10">
      <c r="A37" s="62"/>
      <c r="B37" s="56"/>
      <c r="C37" s="64" t="s">
        <v>58</v>
      </c>
      <c r="D37" s="63" t="s">
        <v>59</v>
      </c>
      <c r="E37" s="23">
        <v>12.4</v>
      </c>
      <c r="F37" s="23">
        <v>11.7</v>
      </c>
      <c r="G37" s="23">
        <v>12.4</v>
      </c>
      <c r="H37" s="23">
        <v>11.9</v>
      </c>
      <c r="I37" s="23">
        <v>11.9</v>
      </c>
      <c r="J37" s="100">
        <v>11.4</v>
      </c>
    </row>
    <row r="38" ht="16.5" spans="1:10">
      <c r="A38" s="62"/>
      <c r="B38" s="56"/>
      <c r="C38" s="66" t="s">
        <v>60</v>
      </c>
      <c r="D38" s="63" t="s">
        <v>61</v>
      </c>
      <c r="E38" s="65">
        <v>6.89</v>
      </c>
      <c r="F38" s="23">
        <v>7.22</v>
      </c>
      <c r="G38" s="23">
        <v>4.6</v>
      </c>
      <c r="H38" s="23">
        <v>3.66</v>
      </c>
      <c r="I38" s="23">
        <v>7.83</v>
      </c>
      <c r="J38" s="100">
        <v>6.91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0.7</v>
      </c>
      <c r="F39" s="23">
        <v>0.7</v>
      </c>
      <c r="G39" s="23">
        <v>0.5</v>
      </c>
      <c r="H39" s="23">
        <v>0.5</v>
      </c>
      <c r="I39" s="23">
        <v>0</v>
      </c>
      <c r="J39" s="100">
        <v>0</v>
      </c>
    </row>
    <row r="40" ht="15.75" spans="1:10">
      <c r="A40" s="62"/>
      <c r="B40" s="56"/>
      <c r="C40" s="64" t="s">
        <v>54</v>
      </c>
      <c r="D40" s="64" t="s">
        <v>63</v>
      </c>
      <c r="E40" s="23">
        <v>10.32</v>
      </c>
      <c r="F40" s="23">
        <v>10.35</v>
      </c>
      <c r="G40" s="23">
        <v>10.34</v>
      </c>
      <c r="H40" s="23">
        <v>10.37</v>
      </c>
      <c r="I40" s="23">
        <v>10.37</v>
      </c>
      <c r="J40" s="100">
        <v>10.29</v>
      </c>
    </row>
    <row r="41" ht="15.75" spans="1:10">
      <c r="A41" s="62"/>
      <c r="B41" s="56"/>
      <c r="C41" s="63" t="s">
        <v>56</v>
      </c>
      <c r="D41" s="63" t="s">
        <v>64</v>
      </c>
      <c r="E41" s="23">
        <v>25.8</v>
      </c>
      <c r="F41" s="23">
        <v>24.3</v>
      </c>
      <c r="G41" s="23">
        <v>24.31</v>
      </c>
      <c r="H41" s="23">
        <v>24.4</v>
      </c>
      <c r="I41" s="23">
        <v>24.6</v>
      </c>
      <c r="J41" s="100">
        <v>22.8</v>
      </c>
    </row>
    <row r="42" ht="15.75" spans="1:10">
      <c r="A42" s="62"/>
      <c r="B42" s="56"/>
      <c r="C42" s="68" t="s">
        <v>65</v>
      </c>
      <c r="D42" s="69" t="s">
        <v>66</v>
      </c>
      <c r="E42" s="23">
        <v>9.12</v>
      </c>
      <c r="F42" s="23">
        <v>8.25</v>
      </c>
      <c r="G42" s="23">
        <v>7.99</v>
      </c>
      <c r="H42" s="23">
        <v>7.43</v>
      </c>
      <c r="I42" s="23">
        <v>7.5</v>
      </c>
      <c r="J42" s="100">
        <v>7.54</v>
      </c>
    </row>
    <row r="43" ht="16.5" spans="1:10">
      <c r="A43" s="62"/>
      <c r="B43" s="56"/>
      <c r="C43" s="68" t="s">
        <v>67</v>
      </c>
      <c r="D43" s="70" t="s">
        <v>68</v>
      </c>
      <c r="E43" s="23">
        <v>9.41</v>
      </c>
      <c r="F43" s="23">
        <v>8.3</v>
      </c>
      <c r="G43" s="23">
        <v>5.04</v>
      </c>
      <c r="H43" s="23">
        <v>6.58</v>
      </c>
      <c r="I43" s="23">
        <v>8.5</v>
      </c>
      <c r="J43" s="100">
        <v>7.95</v>
      </c>
    </row>
    <row r="44" ht="19.5" spans="1:10">
      <c r="A44" s="62"/>
      <c r="B44" s="56"/>
      <c r="C44" s="64" t="s">
        <v>58</v>
      </c>
      <c r="D44" s="63" t="s">
        <v>69</v>
      </c>
      <c r="E44" s="23">
        <v>415</v>
      </c>
      <c r="F44" s="23">
        <v>407</v>
      </c>
      <c r="G44" s="23">
        <v>409</v>
      </c>
      <c r="H44" s="23">
        <v>396</v>
      </c>
      <c r="I44" s="23">
        <v>369</v>
      </c>
      <c r="J44" s="100">
        <v>344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5.69</v>
      </c>
      <c r="F45" s="23">
        <v>6.13</v>
      </c>
      <c r="G45" s="23">
        <v>4.73</v>
      </c>
      <c r="H45" s="23">
        <v>4.14</v>
      </c>
      <c r="I45" s="23">
        <v>4.87</v>
      </c>
      <c r="J45" s="100">
        <v>5.34</v>
      </c>
    </row>
    <row r="46" ht="19.5" spans="1:10">
      <c r="A46" s="62"/>
      <c r="B46" s="56"/>
      <c r="C46" s="64" t="s">
        <v>58</v>
      </c>
      <c r="D46" s="63" t="s">
        <v>59</v>
      </c>
      <c r="E46" s="23">
        <v>19.7</v>
      </c>
      <c r="F46" s="23">
        <v>18.3</v>
      </c>
      <c r="G46" s="23">
        <v>20.3</v>
      </c>
      <c r="H46" s="23">
        <v>21.4</v>
      </c>
      <c r="I46" s="23">
        <v>17</v>
      </c>
      <c r="J46" s="100">
        <v>15.3</v>
      </c>
    </row>
    <row r="47" ht="16.5" spans="1:10">
      <c r="A47" s="62"/>
      <c r="B47" s="56"/>
      <c r="C47" s="66" t="s">
        <v>60</v>
      </c>
      <c r="D47" s="63" t="s">
        <v>73</v>
      </c>
      <c r="E47" s="23">
        <v>5.28</v>
      </c>
      <c r="F47" s="23">
        <v>5.9</v>
      </c>
      <c r="G47" s="23">
        <v>2.08</v>
      </c>
      <c r="H47" s="23">
        <v>1.19</v>
      </c>
      <c r="I47" s="23">
        <v>5.43</v>
      </c>
      <c r="J47" s="100">
        <v>7.73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6.11</v>
      </c>
      <c r="F48" s="23">
        <v>5.47</v>
      </c>
      <c r="G48" s="23">
        <v>4.05</v>
      </c>
      <c r="H48" s="23">
        <v>4.18</v>
      </c>
      <c r="I48" s="23">
        <v>4.73</v>
      </c>
      <c r="J48" s="100">
        <v>5.21</v>
      </c>
    </row>
    <row r="49" ht="19.5" spans="1:10">
      <c r="A49" s="62"/>
      <c r="B49" s="56"/>
      <c r="C49" s="64" t="s">
        <v>58</v>
      </c>
      <c r="D49" s="63" t="s">
        <v>59</v>
      </c>
      <c r="E49" s="23">
        <v>17.7</v>
      </c>
      <c r="F49" s="23">
        <v>15.7</v>
      </c>
      <c r="G49" s="23">
        <v>16.2</v>
      </c>
      <c r="H49" s="23">
        <v>18.1</v>
      </c>
      <c r="I49" s="23">
        <v>16.9</v>
      </c>
      <c r="J49" s="100">
        <v>17.2</v>
      </c>
    </row>
    <row r="50" ht="16.5" spans="1:10">
      <c r="A50" s="62"/>
      <c r="B50" s="56"/>
      <c r="C50" s="66" t="s">
        <v>60</v>
      </c>
      <c r="D50" s="63" t="s">
        <v>73</v>
      </c>
      <c r="E50" s="23">
        <v>7.47</v>
      </c>
      <c r="F50" s="23">
        <v>4.83</v>
      </c>
      <c r="G50" s="23">
        <v>3.78</v>
      </c>
      <c r="H50" s="23">
        <v>3.08</v>
      </c>
      <c r="I50" s="23">
        <v>6.41</v>
      </c>
      <c r="J50" s="100">
        <v>3.55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100">
        <v>0</v>
      </c>
    </row>
    <row r="52" ht="15.75" spans="1:10">
      <c r="A52" s="62"/>
      <c r="B52" s="56"/>
      <c r="C52" s="64" t="s">
        <v>54</v>
      </c>
      <c r="D52" s="63" t="s">
        <v>77</v>
      </c>
      <c r="E52" s="23">
        <v>9.3</v>
      </c>
      <c r="F52" s="23">
        <v>9.29</v>
      </c>
      <c r="G52" s="23">
        <v>9.12</v>
      </c>
      <c r="H52" s="23">
        <v>9.21</v>
      </c>
      <c r="I52" s="23">
        <v>9.28</v>
      </c>
      <c r="J52" s="100">
        <v>9.32</v>
      </c>
    </row>
    <row r="53" ht="15.75" spans="1:10">
      <c r="A53" s="62"/>
      <c r="B53" s="56"/>
      <c r="C53" s="63" t="s">
        <v>56</v>
      </c>
      <c r="D53" s="63" t="s">
        <v>57</v>
      </c>
      <c r="E53" s="23">
        <v>6.73</v>
      </c>
      <c r="F53" s="23">
        <v>5.7</v>
      </c>
      <c r="G53" s="23">
        <v>5.11</v>
      </c>
      <c r="H53" s="23">
        <v>5.63</v>
      </c>
      <c r="I53" s="23">
        <v>5.48</v>
      </c>
      <c r="J53" s="100">
        <v>5.34</v>
      </c>
    </row>
    <row r="54" ht="19.5" spans="1:10">
      <c r="A54" s="62"/>
      <c r="B54" s="56"/>
      <c r="C54" s="64" t="s">
        <v>58</v>
      </c>
      <c r="D54" s="63" t="s">
        <v>59</v>
      </c>
      <c r="E54" s="23">
        <v>9.97</v>
      </c>
      <c r="F54" s="23">
        <v>8.64</v>
      </c>
      <c r="G54" s="23">
        <v>8.41</v>
      </c>
      <c r="H54" s="23">
        <v>9.39</v>
      </c>
      <c r="I54" s="23">
        <v>9.32</v>
      </c>
      <c r="J54" s="100">
        <v>9.53</v>
      </c>
    </row>
    <row r="55" ht="16.5" spans="1:10">
      <c r="A55" s="62"/>
      <c r="B55" s="71"/>
      <c r="C55" s="72" t="s">
        <v>60</v>
      </c>
      <c r="D55" s="63" t="s">
        <v>80</v>
      </c>
      <c r="E55" s="73">
        <v>4.4</v>
      </c>
      <c r="F55" s="23">
        <v>7.87</v>
      </c>
      <c r="G55" s="23">
        <v>3.17</v>
      </c>
      <c r="H55" s="23">
        <v>2.45</v>
      </c>
      <c r="I55" s="23">
        <v>8.96</v>
      </c>
      <c r="J55" s="100">
        <v>6.89</v>
      </c>
    </row>
    <row r="56" ht="14.25" spans="1:10">
      <c r="A56" s="74" t="s">
        <v>81</v>
      </c>
      <c r="B56" s="74" t="s">
        <v>82</v>
      </c>
      <c r="C56" s="75">
        <v>7.15</v>
      </c>
      <c r="D56" s="74" t="s">
        <v>52</v>
      </c>
      <c r="E56" s="75">
        <v>76</v>
      </c>
      <c r="F56" s="74" t="s">
        <v>83</v>
      </c>
      <c r="G56" s="75">
        <v>81</v>
      </c>
      <c r="H56" s="74" t="s">
        <v>84</v>
      </c>
      <c r="I56" s="75">
        <v>0.01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>
        <v>22.4</v>
      </c>
      <c r="C59" s="82"/>
      <c r="D59" s="82">
        <v>20.7</v>
      </c>
      <c r="E59" s="82"/>
      <c r="F59" s="82">
        <v>13.31</v>
      </c>
      <c r="G59" s="82"/>
      <c r="H59" s="82">
        <v>15.54</v>
      </c>
      <c r="I59" s="83"/>
      <c r="J59" s="100">
        <v>23.6</v>
      </c>
      <c r="K59" s="100"/>
      <c r="L59" s="100"/>
      <c r="M59" s="100"/>
    </row>
    <row r="60" ht="18.75" spans="1:13">
      <c r="A60" s="81" t="s">
        <v>86</v>
      </c>
      <c r="B60" s="82"/>
      <c r="C60" s="82"/>
      <c r="D60" s="82"/>
      <c r="E60" s="82"/>
      <c r="F60" s="82">
        <v>53.62</v>
      </c>
      <c r="G60" s="82"/>
      <c r="H60" s="82">
        <v>20.89</v>
      </c>
      <c r="I60" s="83"/>
      <c r="J60" s="100">
        <v>17.42</v>
      </c>
      <c r="K60" s="100"/>
      <c r="L60" s="100">
        <v>31.6</v>
      </c>
      <c r="M60" s="100"/>
    </row>
    <row r="61" ht="18.75" spans="1:13">
      <c r="A61" s="81" t="s">
        <v>87</v>
      </c>
      <c r="B61" s="82">
        <v>78.3</v>
      </c>
      <c r="C61" s="82"/>
      <c r="D61" s="82">
        <v>104</v>
      </c>
      <c r="E61" s="82"/>
      <c r="F61" s="82"/>
      <c r="G61" s="82"/>
      <c r="H61" s="82"/>
      <c r="I61" s="83"/>
      <c r="J61" s="100"/>
      <c r="K61" s="100"/>
      <c r="L61" s="100">
        <v>16.3</v>
      </c>
      <c r="M61" s="100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/>
      <c r="D63" s="83"/>
      <c r="E63" s="83"/>
      <c r="F63" s="83"/>
      <c r="G63" s="83">
        <v>32.97</v>
      </c>
      <c r="H63" s="83"/>
      <c r="I63" s="83"/>
      <c r="J63" s="100"/>
      <c r="K63" s="100"/>
      <c r="M63" s="100"/>
    </row>
    <row r="64" ht="18.75" spans="1:13">
      <c r="A64" s="88" t="s">
        <v>89</v>
      </c>
      <c r="B64" s="83"/>
      <c r="C64" s="83">
        <v>14.37</v>
      </c>
      <c r="D64" s="83"/>
      <c r="E64" s="83">
        <v>14.3</v>
      </c>
      <c r="F64" s="83"/>
      <c r="G64" s="83">
        <v>13.99</v>
      </c>
      <c r="H64" s="83"/>
      <c r="I64" s="83">
        <v>14</v>
      </c>
      <c r="J64" s="100"/>
      <c r="K64" s="100">
        <v>13.63</v>
      </c>
      <c r="L64" s="100"/>
      <c r="M64" s="100">
        <v>14.75</v>
      </c>
    </row>
    <row r="65" ht="18.75" spans="1:13">
      <c r="A65" s="88" t="s">
        <v>90</v>
      </c>
      <c r="B65" s="83"/>
      <c r="C65" s="83">
        <v>76.16</v>
      </c>
      <c r="D65" s="83"/>
      <c r="E65" s="83">
        <v>80.24</v>
      </c>
      <c r="F65" s="83"/>
      <c r="G65" s="83"/>
      <c r="H65" s="83"/>
      <c r="I65" s="83">
        <v>58.55</v>
      </c>
      <c r="J65" s="100"/>
      <c r="K65" s="100">
        <v>60.13</v>
      </c>
      <c r="M65" s="100">
        <v>61.93</v>
      </c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4.16</v>
      </c>
      <c r="C67" s="83">
        <v>10.68</v>
      </c>
      <c r="D67" s="84">
        <v>4.55</v>
      </c>
      <c r="E67" s="83">
        <v>11.19</v>
      </c>
      <c r="F67" s="83">
        <v>3.21</v>
      </c>
      <c r="G67" s="83">
        <v>11.09</v>
      </c>
      <c r="H67" s="83">
        <v>3.81</v>
      </c>
      <c r="I67" s="83">
        <v>10.86</v>
      </c>
      <c r="J67" s="100">
        <v>6.03</v>
      </c>
      <c r="K67" s="100">
        <v>10.12</v>
      </c>
      <c r="L67" s="100">
        <v>2.67</v>
      </c>
      <c r="M67" s="100">
        <v>9.73</v>
      </c>
    </row>
    <row r="68" ht="18.75" spans="1:13">
      <c r="A68" s="106" t="s">
        <v>92</v>
      </c>
      <c r="B68" s="107">
        <v>2.88</v>
      </c>
      <c r="C68" s="83">
        <v>9.52</v>
      </c>
      <c r="D68" s="84">
        <v>4.64</v>
      </c>
      <c r="E68" s="83">
        <v>10.39</v>
      </c>
      <c r="F68" s="83">
        <v>4.75</v>
      </c>
      <c r="G68" s="83">
        <v>9.85</v>
      </c>
      <c r="H68" s="83">
        <v>2.43</v>
      </c>
      <c r="I68" s="83">
        <v>10.12</v>
      </c>
      <c r="J68" s="100">
        <v>2.93</v>
      </c>
      <c r="K68" s="100">
        <v>9.41</v>
      </c>
      <c r="L68" s="100">
        <v>3.14</v>
      </c>
      <c r="M68" s="100">
        <v>8.83</v>
      </c>
    </row>
    <row r="69" ht="18.75" spans="1:13">
      <c r="A69" s="106" t="s">
        <v>93</v>
      </c>
      <c r="B69" s="107">
        <v>13</v>
      </c>
      <c r="C69" s="83">
        <v>11.54</v>
      </c>
      <c r="D69" s="84">
        <v>8.87</v>
      </c>
      <c r="E69" s="83">
        <v>12.13</v>
      </c>
      <c r="F69" s="83"/>
      <c r="G69" s="83"/>
      <c r="H69" s="83">
        <v>2.86</v>
      </c>
      <c r="I69" s="83">
        <v>12.15</v>
      </c>
      <c r="J69" s="100">
        <v>4.99</v>
      </c>
      <c r="K69" s="100">
        <v>11.43</v>
      </c>
      <c r="L69" s="100">
        <v>2.37</v>
      </c>
      <c r="M69" s="100">
        <v>10.87</v>
      </c>
    </row>
    <row r="70" ht="18.75" spans="1:13">
      <c r="A70" s="106" t="s">
        <v>94</v>
      </c>
      <c r="B70" s="83"/>
      <c r="C70" s="83"/>
      <c r="D70" s="84"/>
      <c r="E70" s="83"/>
      <c r="F70" s="83"/>
      <c r="G70" s="85"/>
      <c r="H70" s="83"/>
      <c r="I70" s="83"/>
      <c r="J70" s="100"/>
      <c r="K70" s="100"/>
      <c r="L70" s="100"/>
      <c r="M70" s="100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8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141</v>
      </c>
      <c r="D2" s="6"/>
      <c r="E2" s="6"/>
      <c r="F2" s="7" t="s">
        <v>142</v>
      </c>
      <c r="G2" s="7"/>
      <c r="H2" s="7"/>
      <c r="I2" s="91" t="s">
        <v>143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75700</v>
      </c>
      <c r="D4" s="13"/>
      <c r="E4" s="13"/>
      <c r="F4" s="13">
        <v>76460</v>
      </c>
      <c r="G4" s="13"/>
      <c r="H4" s="13"/>
      <c r="I4" s="13">
        <v>77500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62960</v>
      </c>
      <c r="D5" s="13"/>
      <c r="E5" s="13"/>
      <c r="F5" s="13">
        <v>64325</v>
      </c>
      <c r="G5" s="13"/>
      <c r="H5" s="13"/>
      <c r="I5" s="13">
        <v>65700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C4-'22日'!I4</f>
        <v>750</v>
      </c>
      <c r="D6" s="15"/>
      <c r="E6" s="15"/>
      <c r="F6" s="16">
        <f>F4-C4</f>
        <v>760</v>
      </c>
      <c r="G6" s="17"/>
      <c r="H6" s="18"/>
      <c r="I6" s="16">
        <f>I4-F4</f>
        <v>1040</v>
      </c>
      <c r="J6" s="17"/>
      <c r="K6" s="18"/>
      <c r="L6" s="95">
        <f>C6+F6+I6</f>
        <v>2550</v>
      </c>
      <c r="M6" s="95">
        <f>C7+F7+I7</f>
        <v>4100</v>
      </c>
    </row>
    <row r="7" ht="21.95" customHeight="1" spans="1:13">
      <c r="A7" s="11"/>
      <c r="B7" s="14" t="s">
        <v>8</v>
      </c>
      <c r="C7" s="15">
        <f>C5-'22日'!I5</f>
        <v>1360</v>
      </c>
      <c r="D7" s="15"/>
      <c r="E7" s="15"/>
      <c r="F7" s="16">
        <f>F5-C5</f>
        <v>1365</v>
      </c>
      <c r="G7" s="17"/>
      <c r="H7" s="18"/>
      <c r="I7" s="16">
        <f>I5-F5</f>
        <v>1375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45</v>
      </c>
      <c r="D9" s="13"/>
      <c r="E9" s="13"/>
      <c r="F9" s="13">
        <v>49</v>
      </c>
      <c r="G9" s="13"/>
      <c r="H9" s="13"/>
      <c r="I9" s="13">
        <v>48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45</v>
      </c>
      <c r="D10" s="13"/>
      <c r="E10" s="13"/>
      <c r="F10" s="13">
        <v>49</v>
      </c>
      <c r="G10" s="13"/>
      <c r="H10" s="13"/>
      <c r="I10" s="13">
        <v>48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4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500</v>
      </c>
      <c r="D15" s="24">
        <v>450</v>
      </c>
      <c r="E15" s="24">
        <v>400</v>
      </c>
      <c r="F15" s="24">
        <v>400</v>
      </c>
      <c r="G15" s="24">
        <v>350</v>
      </c>
      <c r="H15" s="24">
        <v>300</v>
      </c>
      <c r="I15" s="24">
        <v>300</v>
      </c>
      <c r="J15" s="24">
        <v>530</v>
      </c>
      <c r="K15" s="24">
        <v>480</v>
      </c>
    </row>
    <row r="16" ht="21.95" customHeight="1" spans="1:11">
      <c r="A16" s="25"/>
      <c r="B16" s="27" t="s">
        <v>21</v>
      </c>
      <c r="C16" s="28" t="s">
        <v>22</v>
      </c>
      <c r="D16" s="28"/>
      <c r="E16" s="28"/>
      <c r="F16" s="28" t="s">
        <v>22</v>
      </c>
      <c r="G16" s="28"/>
      <c r="H16" s="28"/>
      <c r="I16" s="28" t="s">
        <v>254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280</v>
      </c>
      <c r="D21" s="24">
        <v>500</v>
      </c>
      <c r="E21" s="24">
        <v>430</v>
      </c>
      <c r="F21" s="24">
        <v>430</v>
      </c>
      <c r="G21" s="24">
        <v>340</v>
      </c>
      <c r="H21" s="24">
        <v>280</v>
      </c>
      <c r="I21" s="24">
        <v>280</v>
      </c>
      <c r="J21" s="24">
        <v>550</v>
      </c>
      <c r="K21" s="24">
        <v>500</v>
      </c>
    </row>
    <row r="22" ht="39.75" customHeight="1" spans="1:11">
      <c r="A22" s="31"/>
      <c r="B22" s="27" t="s">
        <v>27</v>
      </c>
      <c r="C22" s="28" t="s">
        <v>255</v>
      </c>
      <c r="D22" s="28"/>
      <c r="E22" s="28"/>
      <c r="F22" s="28" t="s">
        <v>28</v>
      </c>
      <c r="G22" s="28"/>
      <c r="H22" s="28"/>
      <c r="I22" s="28" t="s">
        <v>256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v>2150</v>
      </c>
      <c r="D23" s="24"/>
      <c r="E23" s="24"/>
      <c r="F23" s="24">
        <v>2150</v>
      </c>
      <c r="G23" s="24"/>
      <c r="H23" s="24"/>
      <c r="I23" s="24">
        <v>2000</v>
      </c>
      <c r="J23" s="24"/>
      <c r="K23" s="24"/>
    </row>
    <row r="24" ht="21.95" customHeight="1" spans="1:11">
      <c r="A24" s="32"/>
      <c r="B24" s="33" t="s">
        <v>32</v>
      </c>
      <c r="C24" s="24">
        <v>1760</v>
      </c>
      <c r="D24" s="24"/>
      <c r="E24" s="24"/>
      <c r="F24" s="24">
        <f>1620</f>
        <v>1620</v>
      </c>
      <c r="G24" s="24"/>
      <c r="H24" s="24"/>
      <c r="I24" s="24">
        <f>760+720</f>
        <v>1480</v>
      </c>
      <c r="J24" s="24"/>
      <c r="K24" s="24"/>
    </row>
    <row r="25" ht="21.95" customHeight="1" spans="1:11">
      <c r="A25" s="25" t="s">
        <v>33</v>
      </c>
      <c r="B25" s="26" t="s">
        <v>34</v>
      </c>
      <c r="C25" s="111">
        <v>13</v>
      </c>
      <c r="D25" s="112"/>
      <c r="E25" s="113"/>
      <c r="F25" s="111">
        <v>13</v>
      </c>
      <c r="G25" s="112"/>
      <c r="H25" s="113"/>
      <c r="I25" s="111">
        <v>12</v>
      </c>
      <c r="J25" s="112"/>
      <c r="K25" s="113"/>
    </row>
    <row r="26" ht="21.95" customHeight="1" spans="1:11">
      <c r="A26" s="25"/>
      <c r="B26" s="26" t="s">
        <v>35</v>
      </c>
      <c r="C26" s="111">
        <v>126</v>
      </c>
      <c r="D26" s="112"/>
      <c r="E26" s="113"/>
      <c r="F26" s="111">
        <v>126</v>
      </c>
      <c r="G26" s="112"/>
      <c r="H26" s="113"/>
      <c r="I26" s="111">
        <v>125</v>
      </c>
      <c r="J26" s="112"/>
      <c r="K26" s="113"/>
    </row>
    <row r="27" ht="21.95" customHeight="1" spans="1:11">
      <c r="A27" s="25"/>
      <c r="B27" s="26" t="s">
        <v>36</v>
      </c>
      <c r="C27" s="111">
        <v>29</v>
      </c>
      <c r="D27" s="112"/>
      <c r="E27" s="113"/>
      <c r="F27" s="111">
        <v>29</v>
      </c>
      <c r="G27" s="112"/>
      <c r="H27" s="113"/>
      <c r="I27" s="111">
        <v>29</v>
      </c>
      <c r="J27" s="112"/>
      <c r="K27" s="113"/>
    </row>
    <row r="28" ht="76.5" customHeight="1" spans="1:11">
      <c r="A28" s="34" t="s">
        <v>37</v>
      </c>
      <c r="B28" s="35"/>
      <c r="C28" s="36" t="s">
        <v>257</v>
      </c>
      <c r="D28" s="37"/>
      <c r="E28" s="38"/>
      <c r="F28" s="36" t="s">
        <v>258</v>
      </c>
      <c r="G28" s="37"/>
      <c r="H28" s="38"/>
      <c r="I28" s="36" t="s">
        <v>259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ht="20.25" customHeight="1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customHeight="1" spans="1:11">
      <c r="A31" s="49" t="s">
        <v>41</v>
      </c>
      <c r="B31" s="50"/>
      <c r="C31" s="51" t="s">
        <v>208</v>
      </c>
      <c r="D31" s="52"/>
      <c r="E31" s="53"/>
      <c r="F31" s="51" t="s">
        <v>260</v>
      </c>
      <c r="G31" s="52"/>
      <c r="H31" s="53"/>
      <c r="I31" s="51" t="s">
        <v>123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100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9.45</v>
      </c>
      <c r="F35" s="23">
        <v>9.47</v>
      </c>
      <c r="G35" s="23">
        <v>9.62</v>
      </c>
      <c r="H35" s="24">
        <v>9.57</v>
      </c>
      <c r="I35" s="23">
        <v>9.38</v>
      </c>
      <c r="J35" s="100">
        <v>9.36</v>
      </c>
    </row>
    <row r="36" ht="15.75" spans="1:10">
      <c r="A36" s="62"/>
      <c r="B36" s="56"/>
      <c r="C36" s="63" t="s">
        <v>56</v>
      </c>
      <c r="D36" s="63" t="s">
        <v>57</v>
      </c>
      <c r="E36" s="23">
        <v>6.66</v>
      </c>
      <c r="F36" s="23">
        <v>6.38</v>
      </c>
      <c r="G36" s="23">
        <v>6.4</v>
      </c>
      <c r="H36" s="24">
        <v>6.5</v>
      </c>
      <c r="I36" s="23">
        <v>4.37</v>
      </c>
      <c r="J36" s="100">
        <v>4.71</v>
      </c>
    </row>
    <row r="37" ht="19.5" spans="1:10">
      <c r="A37" s="62"/>
      <c r="B37" s="56"/>
      <c r="C37" s="64" t="s">
        <v>58</v>
      </c>
      <c r="D37" s="63" t="s">
        <v>59</v>
      </c>
      <c r="E37" s="23">
        <v>11.8</v>
      </c>
      <c r="F37" s="23">
        <v>12.5</v>
      </c>
      <c r="G37" s="65">
        <v>12.3</v>
      </c>
      <c r="H37" s="24">
        <v>13.2</v>
      </c>
      <c r="I37" s="23">
        <v>12.4</v>
      </c>
      <c r="J37" s="100">
        <v>12.2</v>
      </c>
    </row>
    <row r="38" ht="16.5" spans="1:10">
      <c r="A38" s="62"/>
      <c r="B38" s="56"/>
      <c r="C38" s="66" t="s">
        <v>60</v>
      </c>
      <c r="D38" s="63" t="s">
        <v>61</v>
      </c>
      <c r="E38" s="65">
        <v>3.27</v>
      </c>
      <c r="F38" s="65">
        <v>2.71</v>
      </c>
      <c r="G38" s="65">
        <v>2.42</v>
      </c>
      <c r="H38" s="67">
        <v>3.8</v>
      </c>
      <c r="I38" s="23">
        <v>2.54</v>
      </c>
      <c r="J38" s="100">
        <v>3.3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0.8</v>
      </c>
      <c r="F39" s="23">
        <v>0.8</v>
      </c>
      <c r="G39" s="23">
        <v>0.6</v>
      </c>
      <c r="H39" s="24">
        <v>0.6</v>
      </c>
      <c r="I39" s="23">
        <v>0.5</v>
      </c>
      <c r="J39" s="100">
        <v>0.5</v>
      </c>
    </row>
    <row r="40" ht="15.75" spans="1:10">
      <c r="A40" s="62"/>
      <c r="B40" s="56"/>
      <c r="C40" s="64" t="s">
        <v>54</v>
      </c>
      <c r="D40" s="64" t="s">
        <v>63</v>
      </c>
      <c r="E40" s="23">
        <v>10.4</v>
      </c>
      <c r="F40" s="23">
        <v>10.42</v>
      </c>
      <c r="G40" s="23">
        <v>10.43</v>
      </c>
      <c r="H40" s="24">
        <v>10.42</v>
      </c>
      <c r="I40" s="23">
        <v>10.4</v>
      </c>
      <c r="J40" s="100">
        <v>10.44</v>
      </c>
    </row>
    <row r="41" ht="15.75" spans="1:10">
      <c r="A41" s="62"/>
      <c r="B41" s="56"/>
      <c r="C41" s="63" t="s">
        <v>56</v>
      </c>
      <c r="D41" s="63" t="s">
        <v>64</v>
      </c>
      <c r="E41" s="23">
        <v>23.2</v>
      </c>
      <c r="F41" s="23">
        <v>24.6</v>
      </c>
      <c r="G41" s="23">
        <v>22.2</v>
      </c>
      <c r="H41" s="24">
        <v>22.9</v>
      </c>
      <c r="I41" s="23">
        <v>22.6</v>
      </c>
      <c r="J41" s="100">
        <v>23.3</v>
      </c>
    </row>
    <row r="42" ht="15.75" spans="1:10">
      <c r="A42" s="62"/>
      <c r="B42" s="56"/>
      <c r="C42" s="68" t="s">
        <v>65</v>
      </c>
      <c r="D42" s="69" t="s">
        <v>66</v>
      </c>
      <c r="E42" s="23">
        <v>7.91</v>
      </c>
      <c r="F42" s="23">
        <v>7.79</v>
      </c>
      <c r="G42" s="23">
        <v>7.53</v>
      </c>
      <c r="H42" s="24">
        <v>7.53</v>
      </c>
      <c r="I42" s="23">
        <v>7.44</v>
      </c>
      <c r="J42" s="100">
        <v>7.41</v>
      </c>
    </row>
    <row r="43" ht="16.5" spans="1:10">
      <c r="A43" s="62"/>
      <c r="B43" s="56"/>
      <c r="C43" s="68" t="s">
        <v>67</v>
      </c>
      <c r="D43" s="70" t="s">
        <v>68</v>
      </c>
      <c r="E43" s="23">
        <v>8.96</v>
      </c>
      <c r="F43" s="23">
        <v>7.69</v>
      </c>
      <c r="G43" s="23">
        <v>7.03</v>
      </c>
      <c r="H43" s="24">
        <v>7.5</v>
      </c>
      <c r="I43" s="23">
        <v>6.97</v>
      </c>
      <c r="J43" s="100">
        <v>7.31</v>
      </c>
    </row>
    <row r="44" ht="19.5" spans="1:10">
      <c r="A44" s="62"/>
      <c r="B44" s="56"/>
      <c r="C44" s="64" t="s">
        <v>58</v>
      </c>
      <c r="D44" s="63" t="s">
        <v>69</v>
      </c>
      <c r="E44" s="23">
        <v>354</v>
      </c>
      <c r="F44" s="23">
        <v>341</v>
      </c>
      <c r="G44" s="23">
        <v>378</v>
      </c>
      <c r="H44" s="24">
        <v>419</v>
      </c>
      <c r="I44" s="23">
        <v>416</v>
      </c>
      <c r="J44" s="100">
        <v>402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6.1</v>
      </c>
      <c r="F45" s="23">
        <v>5.75</v>
      </c>
      <c r="G45" s="23">
        <v>7.1</v>
      </c>
      <c r="H45" s="24">
        <v>5.7</v>
      </c>
      <c r="I45" s="23">
        <v>6.33</v>
      </c>
      <c r="J45" s="100">
        <v>5.73</v>
      </c>
    </row>
    <row r="46" ht="19.5" spans="1:10">
      <c r="A46" s="62"/>
      <c r="B46" s="56"/>
      <c r="C46" s="64" t="s">
        <v>58</v>
      </c>
      <c r="D46" s="63" t="s">
        <v>59</v>
      </c>
      <c r="E46" s="23">
        <v>13.8</v>
      </c>
      <c r="F46" s="23">
        <v>14.3</v>
      </c>
      <c r="G46" s="23">
        <v>17.1</v>
      </c>
      <c r="H46" s="24">
        <v>16.5</v>
      </c>
      <c r="I46" s="23">
        <v>18</v>
      </c>
      <c r="J46" s="100">
        <v>17.6</v>
      </c>
    </row>
    <row r="47" ht="16.5" spans="1:10">
      <c r="A47" s="62"/>
      <c r="B47" s="56"/>
      <c r="C47" s="66" t="s">
        <v>60</v>
      </c>
      <c r="D47" s="63" t="s">
        <v>73</v>
      </c>
      <c r="E47" s="23">
        <v>4.62</v>
      </c>
      <c r="F47" s="23">
        <v>4.81</v>
      </c>
      <c r="G47" s="23">
        <v>2.7</v>
      </c>
      <c r="H47" s="24">
        <v>4.5</v>
      </c>
      <c r="I47" s="23">
        <v>3.57</v>
      </c>
      <c r="J47" s="100">
        <v>3.67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5.63</v>
      </c>
      <c r="F48" s="23">
        <v>7.38</v>
      </c>
      <c r="G48" s="23">
        <v>6.6</v>
      </c>
      <c r="H48" s="24">
        <v>6.4</v>
      </c>
      <c r="I48" s="23">
        <v>6.08</v>
      </c>
      <c r="J48" s="100">
        <v>5.11</v>
      </c>
    </row>
    <row r="49" ht="19.5" spans="1:10">
      <c r="A49" s="62"/>
      <c r="B49" s="56"/>
      <c r="C49" s="64" t="s">
        <v>58</v>
      </c>
      <c r="D49" s="63" t="s">
        <v>59</v>
      </c>
      <c r="E49" s="23">
        <v>16</v>
      </c>
      <c r="F49" s="23">
        <v>16.6</v>
      </c>
      <c r="G49" s="23">
        <v>16.4</v>
      </c>
      <c r="H49" s="24">
        <v>16.9</v>
      </c>
      <c r="I49" s="23">
        <v>18.1</v>
      </c>
      <c r="J49" s="100">
        <v>14.4</v>
      </c>
    </row>
    <row r="50" ht="16.5" spans="1:10">
      <c r="A50" s="62"/>
      <c r="B50" s="56"/>
      <c r="C50" s="66" t="s">
        <v>60</v>
      </c>
      <c r="D50" s="63" t="s">
        <v>73</v>
      </c>
      <c r="E50" s="23">
        <v>2.32</v>
      </c>
      <c r="F50" s="23">
        <v>4.23</v>
      </c>
      <c r="G50" s="23">
        <v>6.45</v>
      </c>
      <c r="H50" s="24">
        <v>5.1</v>
      </c>
      <c r="I50" s="23">
        <v>3.85</v>
      </c>
      <c r="J50" s="100">
        <v>2.91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>
        <v>0</v>
      </c>
      <c r="F51" s="23">
        <v>0</v>
      </c>
      <c r="G51" s="23">
        <v>0</v>
      </c>
      <c r="H51" s="24">
        <v>0</v>
      </c>
      <c r="I51" s="23">
        <v>0</v>
      </c>
      <c r="J51" s="100">
        <v>0</v>
      </c>
    </row>
    <row r="52" ht="15.75" spans="1:10">
      <c r="A52" s="62"/>
      <c r="B52" s="56"/>
      <c r="C52" s="64" t="s">
        <v>54</v>
      </c>
      <c r="D52" s="63" t="s">
        <v>77</v>
      </c>
      <c r="E52" s="23">
        <v>9.45</v>
      </c>
      <c r="F52" s="23">
        <v>9.5</v>
      </c>
      <c r="G52" s="23">
        <v>9.61</v>
      </c>
      <c r="H52" s="24">
        <v>9.59</v>
      </c>
      <c r="I52" s="23">
        <v>9.27</v>
      </c>
      <c r="J52" s="100">
        <v>9.19</v>
      </c>
    </row>
    <row r="53" ht="15.75" spans="1:10">
      <c r="A53" s="62"/>
      <c r="B53" s="56"/>
      <c r="C53" s="63" t="s">
        <v>56</v>
      </c>
      <c r="D53" s="63" t="s">
        <v>57</v>
      </c>
      <c r="E53" s="23">
        <v>6.32</v>
      </c>
      <c r="F53" s="23">
        <v>7.4</v>
      </c>
      <c r="G53" s="23">
        <v>5.6</v>
      </c>
      <c r="H53" s="24">
        <v>5.3</v>
      </c>
      <c r="I53" s="23">
        <v>5.06</v>
      </c>
      <c r="J53" s="100">
        <v>4.62</v>
      </c>
    </row>
    <row r="54" ht="19.5" spans="1:10">
      <c r="A54" s="62"/>
      <c r="B54" s="56"/>
      <c r="C54" s="64" t="s">
        <v>58</v>
      </c>
      <c r="D54" s="63" t="s">
        <v>59</v>
      </c>
      <c r="E54" s="23">
        <v>7.8</v>
      </c>
      <c r="F54" s="23">
        <v>9.6</v>
      </c>
      <c r="G54" s="23">
        <v>11.9</v>
      </c>
      <c r="H54" s="24">
        <v>12.4</v>
      </c>
      <c r="I54" s="23">
        <v>11.38</v>
      </c>
      <c r="J54" s="100">
        <v>9.7</v>
      </c>
    </row>
    <row r="55" ht="16.5" spans="1:10">
      <c r="A55" s="62"/>
      <c r="B55" s="71"/>
      <c r="C55" s="72" t="s">
        <v>60</v>
      </c>
      <c r="D55" s="63" t="s">
        <v>80</v>
      </c>
      <c r="E55" s="73">
        <v>1.62</v>
      </c>
      <c r="F55" s="73">
        <v>3.2</v>
      </c>
      <c r="G55" s="73">
        <v>3.13</v>
      </c>
      <c r="H55" s="24">
        <v>3.5</v>
      </c>
      <c r="I55" s="23">
        <v>2.06</v>
      </c>
      <c r="J55" s="100">
        <v>2.14</v>
      </c>
    </row>
    <row r="56" ht="14.25" spans="1:10">
      <c r="A56" s="74" t="s">
        <v>81</v>
      </c>
      <c r="B56" s="74" t="s">
        <v>82</v>
      </c>
      <c r="C56" s="75">
        <v>7.46</v>
      </c>
      <c r="D56" s="74" t="s">
        <v>52</v>
      </c>
      <c r="E56" s="75">
        <v>75</v>
      </c>
      <c r="F56" s="74" t="s">
        <v>83</v>
      </c>
      <c r="G56" s="75">
        <v>80</v>
      </c>
      <c r="H56" s="74" t="s">
        <v>84</v>
      </c>
      <c r="I56" s="75">
        <v>0.01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/>
      <c r="C59" s="83"/>
      <c r="D59" s="84">
        <v>3.67</v>
      </c>
      <c r="E59" s="83"/>
      <c r="F59" s="83">
        <v>13.8</v>
      </c>
      <c r="G59" s="85"/>
      <c r="H59" s="83">
        <v>10.5</v>
      </c>
      <c r="I59" s="83"/>
      <c r="J59" s="100">
        <v>13.2</v>
      </c>
      <c r="K59" s="100"/>
      <c r="L59" s="100">
        <v>15.25</v>
      </c>
      <c r="M59" s="100"/>
    </row>
    <row r="60" ht="18.75" spans="1:13">
      <c r="A60" s="81" t="s">
        <v>86</v>
      </c>
      <c r="B60" s="82">
        <v>37.8</v>
      </c>
      <c r="C60" s="83"/>
      <c r="D60" s="84"/>
      <c r="E60" s="83"/>
      <c r="F60" s="83"/>
      <c r="G60" s="85"/>
      <c r="H60" s="83"/>
      <c r="I60" s="83"/>
      <c r="J60" s="100"/>
      <c r="K60" s="100"/>
      <c r="L60" s="100"/>
      <c r="M60" s="100"/>
    </row>
    <row r="61" ht="18.75" spans="1:13">
      <c r="A61" s="81" t="s">
        <v>87</v>
      </c>
      <c r="B61" s="82">
        <v>23.1</v>
      </c>
      <c r="C61" s="83"/>
      <c r="D61" s="84">
        <v>34.2</v>
      </c>
      <c r="E61" s="83"/>
      <c r="F61" s="83">
        <v>24.3</v>
      </c>
      <c r="G61" s="85"/>
      <c r="H61" s="83">
        <v>16.4</v>
      </c>
      <c r="I61" s="83"/>
      <c r="J61" s="100">
        <v>17.76</v>
      </c>
      <c r="K61" s="100"/>
      <c r="L61" s="100">
        <v>18.8</v>
      </c>
      <c r="M61" s="100"/>
    </row>
    <row r="62" ht="18.75" spans="1:13">
      <c r="A62" s="86">
        <v>34.2</v>
      </c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/>
      <c r="D63" s="84"/>
      <c r="E63" s="83">
        <v>32.04</v>
      </c>
      <c r="F63" s="83"/>
      <c r="G63" s="85">
        <v>32.8</v>
      </c>
      <c r="H63" s="83"/>
      <c r="I63" s="83">
        <v>32.3</v>
      </c>
      <c r="J63" s="100"/>
      <c r="K63" s="100"/>
      <c r="M63" s="100"/>
    </row>
    <row r="64" ht="18.75" spans="1:13">
      <c r="A64" s="88" t="s">
        <v>89</v>
      </c>
      <c r="B64" s="83"/>
      <c r="C64" s="83">
        <v>16.49</v>
      </c>
      <c r="D64" s="84"/>
      <c r="E64" s="83"/>
      <c r="F64" s="83"/>
      <c r="G64" s="89"/>
      <c r="H64" s="83"/>
      <c r="I64" s="83"/>
      <c r="J64" s="100"/>
      <c r="K64" s="100">
        <v>32.44</v>
      </c>
      <c r="L64" s="100">
        <v>13.09</v>
      </c>
      <c r="M64" s="100"/>
    </row>
    <row r="65" ht="18.75" spans="1:13">
      <c r="A65" s="88" t="s">
        <v>90</v>
      </c>
      <c r="B65" s="83"/>
      <c r="C65" s="83">
        <v>64.81</v>
      </c>
      <c r="D65" s="84"/>
      <c r="E65" s="83">
        <v>66.32</v>
      </c>
      <c r="F65" s="83"/>
      <c r="G65" s="85">
        <v>69.1</v>
      </c>
      <c r="H65" s="83"/>
      <c r="I65" s="83">
        <v>69.08</v>
      </c>
      <c r="J65" s="100"/>
      <c r="K65" s="100">
        <v>69.58</v>
      </c>
      <c r="L65" s="2">
        <v>72.26</v>
      </c>
      <c r="M65" s="100"/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10.22</v>
      </c>
      <c r="C67" s="83">
        <v>10.62</v>
      </c>
      <c r="D67" s="84">
        <v>9.83</v>
      </c>
      <c r="E67" s="83">
        <v>10.87</v>
      </c>
      <c r="F67" s="83">
        <v>1.84</v>
      </c>
      <c r="G67" s="85">
        <v>10.5</v>
      </c>
      <c r="H67" s="83">
        <v>4.7</v>
      </c>
      <c r="I67" s="83">
        <v>9.8</v>
      </c>
      <c r="J67" s="100">
        <v>4.21</v>
      </c>
      <c r="K67" s="100">
        <v>10.38</v>
      </c>
      <c r="L67" s="100">
        <v>5.01</v>
      </c>
      <c r="M67" s="100">
        <v>10.4</v>
      </c>
    </row>
    <row r="68" ht="18.75" spans="1:13">
      <c r="A68" s="106" t="s">
        <v>92</v>
      </c>
      <c r="B68" s="107">
        <v>7.32</v>
      </c>
      <c r="C68" s="83">
        <v>7.32</v>
      </c>
      <c r="D68" s="84">
        <v>6.96</v>
      </c>
      <c r="E68" s="83">
        <v>9.44</v>
      </c>
      <c r="F68" s="83">
        <v>5.31</v>
      </c>
      <c r="G68" s="85">
        <v>9.7</v>
      </c>
      <c r="H68" s="83">
        <v>2.6</v>
      </c>
      <c r="I68" s="83">
        <v>9.2</v>
      </c>
      <c r="J68" s="100">
        <v>3.8</v>
      </c>
      <c r="K68" s="100">
        <v>9.44</v>
      </c>
      <c r="L68" s="100">
        <v>4.89</v>
      </c>
      <c r="M68" s="100">
        <v>9.46</v>
      </c>
    </row>
    <row r="69" ht="18.75" spans="1:13">
      <c r="A69" s="106" t="s">
        <v>93</v>
      </c>
      <c r="B69" s="107">
        <v>10.1</v>
      </c>
      <c r="C69" s="83">
        <v>10.1</v>
      </c>
      <c r="D69" s="84">
        <v>9.7</v>
      </c>
      <c r="E69" s="83">
        <v>12.45</v>
      </c>
      <c r="F69" s="83">
        <v>3.53</v>
      </c>
      <c r="G69" s="85">
        <v>12.5</v>
      </c>
      <c r="H69" s="83">
        <v>5.1</v>
      </c>
      <c r="I69" s="83">
        <v>12.6</v>
      </c>
      <c r="J69" s="100">
        <v>5.33</v>
      </c>
      <c r="K69" s="100">
        <v>12.6</v>
      </c>
      <c r="L69" s="100">
        <v>5.61</v>
      </c>
      <c r="M69" s="100">
        <v>13.05</v>
      </c>
    </row>
    <row r="70" ht="18.75" spans="1:13">
      <c r="A70" s="106" t="s">
        <v>94</v>
      </c>
      <c r="B70" s="83"/>
      <c r="C70" s="83"/>
      <c r="D70" s="84"/>
      <c r="E70" s="83"/>
      <c r="F70" s="83"/>
      <c r="G70" s="85"/>
      <c r="H70" s="83"/>
      <c r="I70" s="83"/>
      <c r="J70" s="100"/>
      <c r="K70" s="100"/>
      <c r="L70" s="100"/>
      <c r="M70" s="100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34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261</v>
      </c>
      <c r="D2" s="6"/>
      <c r="E2" s="6"/>
      <c r="F2" s="7" t="s">
        <v>142</v>
      </c>
      <c r="G2" s="7"/>
      <c r="H2" s="7"/>
      <c r="I2" s="91" t="s">
        <v>143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77996</v>
      </c>
      <c r="D4" s="13"/>
      <c r="E4" s="13"/>
      <c r="F4" s="13">
        <v>78800</v>
      </c>
      <c r="G4" s="13"/>
      <c r="H4" s="13"/>
      <c r="I4" s="13">
        <v>79650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66915</v>
      </c>
      <c r="D5" s="13"/>
      <c r="E5" s="13"/>
      <c r="F5" s="13">
        <v>68250</v>
      </c>
      <c r="G5" s="13"/>
      <c r="H5" s="13"/>
      <c r="I5" s="13">
        <v>69560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C4-'23日'!I4</f>
        <v>496</v>
      </c>
      <c r="D6" s="15"/>
      <c r="E6" s="15"/>
      <c r="F6" s="16">
        <f>F4-C4</f>
        <v>804</v>
      </c>
      <c r="G6" s="17"/>
      <c r="H6" s="18"/>
      <c r="I6" s="16">
        <f>I4-F4</f>
        <v>850</v>
      </c>
      <c r="J6" s="17"/>
      <c r="K6" s="18"/>
      <c r="L6" s="95">
        <f>C6+F6+I6</f>
        <v>2150</v>
      </c>
      <c r="M6" s="95">
        <f>C7+F7+I7</f>
        <v>3860</v>
      </c>
    </row>
    <row r="7" ht="21.95" customHeight="1" spans="1:13">
      <c r="A7" s="11"/>
      <c r="B7" s="14" t="s">
        <v>8</v>
      </c>
      <c r="C7" s="15">
        <f>C5-'23日'!I5</f>
        <v>1215</v>
      </c>
      <c r="D7" s="15"/>
      <c r="E7" s="15"/>
      <c r="F7" s="16">
        <f>F5-C5</f>
        <v>1335</v>
      </c>
      <c r="G7" s="17"/>
      <c r="H7" s="18"/>
      <c r="I7" s="16">
        <f>I5-F5</f>
        <v>1310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45</v>
      </c>
      <c r="D9" s="13"/>
      <c r="E9" s="13"/>
      <c r="F9" s="13">
        <v>49</v>
      </c>
      <c r="G9" s="13"/>
      <c r="H9" s="13"/>
      <c r="I9" s="13">
        <v>48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45</v>
      </c>
      <c r="D10" s="13"/>
      <c r="E10" s="13"/>
      <c r="F10" s="13">
        <v>49</v>
      </c>
      <c r="G10" s="13"/>
      <c r="H10" s="13"/>
      <c r="I10" s="13">
        <v>48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3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480</v>
      </c>
      <c r="D15" s="24">
        <v>430</v>
      </c>
      <c r="E15" s="24">
        <v>380</v>
      </c>
      <c r="F15" s="24">
        <v>380</v>
      </c>
      <c r="G15" s="24">
        <v>330</v>
      </c>
      <c r="H15" s="24">
        <v>290</v>
      </c>
      <c r="I15" s="24">
        <v>290</v>
      </c>
      <c r="J15" s="24">
        <v>580</v>
      </c>
      <c r="K15" s="24">
        <v>550</v>
      </c>
    </row>
    <row r="16" ht="21.95" customHeight="1" spans="1:11">
      <c r="A16" s="25"/>
      <c r="B16" s="27" t="s">
        <v>21</v>
      </c>
      <c r="C16" s="28" t="s">
        <v>22</v>
      </c>
      <c r="D16" s="28"/>
      <c r="E16" s="28"/>
      <c r="F16" s="28" t="s">
        <v>22</v>
      </c>
      <c r="G16" s="28"/>
      <c r="H16" s="28"/>
      <c r="I16" s="28" t="s">
        <v>262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500</v>
      </c>
      <c r="D21" s="24">
        <v>400</v>
      </c>
      <c r="E21" s="24">
        <v>300</v>
      </c>
      <c r="F21" s="24">
        <v>300</v>
      </c>
      <c r="G21" s="24">
        <v>200</v>
      </c>
      <c r="H21" s="24">
        <v>500</v>
      </c>
      <c r="I21" s="24">
        <v>500</v>
      </c>
      <c r="J21" s="24">
        <v>430</v>
      </c>
      <c r="K21" s="24">
        <v>350</v>
      </c>
    </row>
    <row r="22" ht="21.95" customHeight="1" spans="1:11">
      <c r="A22" s="31"/>
      <c r="B22" s="27" t="s">
        <v>27</v>
      </c>
      <c r="C22" s="28" t="s">
        <v>28</v>
      </c>
      <c r="D22" s="28"/>
      <c r="E22" s="28"/>
      <c r="F22" s="28" t="s">
        <v>263</v>
      </c>
      <c r="G22" s="28"/>
      <c r="H22" s="28"/>
      <c r="I22" s="28" t="s">
        <v>28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f>950+1010</f>
        <v>1960</v>
      </c>
      <c r="D23" s="24"/>
      <c r="E23" s="24"/>
      <c r="F23" s="24">
        <f>860+900</f>
        <v>1760</v>
      </c>
      <c r="G23" s="24"/>
      <c r="H23" s="24"/>
      <c r="I23" s="24">
        <f>760+800</f>
        <v>1560</v>
      </c>
      <c r="J23" s="24"/>
      <c r="K23" s="24"/>
    </row>
    <row r="24" ht="21.95" customHeight="1" spans="1:11">
      <c r="A24" s="32"/>
      <c r="B24" s="33" t="s">
        <v>32</v>
      </c>
      <c r="C24" s="24">
        <f>700+660</f>
        <v>1360</v>
      </c>
      <c r="D24" s="24"/>
      <c r="E24" s="24"/>
      <c r="F24" s="24">
        <f>620+600</f>
        <v>1220</v>
      </c>
      <c r="G24" s="24"/>
      <c r="H24" s="24"/>
      <c r="I24" s="24">
        <v>1120</v>
      </c>
      <c r="J24" s="24"/>
      <c r="K24" s="24"/>
    </row>
    <row r="25" ht="21.95" customHeight="1" spans="1:11">
      <c r="A25" s="25" t="s">
        <v>33</v>
      </c>
      <c r="B25" s="26" t="s">
        <v>34</v>
      </c>
      <c r="C25" s="111">
        <v>12</v>
      </c>
      <c r="D25" s="112"/>
      <c r="E25" s="113"/>
      <c r="F25" s="111">
        <v>12</v>
      </c>
      <c r="G25" s="112"/>
      <c r="H25" s="113"/>
      <c r="I25" s="111">
        <v>11</v>
      </c>
      <c r="J25" s="112"/>
      <c r="K25" s="113"/>
    </row>
    <row r="26" ht="21.95" customHeight="1" spans="1:11">
      <c r="A26" s="25"/>
      <c r="B26" s="26" t="s">
        <v>35</v>
      </c>
      <c r="C26" s="111">
        <v>125</v>
      </c>
      <c r="D26" s="112"/>
      <c r="E26" s="113"/>
      <c r="F26" s="111">
        <v>124</v>
      </c>
      <c r="G26" s="112"/>
      <c r="H26" s="113"/>
      <c r="I26" s="111">
        <v>124</v>
      </c>
      <c r="J26" s="112"/>
      <c r="K26" s="113"/>
    </row>
    <row r="27" ht="21.95" customHeight="1" spans="1:11">
      <c r="A27" s="25"/>
      <c r="B27" s="26" t="s">
        <v>36</v>
      </c>
      <c r="C27" s="111">
        <v>29</v>
      </c>
      <c r="D27" s="112"/>
      <c r="E27" s="113"/>
      <c r="F27" s="111">
        <v>29</v>
      </c>
      <c r="G27" s="112"/>
      <c r="H27" s="113"/>
      <c r="I27" s="111">
        <v>29</v>
      </c>
      <c r="J27" s="112"/>
      <c r="K27" s="113"/>
    </row>
    <row r="28" ht="76.5" customHeight="1" spans="1:11">
      <c r="A28" s="34" t="s">
        <v>37</v>
      </c>
      <c r="B28" s="35"/>
      <c r="C28" s="36" t="s">
        <v>264</v>
      </c>
      <c r="D28" s="37"/>
      <c r="E28" s="38"/>
      <c r="F28" s="36" t="s">
        <v>265</v>
      </c>
      <c r="G28" s="37"/>
      <c r="H28" s="38"/>
      <c r="I28" s="36" t="s">
        <v>266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ht="20.25" customHeight="1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customHeight="1" spans="1:11">
      <c r="A31" s="49" t="s">
        <v>41</v>
      </c>
      <c r="B31" s="50"/>
      <c r="C31" s="51" t="s">
        <v>125</v>
      </c>
      <c r="D31" s="52"/>
      <c r="E31" s="53"/>
      <c r="F31" s="51" t="s">
        <v>227</v>
      </c>
      <c r="G31" s="52"/>
      <c r="H31" s="53"/>
      <c r="I31" s="51" t="s">
        <v>123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100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9.25</v>
      </c>
      <c r="F35" s="23">
        <v>9.31</v>
      </c>
      <c r="G35" s="23">
        <v>9.39</v>
      </c>
      <c r="H35" s="24">
        <v>9.35</v>
      </c>
      <c r="I35" s="23">
        <v>9.39</v>
      </c>
      <c r="J35" s="100">
        <v>9.36</v>
      </c>
    </row>
    <row r="36" ht="15.75" spans="1:10">
      <c r="A36" s="62"/>
      <c r="B36" s="56"/>
      <c r="C36" s="63" t="s">
        <v>56</v>
      </c>
      <c r="D36" s="63" t="s">
        <v>57</v>
      </c>
      <c r="E36" s="23">
        <v>6.94</v>
      </c>
      <c r="F36" s="23">
        <v>7.14</v>
      </c>
      <c r="G36" s="23">
        <v>5.3</v>
      </c>
      <c r="H36" s="24">
        <v>7.2</v>
      </c>
      <c r="I36" s="23">
        <v>6.3</v>
      </c>
      <c r="J36" s="100">
        <v>5.91</v>
      </c>
    </row>
    <row r="37" ht="19.5" spans="1:10">
      <c r="A37" s="62"/>
      <c r="B37" s="56"/>
      <c r="C37" s="64" t="s">
        <v>58</v>
      </c>
      <c r="D37" s="63" t="s">
        <v>59</v>
      </c>
      <c r="E37" s="23">
        <v>12.8</v>
      </c>
      <c r="F37" s="23">
        <v>12</v>
      </c>
      <c r="G37" s="65">
        <v>13.4</v>
      </c>
      <c r="H37" s="24">
        <v>12.1</v>
      </c>
      <c r="I37" s="23">
        <v>12.8</v>
      </c>
      <c r="J37" s="100">
        <v>17.2</v>
      </c>
    </row>
    <row r="38" ht="16.5" spans="1:10">
      <c r="A38" s="62"/>
      <c r="B38" s="56"/>
      <c r="C38" s="66" t="s">
        <v>60</v>
      </c>
      <c r="D38" s="63" t="s">
        <v>61</v>
      </c>
      <c r="E38" s="65">
        <v>2.19</v>
      </c>
      <c r="F38" s="65">
        <v>2.35</v>
      </c>
      <c r="G38" s="65">
        <v>6.37</v>
      </c>
      <c r="H38" s="67">
        <v>6.81</v>
      </c>
      <c r="I38" s="23">
        <v>1.28</v>
      </c>
      <c r="J38" s="100">
        <v>2.55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0.5</v>
      </c>
      <c r="F39" s="23">
        <v>0.5</v>
      </c>
      <c r="G39" s="23">
        <v>0.2</v>
      </c>
      <c r="H39" s="24">
        <v>0.2</v>
      </c>
      <c r="I39" s="23">
        <v>0.6</v>
      </c>
      <c r="J39" s="100">
        <v>0.6</v>
      </c>
    </row>
    <row r="40" ht="15.75" spans="1:10">
      <c r="A40" s="62"/>
      <c r="B40" s="56"/>
      <c r="C40" s="64" t="s">
        <v>54</v>
      </c>
      <c r="D40" s="64" t="s">
        <v>63</v>
      </c>
      <c r="E40" s="23">
        <v>10.48</v>
      </c>
      <c r="F40" s="23">
        <v>10.47</v>
      </c>
      <c r="G40" s="23">
        <v>10.31</v>
      </c>
      <c r="H40" s="24">
        <v>10.41</v>
      </c>
      <c r="I40" s="23">
        <v>10.29</v>
      </c>
      <c r="J40" s="100">
        <v>10.31</v>
      </c>
    </row>
    <row r="41" ht="15.75" spans="1:10">
      <c r="A41" s="62"/>
      <c r="B41" s="56"/>
      <c r="C41" s="63" t="s">
        <v>56</v>
      </c>
      <c r="D41" s="63" t="s">
        <v>64</v>
      </c>
      <c r="E41" s="23">
        <v>22.15</v>
      </c>
      <c r="F41" s="23">
        <v>21.98</v>
      </c>
      <c r="G41" s="23">
        <v>20.4</v>
      </c>
      <c r="H41" s="24">
        <v>23.6</v>
      </c>
      <c r="I41" s="23">
        <v>24.41</v>
      </c>
      <c r="J41" s="100">
        <v>26.37</v>
      </c>
    </row>
    <row r="42" ht="15.75" spans="1:10">
      <c r="A42" s="62"/>
      <c r="B42" s="56"/>
      <c r="C42" s="68" t="s">
        <v>65</v>
      </c>
      <c r="D42" s="69" t="s">
        <v>66</v>
      </c>
      <c r="E42" s="23">
        <v>7.64</v>
      </c>
      <c r="F42" s="23">
        <v>7.47</v>
      </c>
      <c r="G42" s="23">
        <v>7.24</v>
      </c>
      <c r="H42" s="24">
        <v>7.21</v>
      </c>
      <c r="I42" s="23">
        <v>7.94</v>
      </c>
      <c r="J42" s="100">
        <v>6.43</v>
      </c>
    </row>
    <row r="43" ht="16.5" spans="1:10">
      <c r="A43" s="62"/>
      <c r="B43" s="56"/>
      <c r="C43" s="68" t="s">
        <v>67</v>
      </c>
      <c r="D43" s="70" t="s">
        <v>68</v>
      </c>
      <c r="E43" s="23">
        <v>7.28</v>
      </c>
      <c r="F43" s="23">
        <v>7.17</v>
      </c>
      <c r="G43" s="23">
        <v>7.29</v>
      </c>
      <c r="H43" s="24">
        <v>7.11</v>
      </c>
      <c r="I43" s="23">
        <v>7.33</v>
      </c>
      <c r="J43" s="100">
        <v>7.24</v>
      </c>
    </row>
    <row r="44" ht="19.5" spans="1:10">
      <c r="A44" s="62"/>
      <c r="B44" s="56"/>
      <c r="C44" s="64" t="s">
        <v>58</v>
      </c>
      <c r="D44" s="63" t="s">
        <v>69</v>
      </c>
      <c r="E44" s="23">
        <v>408</v>
      </c>
      <c r="F44" s="23">
        <v>411</v>
      </c>
      <c r="G44" s="23">
        <v>423</v>
      </c>
      <c r="H44" s="24">
        <v>430</v>
      </c>
      <c r="I44" s="23">
        <v>408</v>
      </c>
      <c r="J44" s="100">
        <v>426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6.11</v>
      </c>
      <c r="F45" s="23">
        <v>4.86</v>
      </c>
      <c r="G45" s="23">
        <v>5.9</v>
      </c>
      <c r="H45" s="24">
        <v>5.4</v>
      </c>
      <c r="I45" s="23">
        <v>5.33</v>
      </c>
      <c r="J45" s="100">
        <v>5.29</v>
      </c>
    </row>
    <row r="46" ht="19.5" spans="1:10">
      <c r="A46" s="62"/>
      <c r="B46" s="56"/>
      <c r="C46" s="64" t="s">
        <v>58</v>
      </c>
      <c r="D46" s="63" t="s">
        <v>59</v>
      </c>
      <c r="E46" s="23">
        <v>18.9</v>
      </c>
      <c r="F46" s="23">
        <v>19.1</v>
      </c>
      <c r="G46" s="23">
        <v>18.1</v>
      </c>
      <c r="H46" s="24">
        <v>18.2</v>
      </c>
      <c r="I46" s="23">
        <v>18.3</v>
      </c>
      <c r="J46" s="100">
        <v>19.5</v>
      </c>
    </row>
    <row r="47" ht="16.5" spans="1:10">
      <c r="A47" s="62"/>
      <c r="B47" s="56"/>
      <c r="C47" s="66" t="s">
        <v>60</v>
      </c>
      <c r="D47" s="63" t="s">
        <v>73</v>
      </c>
      <c r="E47" s="23">
        <v>4.24</v>
      </c>
      <c r="F47" s="23">
        <v>5.24</v>
      </c>
      <c r="G47" s="23">
        <v>6.39</v>
      </c>
      <c r="H47" s="24">
        <v>6.2</v>
      </c>
      <c r="I47" s="23">
        <v>4.85</v>
      </c>
      <c r="J47" s="100">
        <v>3.67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5.94</v>
      </c>
      <c r="F48" s="23">
        <v>5.28</v>
      </c>
      <c r="G48" s="23">
        <v>6.2</v>
      </c>
      <c r="H48" s="24">
        <v>5.1</v>
      </c>
      <c r="I48" s="23">
        <v>5.81</v>
      </c>
      <c r="J48" s="100">
        <v>4.97</v>
      </c>
    </row>
    <row r="49" ht="19.5" spans="1:10">
      <c r="A49" s="62"/>
      <c r="B49" s="56"/>
      <c r="C49" s="64" t="s">
        <v>58</v>
      </c>
      <c r="D49" s="63" t="s">
        <v>59</v>
      </c>
      <c r="E49" s="23">
        <v>18.5</v>
      </c>
      <c r="F49" s="23">
        <v>17.4</v>
      </c>
      <c r="G49" s="23">
        <v>17.9</v>
      </c>
      <c r="H49" s="24">
        <v>17.3</v>
      </c>
      <c r="I49" s="23">
        <v>15.4</v>
      </c>
      <c r="J49" s="100">
        <v>16.7</v>
      </c>
    </row>
    <row r="50" ht="16.5" spans="1:10">
      <c r="A50" s="62"/>
      <c r="B50" s="56"/>
      <c r="C50" s="66" t="s">
        <v>60</v>
      </c>
      <c r="D50" s="63" t="s">
        <v>73</v>
      </c>
      <c r="E50" s="23">
        <v>5.28</v>
      </c>
      <c r="F50" s="23">
        <v>4.95</v>
      </c>
      <c r="G50" s="23">
        <v>7.96</v>
      </c>
      <c r="H50" s="24">
        <v>7.41</v>
      </c>
      <c r="I50" s="23">
        <v>3.36</v>
      </c>
      <c r="J50" s="100">
        <v>3.54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>
        <v>0</v>
      </c>
      <c r="F51" s="23">
        <v>0</v>
      </c>
      <c r="G51" s="23">
        <v>0</v>
      </c>
      <c r="H51" s="24">
        <v>0</v>
      </c>
      <c r="I51" s="23">
        <v>0</v>
      </c>
      <c r="J51" s="100">
        <v>0</v>
      </c>
    </row>
    <row r="52" ht="15.75" spans="1:10">
      <c r="A52" s="62"/>
      <c r="B52" s="56"/>
      <c r="C52" s="64" t="s">
        <v>54</v>
      </c>
      <c r="D52" s="63" t="s">
        <v>77</v>
      </c>
      <c r="E52" s="23">
        <v>9.44</v>
      </c>
      <c r="F52" s="23">
        <v>9.45</v>
      </c>
      <c r="G52" s="23">
        <v>9.59</v>
      </c>
      <c r="H52" s="24">
        <v>9.52</v>
      </c>
      <c r="I52" s="23">
        <v>9.36</v>
      </c>
      <c r="J52" s="100">
        <v>9.33</v>
      </c>
    </row>
    <row r="53" ht="15.75" spans="1:10">
      <c r="A53" s="62"/>
      <c r="B53" s="56"/>
      <c r="C53" s="63" t="s">
        <v>56</v>
      </c>
      <c r="D53" s="63" t="s">
        <v>57</v>
      </c>
      <c r="E53" s="23">
        <v>5.28</v>
      </c>
      <c r="F53" s="23">
        <v>5.12</v>
      </c>
      <c r="G53" s="23">
        <v>5.6</v>
      </c>
      <c r="H53" s="24">
        <v>6.9</v>
      </c>
      <c r="I53" s="23">
        <v>5.41</v>
      </c>
      <c r="J53" s="100">
        <v>4.86</v>
      </c>
    </row>
    <row r="54" ht="19.5" spans="1:10">
      <c r="A54" s="62"/>
      <c r="B54" s="56"/>
      <c r="C54" s="64" t="s">
        <v>58</v>
      </c>
      <c r="D54" s="63" t="s">
        <v>59</v>
      </c>
      <c r="E54" s="23">
        <v>10.1</v>
      </c>
      <c r="F54" s="23">
        <v>8.7</v>
      </c>
      <c r="G54" s="23">
        <v>12.9</v>
      </c>
      <c r="H54" s="24">
        <v>13.1</v>
      </c>
      <c r="I54" s="23">
        <v>9.72</v>
      </c>
      <c r="J54" s="100">
        <v>7.33</v>
      </c>
    </row>
    <row r="55" ht="16.5" spans="1:10">
      <c r="A55" s="62"/>
      <c r="B55" s="71"/>
      <c r="C55" s="72" t="s">
        <v>60</v>
      </c>
      <c r="D55" s="63" t="s">
        <v>80</v>
      </c>
      <c r="E55" s="73">
        <v>2.24</v>
      </c>
      <c r="F55" s="73">
        <v>2.58</v>
      </c>
      <c r="G55" s="73">
        <v>4.89</v>
      </c>
      <c r="H55" s="24">
        <v>5.7</v>
      </c>
      <c r="I55" s="23">
        <v>3.86</v>
      </c>
      <c r="J55" s="100">
        <v>4.72</v>
      </c>
    </row>
    <row r="56" ht="14.25" spans="1:10">
      <c r="A56" s="74" t="s">
        <v>81</v>
      </c>
      <c r="B56" s="74" t="s">
        <v>82</v>
      </c>
      <c r="C56" s="75">
        <v>8.05</v>
      </c>
      <c r="D56" s="74" t="s">
        <v>52</v>
      </c>
      <c r="E56" s="75">
        <v>76</v>
      </c>
      <c r="F56" s="74" t="s">
        <v>83</v>
      </c>
      <c r="G56" s="75">
        <v>80</v>
      </c>
      <c r="H56" s="74" t="s">
        <v>84</v>
      </c>
      <c r="I56" s="75">
        <v>0.01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>
        <v>17.15</v>
      </c>
      <c r="C59" s="83"/>
      <c r="D59" s="84">
        <v>21.19</v>
      </c>
      <c r="E59" s="83"/>
      <c r="F59" s="83"/>
      <c r="G59" s="85"/>
      <c r="H59" s="83"/>
      <c r="I59" s="83"/>
      <c r="J59" s="83"/>
      <c r="K59" s="83"/>
      <c r="L59" s="83"/>
      <c r="M59" s="83"/>
    </row>
    <row r="60" ht="18.75" spans="1:13">
      <c r="A60" s="81" t="s">
        <v>86</v>
      </c>
      <c r="B60" s="82">
        <v>62.19</v>
      </c>
      <c r="C60" s="83"/>
      <c r="D60" s="84">
        <v>29.3</v>
      </c>
      <c r="E60" s="83"/>
      <c r="F60" s="83">
        <v>18.7</v>
      </c>
      <c r="G60" s="85"/>
      <c r="H60" s="83">
        <v>21.1</v>
      </c>
      <c r="I60" s="83"/>
      <c r="J60" s="83">
        <v>27.73</v>
      </c>
      <c r="K60" s="83"/>
      <c r="L60" s="83">
        <v>32.8</v>
      </c>
      <c r="M60" s="83"/>
    </row>
    <row r="61" ht="18.75" spans="1:13">
      <c r="A61" s="81" t="s">
        <v>87</v>
      </c>
      <c r="B61" s="82"/>
      <c r="C61" s="83"/>
      <c r="D61" s="84"/>
      <c r="E61" s="83"/>
      <c r="F61" s="83">
        <v>46</v>
      </c>
      <c r="G61" s="85"/>
      <c r="H61" s="83">
        <v>50</v>
      </c>
      <c r="I61" s="83"/>
      <c r="J61" s="83">
        <v>50.39</v>
      </c>
      <c r="K61" s="83"/>
      <c r="L61" s="83">
        <v>51.76</v>
      </c>
      <c r="M61" s="83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/>
      <c r="D63" s="84"/>
      <c r="E63" s="83"/>
      <c r="F63" s="83"/>
      <c r="G63" s="85">
        <v>13.3</v>
      </c>
      <c r="H63" s="83"/>
      <c r="I63" s="83">
        <v>23.9</v>
      </c>
      <c r="J63" s="83"/>
      <c r="K63" s="83">
        <v>14.5</v>
      </c>
      <c r="L63" s="83"/>
      <c r="M63" s="83">
        <v>14.11</v>
      </c>
    </row>
    <row r="64" ht="18.75" spans="1:13">
      <c r="A64" s="88" t="s">
        <v>89</v>
      </c>
      <c r="B64" s="83"/>
      <c r="C64" s="83">
        <v>13.5</v>
      </c>
      <c r="D64" s="84"/>
      <c r="E64" s="83">
        <v>13.25</v>
      </c>
      <c r="F64" s="83"/>
      <c r="G64" s="89">
        <v>13.8</v>
      </c>
      <c r="H64" s="83"/>
      <c r="I64" s="83">
        <v>12.4</v>
      </c>
      <c r="J64" s="83"/>
      <c r="K64" s="83">
        <v>12.87</v>
      </c>
      <c r="L64" s="83"/>
      <c r="M64" s="83">
        <v>13.17</v>
      </c>
    </row>
    <row r="65" ht="18.75" spans="1:13">
      <c r="A65" s="88" t="s">
        <v>90</v>
      </c>
      <c r="B65" s="83"/>
      <c r="C65" s="83">
        <v>75.68</v>
      </c>
      <c r="D65" s="84"/>
      <c r="E65" s="83">
        <v>71.39</v>
      </c>
      <c r="F65" s="83"/>
      <c r="G65" s="85"/>
      <c r="H65" s="83"/>
      <c r="I65" s="83"/>
      <c r="J65" s="83"/>
      <c r="K65" s="83"/>
      <c r="L65" s="83"/>
      <c r="M65" s="83"/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9.96</v>
      </c>
      <c r="C67" s="83">
        <v>10.59</v>
      </c>
      <c r="D67" s="84">
        <v>6.94</v>
      </c>
      <c r="E67" s="83">
        <v>10.87</v>
      </c>
      <c r="F67" s="83">
        <v>1.14</v>
      </c>
      <c r="G67" s="85">
        <v>11.8</v>
      </c>
      <c r="H67" s="83">
        <v>3.7</v>
      </c>
      <c r="I67" s="83">
        <v>11.4</v>
      </c>
      <c r="J67" s="83">
        <v>1.55</v>
      </c>
      <c r="K67" s="83">
        <v>10.74</v>
      </c>
      <c r="L67" s="83">
        <v>2.4</v>
      </c>
      <c r="M67" s="83">
        <v>11.37</v>
      </c>
    </row>
    <row r="68" ht="18.75" spans="1:13">
      <c r="A68" s="106" t="s">
        <v>92</v>
      </c>
      <c r="B68" s="107">
        <v>5.24</v>
      </c>
      <c r="C68" s="83">
        <v>9.42</v>
      </c>
      <c r="D68" s="84">
        <v>8.76</v>
      </c>
      <c r="E68" s="83">
        <v>9.58</v>
      </c>
      <c r="F68" s="83">
        <v>4.85</v>
      </c>
      <c r="G68" s="85">
        <v>10.3</v>
      </c>
      <c r="H68" s="83">
        <v>5.9</v>
      </c>
      <c r="I68" s="83">
        <v>9.9</v>
      </c>
      <c r="J68" s="83">
        <v>1.39</v>
      </c>
      <c r="K68" s="83">
        <v>9.79</v>
      </c>
      <c r="L68" s="83">
        <v>1.99</v>
      </c>
      <c r="M68" s="83">
        <v>9.96</v>
      </c>
    </row>
    <row r="69" ht="18.75" spans="1:13">
      <c r="A69" s="106" t="s">
        <v>93</v>
      </c>
      <c r="B69" s="107">
        <v>8.74</v>
      </c>
      <c r="C69" s="83">
        <v>13.2</v>
      </c>
      <c r="D69" s="84">
        <v>9.15</v>
      </c>
      <c r="E69" s="83">
        <v>13.51</v>
      </c>
      <c r="F69" s="83"/>
      <c r="G69" s="85"/>
      <c r="H69" s="83"/>
      <c r="I69" s="83"/>
      <c r="J69" s="83"/>
      <c r="K69" s="83"/>
      <c r="L69" s="83"/>
      <c r="M69" s="83"/>
    </row>
    <row r="70" ht="18.75" spans="1:13">
      <c r="A70" s="106" t="s">
        <v>94</v>
      </c>
      <c r="B70" s="83"/>
      <c r="C70" s="83"/>
      <c r="D70" s="84"/>
      <c r="E70" s="83"/>
      <c r="F70" s="83"/>
      <c r="G70" s="85"/>
      <c r="H70" s="83"/>
      <c r="I70" s="83"/>
      <c r="J70" s="83"/>
      <c r="K70" s="83"/>
      <c r="L70" s="83"/>
      <c r="M70" s="8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8" workbookViewId="0">
      <selection activeCell="M18" sqref="M1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</v>
      </c>
      <c r="D2" s="6"/>
      <c r="E2" s="6"/>
      <c r="F2" s="7" t="s">
        <v>2</v>
      </c>
      <c r="G2" s="7"/>
      <c r="H2" s="7"/>
      <c r="I2" s="91" t="s">
        <v>3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80600</v>
      </c>
      <c r="D4" s="13"/>
      <c r="E4" s="13"/>
      <c r="F4" s="13">
        <v>81495</v>
      </c>
      <c r="G4" s="13"/>
      <c r="H4" s="13"/>
      <c r="I4" s="13">
        <v>82300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70900</v>
      </c>
      <c r="D5" s="13"/>
      <c r="E5" s="13"/>
      <c r="F5" s="13">
        <v>72190</v>
      </c>
      <c r="G5" s="13"/>
      <c r="H5" s="13"/>
      <c r="I5" s="13">
        <v>73480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C4-'24日'!I4</f>
        <v>950</v>
      </c>
      <c r="D6" s="15"/>
      <c r="E6" s="15"/>
      <c r="F6" s="16">
        <f>F4-C4</f>
        <v>895</v>
      </c>
      <c r="G6" s="17"/>
      <c r="H6" s="18"/>
      <c r="I6" s="16">
        <f>I4-F4</f>
        <v>805</v>
      </c>
      <c r="J6" s="17"/>
      <c r="K6" s="18"/>
      <c r="L6" s="95">
        <f>C6+F6+I6</f>
        <v>2650</v>
      </c>
      <c r="M6" s="95">
        <f>C7+F7+I7</f>
        <v>3920</v>
      </c>
    </row>
    <row r="7" ht="21.95" customHeight="1" spans="1:13">
      <c r="A7" s="11"/>
      <c r="B7" s="14" t="s">
        <v>8</v>
      </c>
      <c r="C7" s="15">
        <f>C5-'24日'!I5</f>
        <v>1340</v>
      </c>
      <c r="D7" s="15"/>
      <c r="E7" s="15"/>
      <c r="F7" s="16">
        <f>F5-C5</f>
        <v>1290</v>
      </c>
      <c r="G7" s="17"/>
      <c r="H7" s="18"/>
      <c r="I7" s="16">
        <f>I5-F5</f>
        <v>1290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48</v>
      </c>
      <c r="D9" s="13"/>
      <c r="E9" s="13"/>
      <c r="F9" s="13">
        <v>46</v>
      </c>
      <c r="G9" s="13"/>
      <c r="H9" s="13"/>
      <c r="I9" s="13">
        <v>48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48</v>
      </c>
      <c r="D10" s="13"/>
      <c r="E10" s="13"/>
      <c r="F10" s="13">
        <v>46</v>
      </c>
      <c r="G10" s="13"/>
      <c r="H10" s="13"/>
      <c r="I10" s="13">
        <v>48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3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550</v>
      </c>
      <c r="D15" s="24">
        <v>490</v>
      </c>
      <c r="E15" s="24">
        <v>430</v>
      </c>
      <c r="F15" s="24">
        <v>430</v>
      </c>
      <c r="G15" s="24">
        <v>390</v>
      </c>
      <c r="H15" s="24">
        <v>340</v>
      </c>
      <c r="I15" s="24">
        <v>340</v>
      </c>
      <c r="J15" s="24">
        <v>300</v>
      </c>
      <c r="K15" s="24">
        <v>490</v>
      </c>
    </row>
    <row r="16" ht="21.95" customHeight="1" spans="1:11">
      <c r="A16" s="25"/>
      <c r="B16" s="27" t="s">
        <v>21</v>
      </c>
      <c r="C16" s="28" t="s">
        <v>22</v>
      </c>
      <c r="D16" s="28"/>
      <c r="E16" s="28"/>
      <c r="F16" s="28" t="s">
        <v>22</v>
      </c>
      <c r="G16" s="28"/>
      <c r="H16" s="28"/>
      <c r="I16" s="28" t="s">
        <v>267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350</v>
      </c>
      <c r="D21" s="24">
        <v>530</v>
      </c>
      <c r="E21" s="24">
        <v>420</v>
      </c>
      <c r="F21" s="24">
        <v>420</v>
      </c>
      <c r="G21" s="24">
        <v>340</v>
      </c>
      <c r="H21" s="24">
        <v>290</v>
      </c>
      <c r="I21" s="24">
        <v>290</v>
      </c>
      <c r="J21" s="24">
        <v>460</v>
      </c>
      <c r="K21" s="24">
        <v>400</v>
      </c>
    </row>
    <row r="22" ht="21.95" customHeight="1" spans="1:11">
      <c r="A22" s="31"/>
      <c r="B22" s="27" t="s">
        <v>27</v>
      </c>
      <c r="C22" s="28" t="s">
        <v>268</v>
      </c>
      <c r="D22" s="28"/>
      <c r="E22" s="28"/>
      <c r="F22" s="28" t="s">
        <v>28</v>
      </c>
      <c r="G22" s="28"/>
      <c r="H22" s="28"/>
      <c r="I22" s="28" t="s">
        <v>269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f>700+750</f>
        <v>1450</v>
      </c>
      <c r="D23" s="24"/>
      <c r="E23" s="24"/>
      <c r="F23" s="24">
        <f>680+690</f>
        <v>1370</v>
      </c>
      <c r="G23" s="24"/>
      <c r="H23" s="24"/>
      <c r="I23" s="24">
        <v>1250</v>
      </c>
      <c r="J23" s="24"/>
      <c r="K23" s="24"/>
    </row>
    <row r="24" ht="21.95" customHeight="1" spans="1:11">
      <c r="A24" s="32"/>
      <c r="B24" s="33" t="s">
        <v>32</v>
      </c>
      <c r="C24" s="24">
        <f>510+480</f>
        <v>990</v>
      </c>
      <c r="D24" s="24"/>
      <c r="E24" s="24"/>
      <c r="F24" s="24">
        <f>490+440</f>
        <v>930</v>
      </c>
      <c r="G24" s="24"/>
      <c r="H24" s="24"/>
      <c r="I24" s="24">
        <f>490+440</f>
        <v>930</v>
      </c>
      <c r="J24" s="24"/>
      <c r="K24" s="24"/>
    </row>
    <row r="25" ht="21.95" customHeight="1" spans="1:11">
      <c r="A25" s="25" t="s">
        <v>33</v>
      </c>
      <c r="B25" s="26" t="s">
        <v>34</v>
      </c>
      <c r="C25" s="111">
        <v>11</v>
      </c>
      <c r="D25" s="112"/>
      <c r="E25" s="113"/>
      <c r="F25" s="111">
        <v>11</v>
      </c>
      <c r="G25" s="112"/>
      <c r="H25" s="113"/>
      <c r="I25" s="111">
        <v>11</v>
      </c>
      <c r="J25" s="112"/>
      <c r="K25" s="113"/>
    </row>
    <row r="26" ht="21.95" customHeight="1" spans="1:11">
      <c r="A26" s="25"/>
      <c r="B26" s="26" t="s">
        <v>35</v>
      </c>
      <c r="C26" s="111">
        <v>122</v>
      </c>
      <c r="D26" s="112"/>
      <c r="E26" s="113"/>
      <c r="F26" s="111">
        <v>122</v>
      </c>
      <c r="G26" s="112"/>
      <c r="H26" s="113"/>
      <c r="I26" s="111">
        <v>122</v>
      </c>
      <c r="J26" s="112"/>
      <c r="K26" s="113"/>
    </row>
    <row r="27" ht="21.95" customHeight="1" spans="1:11">
      <c r="A27" s="25"/>
      <c r="B27" s="26" t="s">
        <v>36</v>
      </c>
      <c r="C27" s="111">
        <v>29</v>
      </c>
      <c r="D27" s="112"/>
      <c r="E27" s="113"/>
      <c r="F27" s="111">
        <v>29</v>
      </c>
      <c r="G27" s="112"/>
      <c r="H27" s="113"/>
      <c r="I27" s="111">
        <v>29</v>
      </c>
      <c r="J27" s="112"/>
      <c r="K27" s="113"/>
    </row>
    <row r="28" ht="76.5" customHeight="1" spans="1:11">
      <c r="A28" s="34" t="s">
        <v>37</v>
      </c>
      <c r="B28" s="35"/>
      <c r="C28" s="36" t="s">
        <v>270</v>
      </c>
      <c r="D28" s="37"/>
      <c r="E28" s="38"/>
      <c r="F28" s="36" t="s">
        <v>271</v>
      </c>
      <c r="G28" s="37"/>
      <c r="H28" s="38"/>
      <c r="I28" s="36" t="s">
        <v>272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ht="20.25" customHeight="1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customHeight="1" spans="1:11">
      <c r="A31" s="49" t="s">
        <v>41</v>
      </c>
      <c r="B31" s="50"/>
      <c r="C31" s="51" t="s">
        <v>104</v>
      </c>
      <c r="D31" s="52"/>
      <c r="E31" s="53"/>
      <c r="F31" s="51" t="s">
        <v>227</v>
      </c>
      <c r="G31" s="52"/>
      <c r="H31" s="53"/>
      <c r="I31" s="51" t="s">
        <v>44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9.42</v>
      </c>
      <c r="F35" s="23">
        <v>9.33</v>
      </c>
      <c r="G35" s="23">
        <v>9.41</v>
      </c>
      <c r="H35" s="24">
        <v>9.36</v>
      </c>
      <c r="I35" s="23">
        <v>9.21</v>
      </c>
      <c r="J35" s="100">
        <v>9.26</v>
      </c>
    </row>
    <row r="36" ht="15.75" spans="1:10">
      <c r="A36" s="62"/>
      <c r="B36" s="56"/>
      <c r="C36" s="63" t="s">
        <v>56</v>
      </c>
      <c r="D36" s="63" t="s">
        <v>57</v>
      </c>
      <c r="E36" s="23">
        <v>5.63</v>
      </c>
      <c r="F36" s="23">
        <v>6.27</v>
      </c>
      <c r="G36" s="23">
        <v>6.5</v>
      </c>
      <c r="H36" s="24">
        <v>6.5</v>
      </c>
      <c r="I36" s="23">
        <v>5.62</v>
      </c>
      <c r="J36" s="100">
        <v>6.81</v>
      </c>
    </row>
    <row r="37" ht="19.5" spans="1:10">
      <c r="A37" s="62"/>
      <c r="B37" s="56"/>
      <c r="C37" s="64" t="s">
        <v>58</v>
      </c>
      <c r="D37" s="63" t="s">
        <v>59</v>
      </c>
      <c r="E37" s="23">
        <v>16.9</v>
      </c>
      <c r="F37" s="23">
        <v>30.5</v>
      </c>
      <c r="G37" s="65">
        <v>12.7</v>
      </c>
      <c r="H37" s="24">
        <v>11.1</v>
      </c>
      <c r="I37" s="23">
        <v>13.1</v>
      </c>
      <c r="J37" s="100">
        <v>12.5</v>
      </c>
    </row>
    <row r="38" ht="16.5" spans="1:10">
      <c r="A38" s="62"/>
      <c r="B38" s="56"/>
      <c r="C38" s="66" t="s">
        <v>60</v>
      </c>
      <c r="D38" s="63" t="s">
        <v>61</v>
      </c>
      <c r="E38" s="65">
        <v>7.89</v>
      </c>
      <c r="F38" s="65">
        <v>9.21</v>
      </c>
      <c r="G38" s="65">
        <v>4.1</v>
      </c>
      <c r="H38" s="67">
        <v>3.5</v>
      </c>
      <c r="I38" s="23">
        <v>8.45</v>
      </c>
      <c r="J38" s="100">
        <v>9.2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0.8</v>
      </c>
      <c r="F39" s="23">
        <v>0.8</v>
      </c>
      <c r="G39" s="23">
        <v>0.5</v>
      </c>
      <c r="H39" s="24">
        <v>0.5</v>
      </c>
      <c r="I39" s="23">
        <v>0.4</v>
      </c>
      <c r="J39" s="100">
        <v>0.4</v>
      </c>
    </row>
    <row r="40" ht="15.75" spans="1:10">
      <c r="A40" s="62"/>
      <c r="B40" s="56"/>
      <c r="C40" s="64" t="s">
        <v>54</v>
      </c>
      <c r="D40" s="64" t="s">
        <v>63</v>
      </c>
      <c r="E40" s="23">
        <v>10.32</v>
      </c>
      <c r="F40" s="23">
        <v>10.1</v>
      </c>
      <c r="G40" s="23">
        <v>10.14</v>
      </c>
      <c r="H40" s="24">
        <v>10.2</v>
      </c>
      <c r="I40" s="23">
        <v>10.1</v>
      </c>
      <c r="J40" s="100">
        <v>10</v>
      </c>
    </row>
    <row r="41" ht="15.75" spans="1:10">
      <c r="A41" s="62"/>
      <c r="B41" s="56"/>
      <c r="C41" s="63" t="s">
        <v>56</v>
      </c>
      <c r="D41" s="63" t="s">
        <v>64</v>
      </c>
      <c r="E41" s="23">
        <v>23.7</v>
      </c>
      <c r="F41" s="23">
        <v>24.8</v>
      </c>
      <c r="G41" s="23">
        <v>22.9</v>
      </c>
      <c r="H41" s="24">
        <v>27.1</v>
      </c>
      <c r="I41" s="23">
        <v>26.3</v>
      </c>
      <c r="J41" s="100">
        <v>25.7</v>
      </c>
    </row>
    <row r="42" ht="15.75" spans="1:10">
      <c r="A42" s="62"/>
      <c r="B42" s="56"/>
      <c r="C42" s="68" t="s">
        <v>65</v>
      </c>
      <c r="D42" s="69" t="s">
        <v>66</v>
      </c>
      <c r="E42" s="23">
        <v>6.05</v>
      </c>
      <c r="F42" s="23">
        <v>5.77</v>
      </c>
      <c r="G42" s="23">
        <v>5.6</v>
      </c>
      <c r="H42" s="24">
        <v>5.05</v>
      </c>
      <c r="I42" s="23">
        <v>4.27</v>
      </c>
      <c r="J42" s="100">
        <v>3.72</v>
      </c>
    </row>
    <row r="43" ht="16.5" spans="1:10">
      <c r="A43" s="62"/>
      <c r="B43" s="56"/>
      <c r="C43" s="68" t="s">
        <v>67</v>
      </c>
      <c r="D43" s="70" t="s">
        <v>68</v>
      </c>
      <c r="E43" s="23">
        <v>6.92</v>
      </c>
      <c r="F43" s="23">
        <v>5.73</v>
      </c>
      <c r="G43" s="23">
        <v>6.91</v>
      </c>
      <c r="H43" s="24">
        <v>5.97</v>
      </c>
      <c r="I43" s="23">
        <v>5.31</v>
      </c>
      <c r="J43" s="100">
        <v>5.37</v>
      </c>
    </row>
    <row r="44" ht="19.5" spans="1:10">
      <c r="A44" s="62"/>
      <c r="B44" s="56"/>
      <c r="C44" s="64" t="s">
        <v>58</v>
      </c>
      <c r="D44" s="63" t="s">
        <v>69</v>
      </c>
      <c r="E44" s="23">
        <v>460</v>
      </c>
      <c r="F44" s="23">
        <v>561</v>
      </c>
      <c r="G44" s="23">
        <v>645</v>
      </c>
      <c r="H44" s="24">
        <v>554</v>
      </c>
      <c r="I44" s="23">
        <v>407</v>
      </c>
      <c r="J44" s="100">
        <v>309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5.5</v>
      </c>
      <c r="F45" s="23">
        <v>5.63</v>
      </c>
      <c r="G45" s="23">
        <v>5.7</v>
      </c>
      <c r="H45" s="24">
        <v>5.5</v>
      </c>
      <c r="I45" s="23">
        <v>5.87</v>
      </c>
      <c r="J45" s="100">
        <v>6.37</v>
      </c>
    </row>
    <row r="46" ht="19.5" spans="1:10">
      <c r="A46" s="62"/>
      <c r="B46" s="56"/>
      <c r="C46" s="64" t="s">
        <v>58</v>
      </c>
      <c r="D46" s="63" t="s">
        <v>59</v>
      </c>
      <c r="E46" s="23">
        <v>19.5</v>
      </c>
      <c r="F46" s="23">
        <v>25.2</v>
      </c>
      <c r="G46" s="23">
        <v>17.5</v>
      </c>
      <c r="H46" s="24">
        <v>15.8</v>
      </c>
      <c r="I46" s="23">
        <v>19.4</v>
      </c>
      <c r="J46" s="100">
        <v>15.2</v>
      </c>
    </row>
    <row r="47" ht="16.5" spans="1:10">
      <c r="A47" s="62"/>
      <c r="B47" s="56"/>
      <c r="C47" s="66" t="s">
        <v>60</v>
      </c>
      <c r="D47" s="63" t="s">
        <v>73</v>
      </c>
      <c r="E47" s="23">
        <v>7.93</v>
      </c>
      <c r="F47" s="23">
        <v>7.72</v>
      </c>
      <c r="G47" s="23">
        <v>1.5</v>
      </c>
      <c r="H47" s="24">
        <v>0.7</v>
      </c>
      <c r="I47" s="23">
        <v>3.2</v>
      </c>
      <c r="J47" s="100">
        <v>4.16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5.3</v>
      </c>
      <c r="F48" s="23">
        <v>5.46</v>
      </c>
      <c r="G48" s="23">
        <v>6.4</v>
      </c>
      <c r="H48" s="24">
        <v>5.1</v>
      </c>
      <c r="I48" s="23">
        <v>6.11</v>
      </c>
      <c r="J48" s="100">
        <v>5.53</v>
      </c>
    </row>
    <row r="49" ht="19.5" spans="1:10">
      <c r="A49" s="62"/>
      <c r="B49" s="56"/>
      <c r="C49" s="64" t="s">
        <v>58</v>
      </c>
      <c r="D49" s="63" t="s">
        <v>59</v>
      </c>
      <c r="E49" s="23">
        <v>14.8</v>
      </c>
      <c r="F49" s="23">
        <v>16.1</v>
      </c>
      <c r="G49" s="23">
        <v>16.7</v>
      </c>
      <c r="H49" s="24">
        <v>16.1</v>
      </c>
      <c r="I49" s="23">
        <v>17.9</v>
      </c>
      <c r="J49" s="100">
        <v>16.3</v>
      </c>
    </row>
    <row r="50" ht="16.5" spans="1:10">
      <c r="A50" s="62"/>
      <c r="B50" s="56"/>
      <c r="C50" s="66" t="s">
        <v>60</v>
      </c>
      <c r="D50" s="63" t="s">
        <v>73</v>
      </c>
      <c r="E50" s="23">
        <v>8.55</v>
      </c>
      <c r="F50" s="23">
        <v>7.45</v>
      </c>
      <c r="G50" s="23">
        <v>4.9</v>
      </c>
      <c r="H50" s="24">
        <v>2.9</v>
      </c>
      <c r="I50" s="23">
        <v>8.82</v>
      </c>
      <c r="J50" s="100">
        <v>9.35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>
        <v>0</v>
      </c>
      <c r="F51" s="23">
        <v>0</v>
      </c>
      <c r="G51" s="23">
        <v>0</v>
      </c>
      <c r="H51" s="24">
        <v>0</v>
      </c>
      <c r="I51" s="23">
        <v>0</v>
      </c>
      <c r="J51" s="100">
        <v>0</v>
      </c>
    </row>
    <row r="52" ht="15.75" spans="1:10">
      <c r="A52" s="62"/>
      <c r="B52" s="56"/>
      <c r="C52" s="64" t="s">
        <v>54</v>
      </c>
      <c r="D52" s="63" t="s">
        <v>77</v>
      </c>
      <c r="E52" s="23">
        <v>9.34</v>
      </c>
      <c r="F52" s="23">
        <v>9.23</v>
      </c>
      <c r="G52" s="23">
        <v>9.55</v>
      </c>
      <c r="H52" s="24">
        <v>9.52</v>
      </c>
      <c r="I52" s="23">
        <v>9.36</v>
      </c>
      <c r="J52" s="100">
        <v>9.31</v>
      </c>
    </row>
    <row r="53" ht="15.75" spans="1:10">
      <c r="A53" s="62"/>
      <c r="B53" s="56"/>
      <c r="C53" s="63" t="s">
        <v>56</v>
      </c>
      <c r="D53" s="63" t="s">
        <v>57</v>
      </c>
      <c r="E53" s="23">
        <v>5.7</v>
      </c>
      <c r="F53" s="23">
        <v>5.57</v>
      </c>
      <c r="G53" s="23">
        <v>5.3</v>
      </c>
      <c r="H53" s="24">
        <v>8.1</v>
      </c>
      <c r="I53" s="23">
        <v>5.23</v>
      </c>
      <c r="J53" s="100">
        <v>7.6</v>
      </c>
    </row>
    <row r="54" ht="19.5" spans="1:10">
      <c r="A54" s="62"/>
      <c r="B54" s="56"/>
      <c r="C54" s="64" t="s">
        <v>58</v>
      </c>
      <c r="D54" s="63" t="s">
        <v>59</v>
      </c>
      <c r="E54" s="23">
        <v>10.32</v>
      </c>
      <c r="F54" s="23">
        <v>11.8</v>
      </c>
      <c r="G54" s="23">
        <v>12.7</v>
      </c>
      <c r="H54" s="24">
        <v>12.5</v>
      </c>
      <c r="I54" s="23">
        <v>8.8</v>
      </c>
      <c r="J54" s="100">
        <v>17.3</v>
      </c>
    </row>
    <row r="55" ht="16.5" spans="1:10">
      <c r="A55" s="62"/>
      <c r="B55" s="71"/>
      <c r="C55" s="72" t="s">
        <v>60</v>
      </c>
      <c r="D55" s="63" t="s">
        <v>80</v>
      </c>
      <c r="E55" s="73">
        <v>8.2</v>
      </c>
      <c r="F55" s="73">
        <v>7.88</v>
      </c>
      <c r="G55" s="73">
        <v>5.5</v>
      </c>
      <c r="H55" s="24">
        <v>5.1</v>
      </c>
      <c r="I55" s="23">
        <v>8.45</v>
      </c>
      <c r="J55" s="100">
        <v>5.22</v>
      </c>
    </row>
    <row r="56" ht="14.25" spans="1:10">
      <c r="A56" s="74" t="s">
        <v>81</v>
      </c>
      <c r="B56" s="74" t="s">
        <v>82</v>
      </c>
      <c r="C56" s="75">
        <v>7.11</v>
      </c>
      <c r="D56" s="74" t="s">
        <v>52</v>
      </c>
      <c r="E56" s="75">
        <v>80</v>
      </c>
      <c r="F56" s="74" t="s">
        <v>83</v>
      </c>
      <c r="G56" s="75">
        <v>82</v>
      </c>
      <c r="H56" s="74" t="s">
        <v>84</v>
      </c>
      <c r="I56" s="75">
        <v>0.01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>
        <v>21.5</v>
      </c>
      <c r="C59" s="83"/>
      <c r="D59" s="84">
        <v>12.3</v>
      </c>
      <c r="E59" s="83"/>
      <c r="F59" s="83">
        <v>20.2</v>
      </c>
      <c r="G59" s="85"/>
      <c r="H59" s="83">
        <v>22</v>
      </c>
      <c r="I59" s="83"/>
      <c r="J59" s="100">
        <v>47.7</v>
      </c>
      <c r="K59" s="100"/>
      <c r="L59" s="100">
        <v>47.2</v>
      </c>
      <c r="M59" s="100"/>
    </row>
    <row r="60" ht="18.75" spans="1:13">
      <c r="A60" s="81" t="s">
        <v>86</v>
      </c>
      <c r="B60" s="82"/>
      <c r="C60" s="83"/>
      <c r="D60" s="84"/>
      <c r="E60" s="83"/>
      <c r="F60" s="83">
        <v>34.7</v>
      </c>
      <c r="G60" s="85"/>
      <c r="H60" s="83">
        <v>25.3</v>
      </c>
      <c r="I60" s="83"/>
      <c r="J60" s="100">
        <v>37.2</v>
      </c>
      <c r="K60" s="100"/>
      <c r="L60" s="100">
        <v>62.8</v>
      </c>
      <c r="M60" s="100"/>
    </row>
    <row r="61" ht="18.75" spans="1:13">
      <c r="A61" s="81" t="s">
        <v>87</v>
      </c>
      <c r="B61" s="82">
        <v>52.76</v>
      </c>
      <c r="C61" s="83"/>
      <c r="D61" s="84">
        <v>85</v>
      </c>
      <c r="E61" s="83"/>
      <c r="F61" s="83"/>
      <c r="G61" s="85"/>
      <c r="H61" s="83"/>
      <c r="I61" s="83"/>
      <c r="J61" s="100"/>
      <c r="K61" s="100"/>
      <c r="L61" s="100"/>
      <c r="M61" s="100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>
        <v>14.33</v>
      </c>
      <c r="D63" s="84"/>
      <c r="E63" s="83">
        <v>14.94</v>
      </c>
      <c r="F63" s="83"/>
      <c r="G63" s="85">
        <v>14.4</v>
      </c>
      <c r="H63" s="83"/>
      <c r="I63" s="83">
        <v>24.6</v>
      </c>
      <c r="J63" s="100"/>
      <c r="K63" s="100"/>
      <c r="M63" s="100"/>
    </row>
    <row r="64" ht="18.75" spans="1:13">
      <c r="A64" s="88" t="s">
        <v>89</v>
      </c>
      <c r="B64" s="83"/>
      <c r="C64" s="83">
        <v>13.21</v>
      </c>
      <c r="D64" s="84"/>
      <c r="E64" s="83">
        <v>13.87</v>
      </c>
      <c r="F64" s="83"/>
      <c r="G64" s="89">
        <v>13.5</v>
      </c>
      <c r="H64" s="83"/>
      <c r="I64" s="83">
        <v>12.7</v>
      </c>
      <c r="J64" s="100"/>
      <c r="K64" s="100">
        <v>14.76</v>
      </c>
      <c r="L64" s="100"/>
      <c r="M64" s="100">
        <v>14.39</v>
      </c>
    </row>
    <row r="65" ht="18.75" spans="1:13">
      <c r="A65" s="88" t="s">
        <v>90</v>
      </c>
      <c r="B65" s="83"/>
      <c r="C65" s="83"/>
      <c r="D65" s="84"/>
      <c r="E65" s="83"/>
      <c r="F65" s="83"/>
      <c r="G65" s="85"/>
      <c r="H65" s="83"/>
      <c r="I65" s="83"/>
      <c r="J65" s="100"/>
      <c r="K65" s="100">
        <v>72.63</v>
      </c>
      <c r="M65" s="100">
        <v>73.6</v>
      </c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6.65</v>
      </c>
      <c r="C67" s="83">
        <v>11.5</v>
      </c>
      <c r="D67" s="84">
        <v>8.3</v>
      </c>
      <c r="E67" s="83">
        <v>11.77</v>
      </c>
      <c r="F67" s="83">
        <v>12.9</v>
      </c>
      <c r="G67" s="85">
        <v>11.5</v>
      </c>
      <c r="H67" s="83">
        <v>9.4</v>
      </c>
      <c r="I67" s="83">
        <v>11.3</v>
      </c>
      <c r="J67" s="100">
        <v>5.94</v>
      </c>
      <c r="K67" s="100">
        <v>10.83</v>
      </c>
      <c r="L67" s="100">
        <v>4.09</v>
      </c>
      <c r="M67" s="100">
        <v>10.82</v>
      </c>
    </row>
    <row r="68" ht="18.75" spans="1:13">
      <c r="A68" s="106" t="s">
        <v>92</v>
      </c>
      <c r="B68" s="107">
        <v>7.34</v>
      </c>
      <c r="C68" s="83">
        <v>10.37</v>
      </c>
      <c r="D68" s="84">
        <v>11.6</v>
      </c>
      <c r="E68" s="83">
        <v>10.65</v>
      </c>
      <c r="F68" s="83">
        <v>13.8</v>
      </c>
      <c r="G68" s="85">
        <v>10.5</v>
      </c>
      <c r="H68" s="83">
        <v>5.72</v>
      </c>
      <c r="I68" s="83">
        <v>10.4</v>
      </c>
      <c r="J68" s="100">
        <v>11.3</v>
      </c>
      <c r="K68" s="100">
        <v>9.89</v>
      </c>
      <c r="L68" s="100">
        <v>12.7</v>
      </c>
      <c r="M68" s="100">
        <v>9.65</v>
      </c>
    </row>
    <row r="69" ht="18.75" spans="1:13">
      <c r="A69" s="106" t="s">
        <v>93</v>
      </c>
      <c r="B69" s="107"/>
      <c r="C69" s="83"/>
      <c r="D69" s="84"/>
      <c r="E69" s="83"/>
      <c r="F69" s="83"/>
      <c r="G69" s="85"/>
      <c r="H69" s="83"/>
      <c r="I69" s="83"/>
      <c r="J69" s="100">
        <v>7.39</v>
      </c>
      <c r="K69" s="100">
        <v>31</v>
      </c>
      <c r="L69" s="100">
        <v>14.5</v>
      </c>
      <c r="M69" s="100">
        <v>8.39</v>
      </c>
    </row>
    <row r="70" ht="18.75" spans="1:13">
      <c r="A70" s="106" t="s">
        <v>94</v>
      </c>
      <c r="B70" s="83"/>
      <c r="C70" s="83"/>
      <c r="D70" s="84"/>
      <c r="E70" s="83"/>
      <c r="F70" s="83"/>
      <c r="G70" s="85"/>
      <c r="H70" s="83"/>
      <c r="I70" s="83"/>
      <c r="J70" s="100"/>
      <c r="K70" s="100"/>
      <c r="L70" s="100"/>
      <c r="M70" s="100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0"/>
  <sheetViews>
    <sheetView workbookViewId="0">
      <selection activeCell="C5" sqref="C5:E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</v>
      </c>
      <c r="D2" s="6"/>
      <c r="E2" s="6"/>
      <c r="F2" s="7" t="s">
        <v>2</v>
      </c>
      <c r="G2" s="7"/>
      <c r="H2" s="7"/>
      <c r="I2" s="91" t="s">
        <v>3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83100</v>
      </c>
      <c r="D4" s="13"/>
      <c r="E4" s="13"/>
      <c r="F4" s="13">
        <v>16950</v>
      </c>
      <c r="G4" s="13"/>
      <c r="H4" s="13"/>
      <c r="I4" s="13">
        <v>17530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74900</v>
      </c>
      <c r="D5" s="13"/>
      <c r="E5" s="13"/>
      <c r="F5" s="13">
        <v>850</v>
      </c>
      <c r="G5" s="13"/>
      <c r="H5" s="13"/>
      <c r="I5" s="13">
        <v>2020</v>
      </c>
      <c r="J5" s="13"/>
      <c r="K5" s="13"/>
      <c r="L5" s="94"/>
      <c r="M5" s="94"/>
    </row>
    <row r="6" ht="21.95" customHeight="1" spans="1:14">
      <c r="A6" s="11"/>
      <c r="B6" s="14" t="s">
        <v>7</v>
      </c>
      <c r="C6" s="15">
        <f>C4-'25日'!I4</f>
        <v>800</v>
      </c>
      <c r="D6" s="15"/>
      <c r="E6" s="15"/>
      <c r="F6" s="16">
        <f>F4-C4</f>
        <v>-66150</v>
      </c>
      <c r="G6" s="17"/>
      <c r="H6" s="18"/>
      <c r="I6" s="16">
        <f>I4-F4</f>
        <v>580</v>
      </c>
      <c r="J6" s="17"/>
      <c r="K6" s="18"/>
      <c r="L6" s="95">
        <f>C6+F6+I6</f>
        <v>-64770</v>
      </c>
      <c r="M6" s="95">
        <f>C7+F7+I7</f>
        <v>-71460</v>
      </c>
      <c r="N6" s="115" t="s">
        <v>273</v>
      </c>
    </row>
    <row r="7" ht="21.95" customHeight="1" spans="1:13">
      <c r="A7" s="11"/>
      <c r="B7" s="14" t="s">
        <v>8</v>
      </c>
      <c r="C7" s="15">
        <f>C5-'25日'!I5</f>
        <v>1420</v>
      </c>
      <c r="D7" s="15"/>
      <c r="E7" s="15"/>
      <c r="F7" s="16">
        <f>F5-C5</f>
        <v>-74050</v>
      </c>
      <c r="G7" s="17"/>
      <c r="H7" s="18"/>
      <c r="I7" s="16">
        <f>I5-F5</f>
        <v>1170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50</v>
      </c>
      <c r="D9" s="13"/>
      <c r="E9" s="13"/>
      <c r="F9" s="13">
        <v>44</v>
      </c>
      <c r="G9" s="13"/>
      <c r="H9" s="13"/>
      <c r="I9" s="13">
        <v>49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50</v>
      </c>
      <c r="D10" s="13"/>
      <c r="E10" s="13"/>
      <c r="F10" s="13">
        <v>44</v>
      </c>
      <c r="G10" s="13"/>
      <c r="H10" s="13"/>
      <c r="I10" s="13">
        <v>49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3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490</v>
      </c>
      <c r="D15" s="24">
        <v>440</v>
      </c>
      <c r="E15" s="24">
        <v>400</v>
      </c>
      <c r="F15" s="24">
        <v>400</v>
      </c>
      <c r="G15" s="24">
        <v>340</v>
      </c>
      <c r="H15" s="24">
        <v>280</v>
      </c>
      <c r="I15" s="24">
        <v>280</v>
      </c>
      <c r="J15" s="24">
        <v>500</v>
      </c>
      <c r="K15" s="24">
        <v>460</v>
      </c>
    </row>
    <row r="16" ht="30" customHeight="1" spans="1:11">
      <c r="A16" s="25"/>
      <c r="B16" s="27" t="s">
        <v>21</v>
      </c>
      <c r="C16" s="28" t="s">
        <v>22</v>
      </c>
      <c r="D16" s="28"/>
      <c r="E16" s="28"/>
      <c r="F16" s="28" t="s">
        <v>22</v>
      </c>
      <c r="G16" s="28"/>
      <c r="H16" s="28"/>
      <c r="I16" s="28" t="s">
        <v>274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400</v>
      </c>
      <c r="D21" s="24">
        <v>240</v>
      </c>
      <c r="E21" s="24">
        <v>530</v>
      </c>
      <c r="F21" s="24">
        <v>530</v>
      </c>
      <c r="G21" s="24">
        <v>460</v>
      </c>
      <c r="H21" s="24">
        <v>350</v>
      </c>
      <c r="I21" s="24">
        <v>350</v>
      </c>
      <c r="J21" s="24">
        <v>270</v>
      </c>
      <c r="K21" s="24">
        <v>410</v>
      </c>
    </row>
    <row r="22" ht="32.25" customHeight="1" spans="1:11">
      <c r="A22" s="31"/>
      <c r="B22" s="27" t="s">
        <v>27</v>
      </c>
      <c r="C22" s="28" t="s">
        <v>275</v>
      </c>
      <c r="D22" s="28"/>
      <c r="E22" s="28"/>
      <c r="F22" s="28" t="s">
        <v>28</v>
      </c>
      <c r="G22" s="28"/>
      <c r="H22" s="28"/>
      <c r="I22" s="28" t="s">
        <v>28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v>1250</v>
      </c>
      <c r="D23" s="24"/>
      <c r="E23" s="24"/>
      <c r="F23" s="24">
        <f>1600+1560</f>
        <v>3160</v>
      </c>
      <c r="G23" s="24"/>
      <c r="H23" s="24"/>
      <c r="I23" s="24">
        <v>3010</v>
      </c>
      <c r="J23" s="24"/>
      <c r="K23" s="24"/>
    </row>
    <row r="24" ht="21.95" customHeight="1" spans="1:11">
      <c r="A24" s="32"/>
      <c r="B24" s="33" t="s">
        <v>32</v>
      </c>
      <c r="C24" s="24">
        <f>400+380</f>
        <v>780</v>
      </c>
      <c r="D24" s="24"/>
      <c r="E24" s="24"/>
      <c r="F24" s="24">
        <f>1340+1380</f>
        <v>2720</v>
      </c>
      <c r="G24" s="24"/>
      <c r="H24" s="24"/>
      <c r="I24" s="24">
        <f>1270+1230</f>
        <v>2500</v>
      </c>
      <c r="J24" s="24"/>
      <c r="K24" s="24"/>
    </row>
    <row r="25" ht="21.95" customHeight="1" spans="1:11">
      <c r="A25" s="25" t="s">
        <v>33</v>
      </c>
      <c r="B25" s="26" t="s">
        <v>34</v>
      </c>
      <c r="C25" s="111">
        <v>11</v>
      </c>
      <c r="D25" s="112"/>
      <c r="E25" s="113"/>
      <c r="F25" s="111">
        <v>11</v>
      </c>
      <c r="G25" s="112"/>
      <c r="H25" s="113"/>
      <c r="I25" s="111">
        <v>10</v>
      </c>
      <c r="J25" s="112"/>
      <c r="K25" s="113"/>
    </row>
    <row r="26" ht="21.95" customHeight="1" spans="1:11">
      <c r="A26" s="25"/>
      <c r="B26" s="26" t="s">
        <v>35</v>
      </c>
      <c r="C26" s="111">
        <v>122</v>
      </c>
      <c r="D26" s="112"/>
      <c r="E26" s="113"/>
      <c r="F26" s="111">
        <v>122</v>
      </c>
      <c r="G26" s="112"/>
      <c r="H26" s="113"/>
      <c r="I26" s="111">
        <v>120</v>
      </c>
      <c r="J26" s="112"/>
      <c r="K26" s="113"/>
    </row>
    <row r="27" ht="21.95" customHeight="1" spans="1:11">
      <c r="A27" s="25"/>
      <c r="B27" s="26" t="s">
        <v>36</v>
      </c>
      <c r="C27" s="111">
        <v>29</v>
      </c>
      <c r="D27" s="112"/>
      <c r="E27" s="113"/>
      <c r="F27" s="111">
        <v>29</v>
      </c>
      <c r="G27" s="112"/>
      <c r="H27" s="113"/>
      <c r="I27" s="111">
        <v>29</v>
      </c>
      <c r="J27" s="112"/>
      <c r="K27" s="113"/>
    </row>
    <row r="28" ht="76.5" customHeight="1" spans="1:11">
      <c r="A28" s="34" t="s">
        <v>37</v>
      </c>
      <c r="B28" s="35"/>
      <c r="C28" s="36" t="s">
        <v>276</v>
      </c>
      <c r="D28" s="37"/>
      <c r="E28" s="38"/>
      <c r="F28" s="36" t="s">
        <v>277</v>
      </c>
      <c r="G28" s="37"/>
      <c r="H28" s="38"/>
      <c r="I28" s="36" t="s">
        <v>278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ht="20.25" customHeight="1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customHeight="1" spans="1:11">
      <c r="A31" s="49" t="s">
        <v>41</v>
      </c>
      <c r="B31" s="50"/>
      <c r="C31" s="51" t="s">
        <v>163</v>
      </c>
      <c r="D31" s="52"/>
      <c r="E31" s="53"/>
      <c r="F31" s="51" t="s">
        <v>227</v>
      </c>
      <c r="G31" s="52"/>
      <c r="H31" s="53"/>
      <c r="I31" s="51" t="s">
        <v>44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100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9.39</v>
      </c>
      <c r="F35" s="23">
        <v>9.31</v>
      </c>
      <c r="G35" s="23">
        <v>9.4</v>
      </c>
      <c r="H35" s="24">
        <v>9.36</v>
      </c>
      <c r="I35" s="23">
        <v>9.33</v>
      </c>
      <c r="J35" s="100">
        <v>9.39</v>
      </c>
    </row>
    <row r="36" ht="15.75" spans="1:10">
      <c r="A36" s="62"/>
      <c r="B36" s="56"/>
      <c r="C36" s="63" t="s">
        <v>56</v>
      </c>
      <c r="D36" s="63" t="s">
        <v>57</v>
      </c>
      <c r="E36" s="23">
        <v>5.93</v>
      </c>
      <c r="F36" s="23">
        <v>6.21</v>
      </c>
      <c r="G36" s="23">
        <v>5.2</v>
      </c>
      <c r="H36" s="24">
        <v>6.8</v>
      </c>
      <c r="I36" s="23">
        <v>5.72</v>
      </c>
      <c r="J36" s="100">
        <v>6.2</v>
      </c>
    </row>
    <row r="37" ht="19.5" spans="1:10">
      <c r="A37" s="62"/>
      <c r="B37" s="56"/>
      <c r="C37" s="64" t="s">
        <v>58</v>
      </c>
      <c r="D37" s="63" t="s">
        <v>59</v>
      </c>
      <c r="E37" s="23">
        <v>12.3</v>
      </c>
      <c r="F37" s="23">
        <v>12.9</v>
      </c>
      <c r="G37" s="65">
        <v>13.2</v>
      </c>
      <c r="H37" s="24">
        <v>12</v>
      </c>
      <c r="I37" s="23">
        <v>12.6</v>
      </c>
      <c r="J37" s="100">
        <v>13.3</v>
      </c>
    </row>
    <row r="38" ht="16.5" spans="1:10">
      <c r="A38" s="62"/>
      <c r="B38" s="56"/>
      <c r="C38" s="66" t="s">
        <v>60</v>
      </c>
      <c r="D38" s="63" t="s">
        <v>61</v>
      </c>
      <c r="E38" s="65">
        <v>7.83</v>
      </c>
      <c r="F38" s="65">
        <v>6.05</v>
      </c>
      <c r="G38" s="65">
        <v>1.72</v>
      </c>
      <c r="H38" s="67">
        <v>3.1</v>
      </c>
      <c r="I38" s="23">
        <v>6.51</v>
      </c>
      <c r="J38" s="100">
        <v>7.3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0.2</v>
      </c>
      <c r="F39" s="23">
        <v>0.2</v>
      </c>
      <c r="G39" s="23">
        <v>0.5</v>
      </c>
      <c r="H39" s="24">
        <v>0.5</v>
      </c>
      <c r="I39" s="23">
        <v>0.8</v>
      </c>
      <c r="J39" s="100">
        <v>0.8</v>
      </c>
    </row>
    <row r="40" ht="15.75" spans="1:10">
      <c r="A40" s="62"/>
      <c r="B40" s="56"/>
      <c r="C40" s="64" t="s">
        <v>54</v>
      </c>
      <c r="D40" s="64" t="s">
        <v>63</v>
      </c>
      <c r="E40" s="23">
        <v>10.06</v>
      </c>
      <c r="F40" s="23">
        <v>10.17</v>
      </c>
      <c r="G40" s="23">
        <v>10.31</v>
      </c>
      <c r="H40" s="24">
        <v>10.25</v>
      </c>
      <c r="I40" s="23">
        <v>10.34</v>
      </c>
      <c r="J40" s="100">
        <v>10.35</v>
      </c>
    </row>
    <row r="41" ht="15.75" spans="1:10">
      <c r="A41" s="62"/>
      <c r="B41" s="56"/>
      <c r="C41" s="63" t="s">
        <v>56</v>
      </c>
      <c r="D41" s="63" t="s">
        <v>64</v>
      </c>
      <c r="E41" s="23">
        <v>22.6</v>
      </c>
      <c r="F41" s="23">
        <v>23.5</v>
      </c>
      <c r="G41" s="23">
        <v>21.6</v>
      </c>
      <c r="H41" s="24">
        <v>24.2</v>
      </c>
      <c r="I41" s="23">
        <v>21.7</v>
      </c>
      <c r="J41" s="100">
        <v>22.5</v>
      </c>
    </row>
    <row r="42" ht="15.75" spans="1:10">
      <c r="A42" s="62"/>
      <c r="B42" s="56"/>
      <c r="C42" s="68" t="s">
        <v>65</v>
      </c>
      <c r="D42" s="69" t="s">
        <v>66</v>
      </c>
      <c r="E42" s="23">
        <v>3.6</v>
      </c>
      <c r="F42" s="23">
        <v>3.52</v>
      </c>
      <c r="G42" s="23">
        <v>3.74</v>
      </c>
      <c r="H42" s="24">
        <v>3.89</v>
      </c>
      <c r="I42" s="23">
        <v>3.97</v>
      </c>
      <c r="J42" s="100">
        <v>3.99</v>
      </c>
    </row>
    <row r="43" ht="16.5" spans="1:10">
      <c r="A43" s="62"/>
      <c r="B43" s="56"/>
      <c r="C43" s="68" t="s">
        <v>67</v>
      </c>
      <c r="D43" s="70" t="s">
        <v>68</v>
      </c>
      <c r="E43" s="23">
        <v>5.15</v>
      </c>
      <c r="F43" s="23">
        <v>6.95</v>
      </c>
      <c r="G43" s="23">
        <v>6.92</v>
      </c>
      <c r="H43" s="24">
        <v>7.21</v>
      </c>
      <c r="I43" s="23">
        <v>6.47</v>
      </c>
      <c r="J43" s="100">
        <v>7.79</v>
      </c>
    </row>
    <row r="44" ht="19.5" spans="1:10">
      <c r="A44" s="62"/>
      <c r="B44" s="56"/>
      <c r="C44" s="64" t="s">
        <v>58</v>
      </c>
      <c r="D44" s="63" t="s">
        <v>69</v>
      </c>
      <c r="E44" s="23">
        <v>287</v>
      </c>
      <c r="F44" s="23">
        <v>277</v>
      </c>
      <c r="G44" s="23">
        <v>293</v>
      </c>
      <c r="H44" s="24">
        <v>273</v>
      </c>
      <c r="I44" s="23">
        <v>278</v>
      </c>
      <c r="J44" s="100">
        <v>266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5.86</v>
      </c>
      <c r="F45" s="23">
        <v>5.37</v>
      </c>
      <c r="G45" s="23">
        <v>5.1</v>
      </c>
      <c r="H45" s="24">
        <v>4.9</v>
      </c>
      <c r="I45" s="23">
        <v>5.25</v>
      </c>
      <c r="J45" s="100">
        <v>5.63</v>
      </c>
    </row>
    <row r="46" ht="19.5" spans="1:10">
      <c r="A46" s="62"/>
      <c r="B46" s="56"/>
      <c r="C46" s="64" t="s">
        <v>58</v>
      </c>
      <c r="D46" s="63" t="s">
        <v>59</v>
      </c>
      <c r="E46" s="23">
        <v>15.6</v>
      </c>
      <c r="F46" s="23">
        <v>13.2</v>
      </c>
      <c r="G46" s="23">
        <v>14.4</v>
      </c>
      <c r="H46" s="24">
        <v>14.1</v>
      </c>
      <c r="I46" s="23">
        <v>13.4</v>
      </c>
      <c r="J46" s="100">
        <v>13.7</v>
      </c>
    </row>
    <row r="47" ht="16.5" spans="1:10">
      <c r="A47" s="62"/>
      <c r="B47" s="56"/>
      <c r="C47" s="66" t="s">
        <v>60</v>
      </c>
      <c r="D47" s="63" t="s">
        <v>73</v>
      </c>
      <c r="E47" s="23">
        <v>8.36</v>
      </c>
      <c r="F47" s="23">
        <v>8.41</v>
      </c>
      <c r="G47" s="23">
        <v>2.5</v>
      </c>
      <c r="H47" s="24">
        <v>0.6</v>
      </c>
      <c r="I47" s="23">
        <v>8.67</v>
      </c>
      <c r="J47" s="100">
        <v>2.6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5.59</v>
      </c>
      <c r="F48" s="23">
        <v>5.74</v>
      </c>
      <c r="G48" s="23">
        <v>6.9</v>
      </c>
      <c r="H48" s="24">
        <v>5.4</v>
      </c>
      <c r="I48" s="23">
        <v>6.08</v>
      </c>
      <c r="J48" s="100">
        <v>5.96</v>
      </c>
    </row>
    <row r="49" ht="19.5" spans="1:10">
      <c r="A49" s="62"/>
      <c r="B49" s="56"/>
      <c r="C49" s="64" t="s">
        <v>58</v>
      </c>
      <c r="D49" s="63" t="s">
        <v>59</v>
      </c>
      <c r="E49" s="23">
        <v>17.2</v>
      </c>
      <c r="F49" s="23">
        <v>16.7</v>
      </c>
      <c r="G49" s="23">
        <v>16.2</v>
      </c>
      <c r="H49" s="24">
        <v>15.3</v>
      </c>
      <c r="I49" s="23">
        <v>14.9</v>
      </c>
      <c r="J49" s="100">
        <v>16.7</v>
      </c>
    </row>
    <row r="50" ht="16.5" spans="1:10">
      <c r="A50" s="62"/>
      <c r="B50" s="56"/>
      <c r="C50" s="66" t="s">
        <v>60</v>
      </c>
      <c r="D50" s="63" t="s">
        <v>73</v>
      </c>
      <c r="E50" s="23">
        <v>8.64</v>
      </c>
      <c r="F50" s="23">
        <v>7.53</v>
      </c>
      <c r="G50" s="23">
        <v>3.8</v>
      </c>
      <c r="H50" s="24">
        <v>3.9</v>
      </c>
      <c r="I50" s="23">
        <v>6.5</v>
      </c>
      <c r="J50" s="100">
        <v>6.45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>
        <v>0</v>
      </c>
      <c r="F51" s="23">
        <v>0</v>
      </c>
      <c r="G51" s="23">
        <v>0</v>
      </c>
      <c r="H51" s="24">
        <v>0</v>
      </c>
      <c r="I51" s="23">
        <v>0</v>
      </c>
      <c r="J51" s="100">
        <v>0</v>
      </c>
    </row>
    <row r="52" ht="15.75" spans="1:10">
      <c r="A52" s="62"/>
      <c r="B52" s="56"/>
      <c r="C52" s="64" t="s">
        <v>54</v>
      </c>
      <c r="D52" s="63" t="s">
        <v>77</v>
      </c>
      <c r="E52" s="23">
        <v>9.28</v>
      </c>
      <c r="F52" s="23">
        <v>9.2</v>
      </c>
      <c r="G52" s="23">
        <v>9.54</v>
      </c>
      <c r="H52" s="24">
        <v>9.48</v>
      </c>
      <c r="I52" s="23">
        <v>9.48</v>
      </c>
      <c r="J52" s="100">
        <v>9.21</v>
      </c>
    </row>
    <row r="53" ht="15.75" spans="1:10">
      <c r="A53" s="62"/>
      <c r="B53" s="56"/>
      <c r="C53" s="63" t="s">
        <v>56</v>
      </c>
      <c r="D53" s="63" t="s">
        <v>57</v>
      </c>
      <c r="E53" s="23">
        <v>6.37</v>
      </c>
      <c r="F53" s="23">
        <v>5.89</v>
      </c>
      <c r="G53" s="23">
        <v>4.8</v>
      </c>
      <c r="H53" s="24">
        <v>4.1</v>
      </c>
      <c r="I53" s="23">
        <v>5.17</v>
      </c>
      <c r="J53" s="100">
        <v>6.24</v>
      </c>
    </row>
    <row r="54" ht="19.5" spans="1:10">
      <c r="A54" s="62"/>
      <c r="B54" s="56"/>
      <c r="C54" s="64" t="s">
        <v>58</v>
      </c>
      <c r="D54" s="63" t="s">
        <v>59</v>
      </c>
      <c r="E54" s="23">
        <v>9.76</v>
      </c>
      <c r="F54" s="23">
        <v>8.92</v>
      </c>
      <c r="G54" s="23">
        <v>10.7</v>
      </c>
      <c r="H54" s="24">
        <v>11.4</v>
      </c>
      <c r="I54" s="23">
        <v>9.87</v>
      </c>
      <c r="J54" s="100">
        <v>11.8</v>
      </c>
    </row>
    <row r="55" ht="16.5" spans="1:10">
      <c r="A55" s="62"/>
      <c r="B55" s="71"/>
      <c r="C55" s="72" t="s">
        <v>60</v>
      </c>
      <c r="D55" s="63" t="s">
        <v>80</v>
      </c>
      <c r="E55" s="73">
        <v>7.97</v>
      </c>
      <c r="F55" s="73">
        <v>7.7</v>
      </c>
      <c r="G55" s="73">
        <v>5.3</v>
      </c>
      <c r="H55" s="24">
        <v>4.8</v>
      </c>
      <c r="I55" s="23">
        <v>5.76</v>
      </c>
      <c r="J55" s="100">
        <v>6.1</v>
      </c>
    </row>
    <row r="56" ht="14.25" spans="1:10">
      <c r="A56" s="74" t="s">
        <v>81</v>
      </c>
      <c r="B56" s="74" t="s">
        <v>82</v>
      </c>
      <c r="C56" s="75">
        <v>7.1</v>
      </c>
      <c r="D56" s="74" t="s">
        <v>52</v>
      </c>
      <c r="E56" s="75">
        <v>77</v>
      </c>
      <c r="F56" s="74" t="s">
        <v>83</v>
      </c>
      <c r="G56" s="75">
        <v>81</v>
      </c>
      <c r="H56" s="74" t="s">
        <v>84</v>
      </c>
      <c r="I56" s="75">
        <v>0.01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>
        <v>49.4</v>
      </c>
      <c r="C59" s="83"/>
      <c r="D59" s="84">
        <v>131</v>
      </c>
      <c r="E59" s="83"/>
      <c r="F59" s="83"/>
      <c r="G59" s="85"/>
      <c r="H59" s="83"/>
      <c r="I59" s="83"/>
      <c r="J59" s="100"/>
      <c r="K59" s="100"/>
      <c r="L59" s="100"/>
      <c r="M59" s="100"/>
    </row>
    <row r="60" ht="18.75" spans="1:13">
      <c r="A60" s="81" t="s">
        <v>86</v>
      </c>
      <c r="B60" s="82"/>
      <c r="C60" s="83"/>
      <c r="D60" s="84"/>
      <c r="E60" s="83"/>
      <c r="F60" s="83">
        <v>28.4</v>
      </c>
      <c r="G60" s="85"/>
      <c r="H60" s="83">
        <v>17.1</v>
      </c>
      <c r="I60" s="83"/>
      <c r="J60" s="100">
        <v>25.1</v>
      </c>
      <c r="K60" s="100"/>
      <c r="L60" s="100">
        <v>35.7</v>
      </c>
      <c r="M60" s="100"/>
    </row>
    <row r="61" ht="18.75" spans="1:13">
      <c r="A61" s="81" t="s">
        <v>87</v>
      </c>
      <c r="B61" s="82">
        <v>68.7</v>
      </c>
      <c r="C61" s="83"/>
      <c r="D61" s="84">
        <v>75.6</v>
      </c>
      <c r="E61" s="83"/>
      <c r="F61" s="83">
        <v>47</v>
      </c>
      <c r="G61" s="85"/>
      <c r="H61" s="83">
        <v>46.6</v>
      </c>
      <c r="I61" s="83"/>
      <c r="J61" s="100">
        <v>73.9</v>
      </c>
      <c r="K61" s="100"/>
      <c r="L61" s="100">
        <v>156</v>
      </c>
      <c r="M61" s="100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/>
      <c r="D63" s="84"/>
      <c r="E63" s="83"/>
      <c r="F63" s="83"/>
      <c r="G63" s="85"/>
      <c r="H63" s="83"/>
      <c r="I63" s="83"/>
      <c r="J63" s="100"/>
      <c r="K63" s="100">
        <v>14.38</v>
      </c>
      <c r="M63" s="100"/>
    </row>
    <row r="64" ht="18.75" spans="1:13">
      <c r="A64" s="88" t="s">
        <v>89</v>
      </c>
      <c r="B64" s="83"/>
      <c r="C64" s="83">
        <v>14.13</v>
      </c>
      <c r="D64" s="84"/>
      <c r="E64" s="83">
        <v>16.96</v>
      </c>
      <c r="F64" s="83"/>
      <c r="G64" s="89">
        <v>41.2</v>
      </c>
      <c r="H64" s="83"/>
      <c r="I64" s="83">
        <v>58.1</v>
      </c>
      <c r="J64" s="100"/>
      <c r="K64" s="100"/>
      <c r="L64" s="100"/>
      <c r="M64" s="100">
        <v>13.9</v>
      </c>
    </row>
    <row r="65" ht="18.75" spans="1:13">
      <c r="A65" s="88" t="s">
        <v>90</v>
      </c>
      <c r="B65" s="83"/>
      <c r="C65" s="83">
        <v>72.43</v>
      </c>
      <c r="D65" s="84"/>
      <c r="E65" s="83">
        <v>73.56</v>
      </c>
      <c r="F65" s="83"/>
      <c r="G65" s="85">
        <v>72.7</v>
      </c>
      <c r="H65" s="83"/>
      <c r="I65" s="83">
        <v>73.8</v>
      </c>
      <c r="J65" s="100"/>
      <c r="K65" s="100">
        <v>77.5</v>
      </c>
      <c r="M65" s="100">
        <v>89</v>
      </c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6.12</v>
      </c>
      <c r="C67" s="83">
        <v>10.83</v>
      </c>
      <c r="D67" s="84">
        <v>4.85</v>
      </c>
      <c r="E67" s="83">
        <v>11.45</v>
      </c>
      <c r="F67" s="83">
        <v>4.3</v>
      </c>
      <c r="G67" s="85">
        <v>11.2</v>
      </c>
      <c r="H67" s="83">
        <v>1.3</v>
      </c>
      <c r="I67" s="83">
        <v>9.8</v>
      </c>
      <c r="J67" s="100">
        <v>2.65</v>
      </c>
      <c r="K67" s="100">
        <v>10.24</v>
      </c>
      <c r="L67" s="100">
        <v>11.6</v>
      </c>
      <c r="M67" s="100">
        <v>11.15</v>
      </c>
    </row>
    <row r="68" ht="18.75" spans="1:13">
      <c r="A68" s="106" t="s">
        <v>92</v>
      </c>
      <c r="B68" s="107">
        <v>8.57</v>
      </c>
      <c r="C68" s="83">
        <v>9.98</v>
      </c>
      <c r="D68" s="84">
        <v>6.47</v>
      </c>
      <c r="E68" s="83">
        <v>10.77</v>
      </c>
      <c r="F68" s="83">
        <v>8.7</v>
      </c>
      <c r="G68" s="85">
        <v>10.5</v>
      </c>
      <c r="H68" s="83">
        <v>3.6</v>
      </c>
      <c r="I68" s="83">
        <v>9.4</v>
      </c>
      <c r="J68" s="100">
        <v>3.03</v>
      </c>
      <c r="K68" s="100">
        <v>9.39</v>
      </c>
      <c r="L68" s="100">
        <v>8.51</v>
      </c>
      <c r="M68" s="100">
        <v>10.17</v>
      </c>
    </row>
    <row r="69" ht="18.75" spans="1:13">
      <c r="A69" s="106" t="s">
        <v>93</v>
      </c>
      <c r="B69" s="107">
        <v>7.53</v>
      </c>
      <c r="C69" s="83">
        <v>16.7</v>
      </c>
      <c r="D69" s="84">
        <v>5.56</v>
      </c>
      <c r="E69" s="83">
        <v>9.17</v>
      </c>
      <c r="F69" s="83">
        <v>4.8</v>
      </c>
      <c r="G69" s="85">
        <v>8.3</v>
      </c>
      <c r="H69" s="83">
        <v>5.2</v>
      </c>
      <c r="I69" s="83">
        <v>7.9</v>
      </c>
      <c r="J69" s="100">
        <v>12.5</v>
      </c>
      <c r="K69" s="100">
        <v>7.89</v>
      </c>
      <c r="L69" s="100">
        <v>8.22</v>
      </c>
      <c r="M69" s="100">
        <v>8.71</v>
      </c>
    </row>
    <row r="70" ht="18.75" spans="1:13">
      <c r="A70" s="106" t="s">
        <v>94</v>
      </c>
      <c r="B70" s="83"/>
      <c r="C70" s="83"/>
      <c r="D70" s="84"/>
      <c r="E70" s="83"/>
      <c r="F70" s="83"/>
      <c r="G70" s="85"/>
      <c r="H70" s="83"/>
      <c r="I70" s="83"/>
      <c r="J70" s="100"/>
      <c r="K70" s="100"/>
      <c r="L70" s="100"/>
      <c r="M70" s="100"/>
    </row>
  </sheetData>
  <mergeCells count="98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N6:Q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37" workbookViewId="0">
      <selection activeCell="K35" sqref="K3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106</v>
      </c>
      <c r="D2" s="6"/>
      <c r="E2" s="6"/>
      <c r="F2" s="7" t="s">
        <v>107</v>
      </c>
      <c r="G2" s="7"/>
      <c r="H2" s="7"/>
      <c r="I2" s="91" t="s">
        <v>108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18200</v>
      </c>
      <c r="D4" s="13"/>
      <c r="E4" s="13"/>
      <c r="F4" s="13">
        <v>18840</v>
      </c>
      <c r="G4" s="13"/>
      <c r="H4" s="13"/>
      <c r="I4" s="13">
        <v>19478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3412</v>
      </c>
      <c r="D5" s="13"/>
      <c r="E5" s="13"/>
      <c r="F5" s="13">
        <v>4800</v>
      </c>
      <c r="G5" s="13"/>
      <c r="H5" s="13"/>
      <c r="I5" s="13">
        <v>6025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C4-'26日'!I4</f>
        <v>670</v>
      </c>
      <c r="D6" s="15"/>
      <c r="E6" s="15"/>
      <c r="F6" s="16">
        <f>F4-C4</f>
        <v>640</v>
      </c>
      <c r="G6" s="17"/>
      <c r="H6" s="18"/>
      <c r="I6" s="16">
        <f>I4-F4</f>
        <v>638</v>
      </c>
      <c r="J6" s="17"/>
      <c r="K6" s="18"/>
      <c r="L6" s="95">
        <f>C6+F6+I6</f>
        <v>1948</v>
      </c>
      <c r="M6" s="95">
        <f>C7+F7+I7</f>
        <v>4005</v>
      </c>
    </row>
    <row r="7" ht="21.95" customHeight="1" spans="1:13">
      <c r="A7" s="11"/>
      <c r="B7" s="14" t="s">
        <v>8</v>
      </c>
      <c r="C7" s="15">
        <f>C5-'26日'!I5</f>
        <v>1392</v>
      </c>
      <c r="D7" s="15"/>
      <c r="E7" s="15"/>
      <c r="F7" s="16">
        <f>F5-C5</f>
        <v>1388</v>
      </c>
      <c r="G7" s="17"/>
      <c r="H7" s="18"/>
      <c r="I7" s="16">
        <f>I5-F5</f>
        <v>1225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47</v>
      </c>
      <c r="D9" s="13"/>
      <c r="E9" s="13"/>
      <c r="F9" s="13">
        <v>47</v>
      </c>
      <c r="G9" s="13"/>
      <c r="H9" s="13"/>
      <c r="I9" s="13">
        <v>49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47</v>
      </c>
      <c r="D10" s="13"/>
      <c r="E10" s="13"/>
      <c r="F10" s="13">
        <v>47</v>
      </c>
      <c r="G10" s="13"/>
      <c r="H10" s="13"/>
      <c r="I10" s="13">
        <v>49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3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450</v>
      </c>
      <c r="D15" s="24">
        <v>420</v>
      </c>
      <c r="E15" s="24">
        <v>390</v>
      </c>
      <c r="F15" s="24">
        <v>390</v>
      </c>
      <c r="G15" s="24">
        <v>330</v>
      </c>
      <c r="H15" s="24">
        <v>540</v>
      </c>
      <c r="I15" s="24">
        <v>540</v>
      </c>
      <c r="J15" s="24">
        <v>500</v>
      </c>
      <c r="K15" s="24">
        <v>450</v>
      </c>
    </row>
    <row r="16" ht="34.5" customHeight="1" spans="1:11">
      <c r="A16" s="25"/>
      <c r="B16" s="27" t="s">
        <v>21</v>
      </c>
      <c r="C16" s="28" t="s">
        <v>22</v>
      </c>
      <c r="D16" s="28"/>
      <c r="E16" s="28"/>
      <c r="F16" s="28" t="s">
        <v>279</v>
      </c>
      <c r="G16" s="28"/>
      <c r="H16" s="28"/>
      <c r="I16" s="28" t="s">
        <v>22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400</v>
      </c>
      <c r="D21" s="24">
        <v>320</v>
      </c>
      <c r="E21" s="24">
        <v>530</v>
      </c>
      <c r="F21" s="24">
        <v>530</v>
      </c>
      <c r="G21" s="24">
        <v>440</v>
      </c>
      <c r="H21" s="24">
        <v>350</v>
      </c>
      <c r="I21" s="24">
        <v>350</v>
      </c>
      <c r="J21" s="24">
        <v>500</v>
      </c>
      <c r="K21" s="24">
        <v>410</v>
      </c>
    </row>
    <row r="22" ht="39" customHeight="1" spans="1:11">
      <c r="A22" s="31"/>
      <c r="B22" s="27" t="s">
        <v>27</v>
      </c>
      <c r="C22" s="28" t="s">
        <v>280</v>
      </c>
      <c r="D22" s="28"/>
      <c r="E22" s="28"/>
      <c r="F22" s="28" t="s">
        <v>28</v>
      </c>
      <c r="G22" s="28"/>
      <c r="H22" s="28"/>
      <c r="I22" s="28" t="s">
        <v>281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v>2700</v>
      </c>
      <c r="D23" s="24"/>
      <c r="E23" s="24"/>
      <c r="F23" s="24">
        <v>2700</v>
      </c>
      <c r="G23" s="24"/>
      <c r="H23" s="24"/>
      <c r="I23" s="24">
        <v>2700</v>
      </c>
      <c r="J23" s="24"/>
      <c r="K23" s="24"/>
    </row>
    <row r="24" ht="21.95" customHeight="1" spans="1:11">
      <c r="A24" s="32"/>
      <c r="B24" s="33" t="s">
        <v>32</v>
      </c>
      <c r="C24" s="24">
        <v>2350</v>
      </c>
      <c r="D24" s="24"/>
      <c r="E24" s="24"/>
      <c r="F24" s="24">
        <v>2350</v>
      </c>
      <c r="G24" s="24"/>
      <c r="H24" s="24"/>
      <c r="I24" s="24">
        <v>2250</v>
      </c>
      <c r="J24" s="24"/>
      <c r="K24" s="24"/>
    </row>
    <row r="25" ht="21.95" customHeight="1" spans="1:11">
      <c r="A25" s="25" t="s">
        <v>33</v>
      </c>
      <c r="B25" s="26" t="s">
        <v>34</v>
      </c>
      <c r="C25" s="111">
        <v>10</v>
      </c>
      <c r="D25" s="112"/>
      <c r="E25" s="113"/>
      <c r="F25" s="111">
        <v>6</v>
      </c>
      <c r="G25" s="112"/>
      <c r="H25" s="113"/>
      <c r="I25" s="111">
        <v>6</v>
      </c>
      <c r="J25" s="112"/>
      <c r="K25" s="113"/>
    </row>
    <row r="26" ht="21.95" customHeight="1" spans="1:11">
      <c r="A26" s="25"/>
      <c r="B26" s="26" t="s">
        <v>35</v>
      </c>
      <c r="C26" s="111">
        <v>118</v>
      </c>
      <c r="D26" s="112"/>
      <c r="E26" s="113"/>
      <c r="F26" s="111">
        <v>118</v>
      </c>
      <c r="G26" s="112"/>
      <c r="H26" s="113"/>
      <c r="I26" s="111">
        <v>117</v>
      </c>
      <c r="J26" s="112"/>
      <c r="K26" s="113"/>
    </row>
    <row r="27" ht="21.95" customHeight="1" spans="1:11">
      <c r="A27" s="25"/>
      <c r="B27" s="26" t="s">
        <v>36</v>
      </c>
      <c r="C27" s="111">
        <v>28</v>
      </c>
      <c r="D27" s="112"/>
      <c r="E27" s="113"/>
      <c r="F27" s="111">
        <v>28</v>
      </c>
      <c r="G27" s="112"/>
      <c r="H27" s="113"/>
      <c r="I27" s="111">
        <v>28</v>
      </c>
      <c r="J27" s="112"/>
      <c r="K27" s="113"/>
    </row>
    <row r="28" ht="76.5" customHeight="1" spans="1:11">
      <c r="A28" s="34" t="s">
        <v>37</v>
      </c>
      <c r="B28" s="35"/>
      <c r="C28" s="36" t="s">
        <v>282</v>
      </c>
      <c r="D28" s="37"/>
      <c r="E28" s="38"/>
      <c r="F28" s="36" t="s">
        <v>283</v>
      </c>
      <c r="G28" s="37"/>
      <c r="H28" s="38"/>
      <c r="I28" s="36" t="s">
        <v>284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ht="20.25" customHeight="1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customHeight="1" spans="1:11">
      <c r="A31" s="49" t="s">
        <v>41</v>
      </c>
      <c r="B31" s="50"/>
      <c r="C31" s="51" t="s">
        <v>201</v>
      </c>
      <c r="D31" s="52"/>
      <c r="E31" s="53"/>
      <c r="F31" s="51" t="s">
        <v>285</v>
      </c>
      <c r="G31" s="52"/>
      <c r="H31" s="53"/>
      <c r="I31" s="51" t="s">
        <v>208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100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9.5</v>
      </c>
      <c r="F35" s="23">
        <v>9.48</v>
      </c>
      <c r="G35" s="23">
        <v>9.57</v>
      </c>
      <c r="H35" s="24">
        <v>9.52</v>
      </c>
      <c r="I35" s="23">
        <v>9.49</v>
      </c>
      <c r="J35" s="100">
        <v>9.48</v>
      </c>
    </row>
    <row r="36" ht="15.75" spans="1:10">
      <c r="A36" s="62"/>
      <c r="B36" s="56"/>
      <c r="C36" s="63" t="s">
        <v>56</v>
      </c>
      <c r="D36" s="63" t="s">
        <v>57</v>
      </c>
      <c r="E36" s="23">
        <v>5.64</v>
      </c>
      <c r="F36" s="23">
        <v>5.86</v>
      </c>
      <c r="G36" s="23">
        <v>6.1</v>
      </c>
      <c r="H36" s="24">
        <v>4.6</v>
      </c>
      <c r="I36" s="23">
        <v>7.64</v>
      </c>
      <c r="J36" s="100">
        <v>5.68</v>
      </c>
    </row>
    <row r="37" ht="19.5" spans="1:10">
      <c r="A37" s="62"/>
      <c r="B37" s="56"/>
      <c r="C37" s="64" t="s">
        <v>58</v>
      </c>
      <c r="D37" s="63" t="s">
        <v>59</v>
      </c>
      <c r="E37" s="23">
        <v>13.4</v>
      </c>
      <c r="F37" s="23">
        <v>13.8</v>
      </c>
      <c r="G37" s="65">
        <v>13.5</v>
      </c>
      <c r="H37" s="24">
        <v>13.3</v>
      </c>
      <c r="I37" s="23">
        <v>13.7</v>
      </c>
      <c r="J37" s="100">
        <v>13.6</v>
      </c>
    </row>
    <row r="38" ht="16.5" spans="1:10">
      <c r="A38" s="62"/>
      <c r="B38" s="56"/>
      <c r="C38" s="66" t="s">
        <v>60</v>
      </c>
      <c r="D38" s="63" t="s">
        <v>61</v>
      </c>
      <c r="E38" s="65">
        <v>4.13</v>
      </c>
      <c r="F38" s="65">
        <v>6.24</v>
      </c>
      <c r="G38" s="65">
        <v>2.1</v>
      </c>
      <c r="H38" s="67">
        <v>7.8</v>
      </c>
      <c r="I38" s="23">
        <v>0.55</v>
      </c>
      <c r="J38" s="100">
        <v>2.3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</v>
      </c>
      <c r="F39" s="23">
        <v>0</v>
      </c>
      <c r="G39" s="23">
        <v>0.6</v>
      </c>
      <c r="H39" s="24">
        <v>0.5</v>
      </c>
      <c r="I39" s="23">
        <v>0.6</v>
      </c>
      <c r="J39" s="100">
        <v>0.6</v>
      </c>
    </row>
    <row r="40" ht="15.75" spans="1:10">
      <c r="A40" s="62"/>
      <c r="B40" s="56"/>
      <c r="C40" s="64" t="s">
        <v>54</v>
      </c>
      <c r="D40" s="64" t="s">
        <v>63</v>
      </c>
      <c r="E40" s="23">
        <v>10.48</v>
      </c>
      <c r="F40" s="23">
        <v>10.45</v>
      </c>
      <c r="G40" s="23">
        <v>10.42</v>
      </c>
      <c r="H40" s="24">
        <v>10.39</v>
      </c>
      <c r="I40" s="23">
        <v>10.42</v>
      </c>
      <c r="J40" s="100">
        <v>10.41</v>
      </c>
    </row>
    <row r="41" ht="15.75" spans="1:10">
      <c r="A41" s="62"/>
      <c r="B41" s="56"/>
      <c r="C41" s="63" t="s">
        <v>56</v>
      </c>
      <c r="D41" s="63" t="s">
        <v>64</v>
      </c>
      <c r="E41" s="23">
        <v>22.3</v>
      </c>
      <c r="F41" s="23">
        <v>21.6</v>
      </c>
      <c r="G41" s="23">
        <v>24.3</v>
      </c>
      <c r="H41" s="24">
        <v>23.5</v>
      </c>
      <c r="I41" s="23">
        <v>26.4</v>
      </c>
      <c r="J41" s="100">
        <v>24.8</v>
      </c>
    </row>
    <row r="42" ht="15.75" spans="1:10">
      <c r="A42" s="62"/>
      <c r="B42" s="56"/>
      <c r="C42" s="68" t="s">
        <v>65</v>
      </c>
      <c r="D42" s="69" t="s">
        <v>66</v>
      </c>
      <c r="E42" s="23">
        <v>3.95</v>
      </c>
      <c r="F42" s="23">
        <v>3.9</v>
      </c>
      <c r="G42" s="23">
        <v>4.02</v>
      </c>
      <c r="H42" s="24">
        <v>5.86</v>
      </c>
      <c r="I42" s="23">
        <v>6.19</v>
      </c>
      <c r="J42" s="100">
        <v>6.41</v>
      </c>
    </row>
    <row r="43" ht="16.5" spans="1:10">
      <c r="A43" s="62"/>
      <c r="B43" s="56"/>
      <c r="C43" s="68" t="s">
        <v>67</v>
      </c>
      <c r="D43" s="70" t="s">
        <v>68</v>
      </c>
      <c r="E43" s="23">
        <v>6.5</v>
      </c>
      <c r="F43" s="23">
        <v>7.23</v>
      </c>
      <c r="G43" s="23">
        <v>7.24</v>
      </c>
      <c r="H43" s="24">
        <v>7.13</v>
      </c>
      <c r="I43" s="23">
        <v>5.04</v>
      </c>
      <c r="J43" s="100">
        <v>6.11</v>
      </c>
    </row>
    <row r="44" ht="19.5" spans="1:10">
      <c r="A44" s="62"/>
      <c r="B44" s="56"/>
      <c r="C44" s="64" t="s">
        <v>58</v>
      </c>
      <c r="D44" s="63" t="s">
        <v>69</v>
      </c>
      <c r="E44" s="23">
        <v>360</v>
      </c>
      <c r="F44" s="23">
        <v>375</v>
      </c>
      <c r="G44" s="23">
        <v>287</v>
      </c>
      <c r="H44" s="24">
        <v>273</v>
      </c>
      <c r="I44" s="23">
        <v>268</v>
      </c>
      <c r="J44" s="100">
        <v>252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6.22</v>
      </c>
      <c r="F45" s="23">
        <v>6.35</v>
      </c>
      <c r="G45" s="23">
        <v>6.3</v>
      </c>
      <c r="H45" s="24">
        <v>4.5</v>
      </c>
      <c r="I45" s="23">
        <v>6.77</v>
      </c>
      <c r="J45" s="100">
        <v>6.23</v>
      </c>
    </row>
    <row r="46" ht="19.5" spans="1:10">
      <c r="A46" s="62"/>
      <c r="B46" s="56"/>
      <c r="C46" s="64" t="s">
        <v>58</v>
      </c>
      <c r="D46" s="63" t="s">
        <v>59</v>
      </c>
      <c r="E46" s="23">
        <v>13.8</v>
      </c>
      <c r="F46" s="23">
        <v>14.8</v>
      </c>
      <c r="G46" s="23">
        <v>14.9</v>
      </c>
      <c r="H46" s="24">
        <v>14.5</v>
      </c>
      <c r="I46" s="23">
        <v>14.1</v>
      </c>
      <c r="J46" s="100">
        <v>13.7</v>
      </c>
    </row>
    <row r="47" ht="16.5" spans="1:10">
      <c r="A47" s="62"/>
      <c r="B47" s="56"/>
      <c r="C47" s="66" t="s">
        <v>60</v>
      </c>
      <c r="D47" s="63" t="s">
        <v>73</v>
      </c>
      <c r="E47" s="23">
        <v>2.29</v>
      </c>
      <c r="F47" s="23">
        <v>3.21</v>
      </c>
      <c r="G47" s="23">
        <v>0.9</v>
      </c>
      <c r="H47" s="24">
        <v>5.7</v>
      </c>
      <c r="I47" s="23">
        <v>1.59</v>
      </c>
      <c r="J47" s="100">
        <v>0.26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5.81</v>
      </c>
      <c r="F48" s="23">
        <v>5.67</v>
      </c>
      <c r="G48" s="23">
        <v>5.5</v>
      </c>
      <c r="H48" s="24">
        <v>6.3</v>
      </c>
      <c r="I48" s="23">
        <v>5.82</v>
      </c>
      <c r="J48" s="100">
        <v>5.46</v>
      </c>
    </row>
    <row r="49" ht="19.5" spans="1:10">
      <c r="A49" s="62"/>
      <c r="B49" s="56"/>
      <c r="C49" s="64" t="s">
        <v>58</v>
      </c>
      <c r="D49" s="63" t="s">
        <v>59</v>
      </c>
      <c r="E49" s="23">
        <v>16.3</v>
      </c>
      <c r="F49" s="23">
        <v>15.6</v>
      </c>
      <c r="G49" s="23">
        <v>17.9</v>
      </c>
      <c r="H49" s="24">
        <v>15.1</v>
      </c>
      <c r="I49" s="23">
        <v>17.1</v>
      </c>
      <c r="J49" s="100">
        <v>16.4</v>
      </c>
    </row>
    <row r="50" ht="16.5" spans="1:10">
      <c r="A50" s="62"/>
      <c r="B50" s="56"/>
      <c r="C50" s="66" t="s">
        <v>60</v>
      </c>
      <c r="D50" s="63" t="s">
        <v>73</v>
      </c>
      <c r="E50" s="23">
        <v>2.07</v>
      </c>
      <c r="F50" s="23">
        <v>1.88</v>
      </c>
      <c r="G50" s="23">
        <v>3.6</v>
      </c>
      <c r="H50" s="24">
        <v>3.2</v>
      </c>
      <c r="I50" s="23">
        <v>1.02</v>
      </c>
      <c r="J50" s="100">
        <v>3.2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>
        <v>0</v>
      </c>
      <c r="F51" s="23">
        <v>0</v>
      </c>
      <c r="G51" s="23">
        <v>0</v>
      </c>
      <c r="H51" s="24">
        <v>0</v>
      </c>
      <c r="I51" s="23">
        <v>0</v>
      </c>
      <c r="J51" s="100">
        <v>0</v>
      </c>
    </row>
    <row r="52" ht="15.75" spans="1:10">
      <c r="A52" s="62"/>
      <c r="B52" s="56"/>
      <c r="C52" s="64" t="s">
        <v>54</v>
      </c>
      <c r="D52" s="63" t="s">
        <v>77</v>
      </c>
      <c r="E52" s="23">
        <v>9.26</v>
      </c>
      <c r="F52" s="23">
        <v>9.3</v>
      </c>
      <c r="G52" s="23">
        <v>9.16</v>
      </c>
      <c r="H52" s="24">
        <v>9.26</v>
      </c>
      <c r="I52" s="23">
        <v>9.27</v>
      </c>
      <c r="J52" s="100">
        <v>9.21</v>
      </c>
    </row>
    <row r="53" ht="15.75" spans="1:10">
      <c r="A53" s="62"/>
      <c r="B53" s="56"/>
      <c r="C53" s="63" t="s">
        <v>56</v>
      </c>
      <c r="D53" s="63" t="s">
        <v>57</v>
      </c>
      <c r="E53" s="23">
        <v>6.38</v>
      </c>
      <c r="F53" s="23">
        <v>6.18</v>
      </c>
      <c r="G53" s="23">
        <v>8.2</v>
      </c>
      <c r="H53" s="24">
        <v>3.5</v>
      </c>
      <c r="I53" s="23">
        <v>6.36</v>
      </c>
      <c r="J53" s="100">
        <v>7.13</v>
      </c>
    </row>
    <row r="54" ht="19.5" spans="1:10">
      <c r="A54" s="62"/>
      <c r="B54" s="56"/>
      <c r="C54" s="64" t="s">
        <v>58</v>
      </c>
      <c r="D54" s="63" t="s">
        <v>59</v>
      </c>
      <c r="E54" s="23">
        <v>12.5</v>
      </c>
      <c r="F54" s="23">
        <v>10.9</v>
      </c>
      <c r="G54" s="23">
        <v>8.7</v>
      </c>
      <c r="H54" s="24">
        <v>11.7</v>
      </c>
      <c r="I54" s="23">
        <v>9.2</v>
      </c>
      <c r="J54" s="100">
        <v>9.01</v>
      </c>
    </row>
    <row r="55" ht="16.5" spans="1:10">
      <c r="A55" s="62"/>
      <c r="B55" s="71"/>
      <c r="C55" s="72" t="s">
        <v>60</v>
      </c>
      <c r="D55" s="63" t="s">
        <v>80</v>
      </c>
      <c r="E55" s="73">
        <v>2.57</v>
      </c>
      <c r="F55" s="73">
        <v>4.22</v>
      </c>
      <c r="G55" s="73">
        <v>4.4</v>
      </c>
      <c r="H55" s="24">
        <v>8.6</v>
      </c>
      <c r="I55" s="23">
        <v>6.55</v>
      </c>
      <c r="J55" s="100">
        <v>5.43</v>
      </c>
    </row>
    <row r="56" ht="14.25" spans="1:10">
      <c r="A56" s="74" t="s">
        <v>81</v>
      </c>
      <c r="B56" s="74" t="s">
        <v>82</v>
      </c>
      <c r="C56" s="75">
        <v>7.26</v>
      </c>
      <c r="D56" s="74" t="s">
        <v>52</v>
      </c>
      <c r="E56" s="75">
        <v>70</v>
      </c>
      <c r="F56" s="74" t="s">
        <v>83</v>
      </c>
      <c r="G56" s="75">
        <v>76</v>
      </c>
      <c r="H56" s="74" t="s">
        <v>84</v>
      </c>
      <c r="I56" s="75">
        <v>0.01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>
        <v>4.3</v>
      </c>
      <c r="C59" s="83"/>
      <c r="D59" s="84">
        <v>8.59</v>
      </c>
      <c r="E59" s="83"/>
      <c r="F59" s="83">
        <v>15.5</v>
      </c>
      <c r="G59" s="85"/>
      <c r="H59" s="83">
        <v>11.9</v>
      </c>
      <c r="I59" s="83"/>
      <c r="J59" s="100">
        <v>5.05</v>
      </c>
      <c r="K59" s="100"/>
      <c r="L59" s="100">
        <v>15.63</v>
      </c>
      <c r="M59" s="100"/>
    </row>
    <row r="60" ht="18.75" spans="1:13">
      <c r="A60" s="81" t="s">
        <v>86</v>
      </c>
      <c r="B60" s="82">
        <v>23.1</v>
      </c>
      <c r="C60" s="83"/>
      <c r="D60" s="84">
        <v>114</v>
      </c>
      <c r="E60" s="83"/>
      <c r="F60" s="83"/>
      <c r="G60" s="85"/>
      <c r="H60" s="83"/>
      <c r="I60" s="83"/>
      <c r="J60" s="100"/>
      <c r="K60" s="100"/>
      <c r="L60" s="100"/>
      <c r="M60" s="100"/>
    </row>
    <row r="61" ht="18.75" spans="1:13">
      <c r="A61" s="81" t="s">
        <v>87</v>
      </c>
      <c r="B61" s="82"/>
      <c r="C61" s="83"/>
      <c r="D61" s="84"/>
      <c r="E61" s="83"/>
      <c r="F61" s="83">
        <v>6.05</v>
      </c>
      <c r="G61" s="85"/>
      <c r="H61" s="83">
        <v>7.3</v>
      </c>
      <c r="I61" s="83"/>
      <c r="J61" s="100">
        <v>11.1</v>
      </c>
      <c r="K61" s="100"/>
      <c r="L61" s="100">
        <v>9.45</v>
      </c>
      <c r="M61" s="100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/>
      <c r="D63" s="84"/>
      <c r="E63" s="83"/>
      <c r="F63" s="83"/>
      <c r="G63" s="85">
        <v>16.2</v>
      </c>
      <c r="H63" s="83"/>
      <c r="I63" s="83">
        <v>14.1</v>
      </c>
      <c r="J63" s="100"/>
      <c r="K63" s="100">
        <v>14.47</v>
      </c>
      <c r="M63" s="100"/>
    </row>
    <row r="64" ht="18.75" spans="1:13">
      <c r="A64" s="88" t="s">
        <v>89</v>
      </c>
      <c r="B64" s="83"/>
      <c r="C64" s="83">
        <v>13.8</v>
      </c>
      <c r="D64" s="84"/>
      <c r="E64" s="83">
        <v>143</v>
      </c>
      <c r="F64" s="83"/>
      <c r="G64" s="89">
        <v>14.3</v>
      </c>
      <c r="H64" s="83"/>
      <c r="I64" s="83">
        <v>13.5</v>
      </c>
      <c r="J64" s="100"/>
      <c r="K64" s="100">
        <v>1.59</v>
      </c>
      <c r="L64" s="100"/>
      <c r="M64" s="100">
        <v>14.71</v>
      </c>
    </row>
    <row r="65" ht="18.75" spans="1:13">
      <c r="A65" s="88" t="s">
        <v>90</v>
      </c>
      <c r="B65" s="83"/>
      <c r="C65" s="83">
        <v>69</v>
      </c>
      <c r="D65" s="84"/>
      <c r="E65" s="83">
        <v>85.2</v>
      </c>
      <c r="F65" s="83"/>
      <c r="G65" s="85"/>
      <c r="H65" s="83"/>
      <c r="I65" s="83"/>
      <c r="J65" s="100"/>
      <c r="K65" s="100"/>
      <c r="M65" s="100">
        <v>55.32</v>
      </c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2.61</v>
      </c>
      <c r="C67" s="83">
        <v>11.2</v>
      </c>
      <c r="D67" s="84">
        <v>3.84</v>
      </c>
      <c r="E67" s="83">
        <v>11.2</v>
      </c>
      <c r="F67" s="83">
        <v>5.58</v>
      </c>
      <c r="G67" s="85">
        <v>10.6</v>
      </c>
      <c r="H67" s="83">
        <v>7.9</v>
      </c>
      <c r="I67" s="83">
        <v>10.9</v>
      </c>
      <c r="J67" s="100">
        <v>8.97</v>
      </c>
      <c r="K67" s="100">
        <v>12.04</v>
      </c>
      <c r="L67" s="100">
        <v>8.64</v>
      </c>
      <c r="M67" s="100">
        <v>10.62</v>
      </c>
    </row>
    <row r="68" ht="18.75" spans="1:13">
      <c r="A68" s="106" t="s">
        <v>92</v>
      </c>
      <c r="B68" s="107">
        <v>3.55</v>
      </c>
      <c r="C68" s="83">
        <v>10.4</v>
      </c>
      <c r="D68" s="84">
        <v>5.29</v>
      </c>
      <c r="E68" s="83">
        <v>10.8</v>
      </c>
      <c r="F68" s="83">
        <v>6.54</v>
      </c>
      <c r="G68" s="85">
        <v>10.2</v>
      </c>
      <c r="H68" s="83">
        <v>5.5</v>
      </c>
      <c r="I68" s="83">
        <v>9.6</v>
      </c>
      <c r="J68" s="100">
        <v>4.46</v>
      </c>
      <c r="K68" s="100">
        <v>10.16</v>
      </c>
      <c r="L68" s="100">
        <v>5.02</v>
      </c>
      <c r="M68" s="100">
        <v>11.19</v>
      </c>
    </row>
    <row r="69" ht="18.75" spans="1:13">
      <c r="A69" s="106" t="s">
        <v>93</v>
      </c>
      <c r="B69" s="107">
        <v>1.56</v>
      </c>
      <c r="C69" s="83">
        <v>8.5</v>
      </c>
      <c r="D69" s="84">
        <v>3.27</v>
      </c>
      <c r="E69" s="83">
        <v>8.7</v>
      </c>
      <c r="F69" s="83"/>
      <c r="G69" s="85"/>
      <c r="H69" s="83"/>
      <c r="I69" s="83"/>
      <c r="J69" s="100"/>
      <c r="K69" s="100"/>
      <c r="L69" s="100">
        <v>6.33</v>
      </c>
      <c r="M69" s="100">
        <v>7.91</v>
      </c>
    </row>
    <row r="70" ht="18.75" spans="1:13">
      <c r="A70" s="106" t="s">
        <v>94</v>
      </c>
      <c r="B70" s="83"/>
      <c r="C70" s="83"/>
      <c r="D70" s="84"/>
      <c r="E70" s="83"/>
      <c r="F70" s="83"/>
      <c r="G70" s="85"/>
      <c r="H70" s="83"/>
      <c r="I70" s="83"/>
      <c r="J70" s="100"/>
      <c r="K70" s="100"/>
      <c r="L70" s="100"/>
      <c r="M70" s="100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L36" sqref="L36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106</v>
      </c>
      <c r="D2" s="6"/>
      <c r="E2" s="6"/>
      <c r="F2" s="7" t="s">
        <v>107</v>
      </c>
      <c r="G2" s="7"/>
      <c r="H2" s="7"/>
      <c r="I2" s="91" t="s">
        <v>108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20220</v>
      </c>
      <c r="D4" s="13"/>
      <c r="E4" s="13"/>
      <c r="F4" s="13">
        <v>20720</v>
      </c>
      <c r="G4" s="13"/>
      <c r="H4" s="13"/>
      <c r="I4" s="13">
        <v>21355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7423</v>
      </c>
      <c r="D5" s="13"/>
      <c r="E5" s="13"/>
      <c r="F5" s="13">
        <v>8820</v>
      </c>
      <c r="G5" s="13"/>
      <c r="H5" s="13"/>
      <c r="I5" s="13">
        <v>9950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C4-'27日'!I4</f>
        <v>742</v>
      </c>
      <c r="D6" s="15"/>
      <c r="E6" s="15"/>
      <c r="F6" s="16">
        <f>F4-C4</f>
        <v>500</v>
      </c>
      <c r="G6" s="17"/>
      <c r="H6" s="18"/>
      <c r="I6" s="16">
        <f>I4-F4</f>
        <v>635</v>
      </c>
      <c r="J6" s="17"/>
      <c r="K6" s="18"/>
      <c r="L6" s="95">
        <f>C6+F6+I6</f>
        <v>1877</v>
      </c>
      <c r="M6" s="95">
        <f>C7+F7+I7</f>
        <v>3925</v>
      </c>
    </row>
    <row r="7" ht="21.95" customHeight="1" spans="1:13">
      <c r="A7" s="11"/>
      <c r="B7" s="14" t="s">
        <v>8</v>
      </c>
      <c r="C7" s="15">
        <f>C5-'27日'!I5</f>
        <v>1398</v>
      </c>
      <c r="D7" s="15"/>
      <c r="E7" s="15"/>
      <c r="F7" s="16">
        <f>F5-C5</f>
        <v>1397</v>
      </c>
      <c r="G7" s="17"/>
      <c r="H7" s="18"/>
      <c r="I7" s="16">
        <f>I5-F5</f>
        <v>1130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48</v>
      </c>
      <c r="D9" s="13"/>
      <c r="E9" s="13"/>
      <c r="F9" s="13">
        <v>49</v>
      </c>
      <c r="G9" s="13"/>
      <c r="H9" s="13"/>
      <c r="I9" s="13">
        <v>45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48</v>
      </c>
      <c r="D10" s="13"/>
      <c r="E10" s="13"/>
      <c r="F10" s="13">
        <v>49</v>
      </c>
      <c r="G10" s="13"/>
      <c r="H10" s="13"/>
      <c r="I10" s="13">
        <v>45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4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440</v>
      </c>
      <c r="D15" s="24">
        <v>410</v>
      </c>
      <c r="E15" s="24">
        <v>370</v>
      </c>
      <c r="F15" s="24">
        <v>370</v>
      </c>
      <c r="G15" s="24">
        <v>250</v>
      </c>
      <c r="H15" s="24">
        <v>500</v>
      </c>
      <c r="I15" s="24">
        <v>500</v>
      </c>
      <c r="J15" s="24">
        <v>450</v>
      </c>
      <c r="K15" s="24">
        <v>410</v>
      </c>
    </row>
    <row r="16" ht="30" customHeight="1" spans="1:11">
      <c r="A16" s="25"/>
      <c r="B16" s="27" t="s">
        <v>21</v>
      </c>
      <c r="C16" s="28" t="s">
        <v>22</v>
      </c>
      <c r="D16" s="28"/>
      <c r="E16" s="28"/>
      <c r="F16" s="28" t="s">
        <v>286</v>
      </c>
      <c r="G16" s="28"/>
      <c r="H16" s="28"/>
      <c r="I16" s="28" t="s">
        <v>22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400</v>
      </c>
      <c r="D21" s="24">
        <v>300</v>
      </c>
      <c r="E21" s="24">
        <v>520</v>
      </c>
      <c r="F21" s="24">
        <v>520</v>
      </c>
      <c r="G21" s="24">
        <v>460</v>
      </c>
      <c r="H21" s="24">
        <v>350</v>
      </c>
      <c r="I21" s="24">
        <v>350</v>
      </c>
      <c r="J21" s="24">
        <v>250</v>
      </c>
      <c r="K21" s="24">
        <v>500</v>
      </c>
    </row>
    <row r="22" ht="34.5" customHeight="1" spans="1:11">
      <c r="A22" s="31"/>
      <c r="B22" s="27" t="s">
        <v>27</v>
      </c>
      <c r="C22" s="28" t="s">
        <v>287</v>
      </c>
      <c r="D22" s="28"/>
      <c r="E22" s="28"/>
      <c r="F22" s="28" t="s">
        <v>28</v>
      </c>
      <c r="G22" s="28"/>
      <c r="H22" s="28"/>
      <c r="I22" s="28" t="s">
        <v>288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v>2590</v>
      </c>
      <c r="D23" s="24"/>
      <c r="E23" s="24"/>
      <c r="F23" s="24">
        <f>1240+1260</f>
        <v>2500</v>
      </c>
      <c r="G23" s="24"/>
      <c r="H23" s="24"/>
      <c r="I23" s="24">
        <f>1150+1220</f>
        <v>2370</v>
      </c>
      <c r="J23" s="24"/>
      <c r="K23" s="24"/>
    </row>
    <row r="24" ht="21.95" customHeight="1" spans="1:11">
      <c r="A24" s="32"/>
      <c r="B24" s="33" t="s">
        <v>32</v>
      </c>
      <c r="C24" s="24">
        <v>2250</v>
      </c>
      <c r="D24" s="24"/>
      <c r="E24" s="24"/>
      <c r="F24" s="24">
        <f>1130+1100</f>
        <v>2230</v>
      </c>
      <c r="G24" s="24"/>
      <c r="H24" s="24"/>
      <c r="I24" s="24">
        <f>1130+1100</f>
        <v>2230</v>
      </c>
      <c r="J24" s="24"/>
      <c r="K24" s="24"/>
    </row>
    <row r="25" ht="21.95" customHeight="1" spans="1:11">
      <c r="A25" s="25" t="s">
        <v>33</v>
      </c>
      <c r="B25" s="26" t="s">
        <v>34</v>
      </c>
      <c r="C25" s="111">
        <v>6</v>
      </c>
      <c r="D25" s="112"/>
      <c r="E25" s="113"/>
      <c r="F25" s="24">
        <v>5</v>
      </c>
      <c r="G25" s="24"/>
      <c r="H25" s="24"/>
      <c r="I25" s="24">
        <v>5</v>
      </c>
      <c r="J25" s="24"/>
      <c r="K25" s="24"/>
    </row>
    <row r="26" ht="21.95" customHeight="1" spans="1:11">
      <c r="A26" s="25"/>
      <c r="B26" s="26" t="s">
        <v>35</v>
      </c>
      <c r="C26" s="111">
        <v>116</v>
      </c>
      <c r="D26" s="112"/>
      <c r="E26" s="113"/>
      <c r="F26" s="24">
        <v>116</v>
      </c>
      <c r="G26" s="24"/>
      <c r="H26" s="24"/>
      <c r="I26" s="24">
        <v>115</v>
      </c>
      <c r="J26" s="24"/>
      <c r="K26" s="24"/>
    </row>
    <row r="27" ht="21.95" customHeight="1" spans="1:11">
      <c r="A27" s="25"/>
      <c r="B27" s="26" t="s">
        <v>36</v>
      </c>
      <c r="C27" s="111">
        <v>28</v>
      </c>
      <c r="D27" s="112"/>
      <c r="E27" s="113"/>
      <c r="F27" s="24">
        <v>28</v>
      </c>
      <c r="G27" s="24"/>
      <c r="H27" s="24"/>
      <c r="I27" s="24">
        <v>28</v>
      </c>
      <c r="J27" s="24"/>
      <c r="K27" s="24"/>
    </row>
    <row r="28" ht="76.5" customHeight="1" spans="1:11">
      <c r="A28" s="34" t="s">
        <v>37</v>
      </c>
      <c r="B28" s="35"/>
      <c r="C28" s="36" t="s">
        <v>289</v>
      </c>
      <c r="D28" s="37"/>
      <c r="E28" s="38"/>
      <c r="F28" s="36" t="s">
        <v>290</v>
      </c>
      <c r="G28" s="37"/>
      <c r="H28" s="38"/>
      <c r="I28" s="36" t="s">
        <v>291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ht="20.25" customHeight="1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customHeight="1" spans="1:11">
      <c r="A31" s="49" t="s">
        <v>41</v>
      </c>
      <c r="B31" s="50"/>
      <c r="C31" s="51" t="s">
        <v>201</v>
      </c>
      <c r="D31" s="52"/>
      <c r="E31" s="53"/>
      <c r="F31" s="51" t="s">
        <v>104</v>
      </c>
      <c r="G31" s="52"/>
      <c r="H31" s="53"/>
      <c r="I31" s="51" t="s">
        <v>125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100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9.49</v>
      </c>
      <c r="F35" s="23">
        <v>9.46</v>
      </c>
      <c r="G35" s="23">
        <v>9.43</v>
      </c>
      <c r="H35" s="24">
        <v>9.42</v>
      </c>
      <c r="I35" s="23">
        <v>9.4</v>
      </c>
      <c r="J35" s="100">
        <v>9.38</v>
      </c>
    </row>
    <row r="36" ht="15.75" spans="1:10">
      <c r="A36" s="62"/>
      <c r="B36" s="56"/>
      <c r="C36" s="63" t="s">
        <v>56</v>
      </c>
      <c r="D36" s="63" t="s">
        <v>57</v>
      </c>
      <c r="E36" s="23">
        <v>5.72</v>
      </c>
      <c r="F36" s="23">
        <v>6.29</v>
      </c>
      <c r="G36" s="23">
        <v>6.36</v>
      </c>
      <c r="H36" s="24">
        <v>5.87</v>
      </c>
      <c r="I36" s="23">
        <v>6.56</v>
      </c>
      <c r="J36" s="100">
        <v>7.64</v>
      </c>
    </row>
    <row r="37" ht="19.5" spans="1:10">
      <c r="A37" s="62"/>
      <c r="B37" s="56"/>
      <c r="C37" s="64" t="s">
        <v>58</v>
      </c>
      <c r="D37" s="63" t="s">
        <v>59</v>
      </c>
      <c r="E37" s="23">
        <v>13.8</v>
      </c>
      <c r="F37" s="23">
        <v>14.7</v>
      </c>
      <c r="G37" s="65">
        <v>15.6</v>
      </c>
      <c r="H37" s="24">
        <v>13.5</v>
      </c>
      <c r="I37" s="23">
        <v>9.37</v>
      </c>
      <c r="J37" s="100">
        <v>9.38</v>
      </c>
    </row>
    <row r="38" ht="16.5" spans="1:10">
      <c r="A38" s="62"/>
      <c r="B38" s="56"/>
      <c r="C38" s="66" t="s">
        <v>60</v>
      </c>
      <c r="D38" s="63" t="s">
        <v>61</v>
      </c>
      <c r="E38" s="65">
        <v>4.16</v>
      </c>
      <c r="F38" s="65">
        <v>5.88</v>
      </c>
      <c r="G38" s="65">
        <v>7.82</v>
      </c>
      <c r="H38" s="67">
        <v>5.79</v>
      </c>
      <c r="I38" s="23">
        <v>5.23</v>
      </c>
      <c r="J38" s="100">
        <v>5.15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0.5</v>
      </c>
      <c r="F39" s="23">
        <v>0.5</v>
      </c>
      <c r="G39" s="23">
        <v>0</v>
      </c>
      <c r="H39" s="24">
        <v>0</v>
      </c>
      <c r="I39" s="23">
        <v>0.5</v>
      </c>
      <c r="J39" s="100">
        <v>0.5</v>
      </c>
    </row>
    <row r="40" ht="15.75" spans="1:10">
      <c r="A40" s="62"/>
      <c r="B40" s="56"/>
      <c r="C40" s="64" t="s">
        <v>54</v>
      </c>
      <c r="D40" s="64" t="s">
        <v>63</v>
      </c>
      <c r="E40" s="23">
        <v>10.5</v>
      </c>
      <c r="F40" s="23">
        <v>10.47</v>
      </c>
      <c r="G40" s="23">
        <v>10.42</v>
      </c>
      <c r="H40" s="24">
        <v>10.35</v>
      </c>
      <c r="I40" s="23">
        <v>10.38</v>
      </c>
      <c r="J40" s="100">
        <v>10.41</v>
      </c>
    </row>
    <row r="41" ht="15.75" spans="1:10">
      <c r="A41" s="62"/>
      <c r="B41" s="56"/>
      <c r="C41" s="63" t="s">
        <v>56</v>
      </c>
      <c r="D41" s="63" t="s">
        <v>64</v>
      </c>
      <c r="E41" s="23">
        <v>21.2</v>
      </c>
      <c r="F41" s="23">
        <v>19.3</v>
      </c>
      <c r="G41" s="23">
        <v>21.3</v>
      </c>
      <c r="H41" s="24">
        <v>20.5</v>
      </c>
      <c r="I41" s="23">
        <v>21.97</v>
      </c>
      <c r="J41" s="100">
        <v>21.55</v>
      </c>
    </row>
    <row r="42" ht="15.75" spans="1:10">
      <c r="A42" s="62"/>
      <c r="B42" s="56"/>
      <c r="C42" s="68" t="s">
        <v>65</v>
      </c>
      <c r="D42" s="69" t="s">
        <v>66</v>
      </c>
      <c r="E42" s="23">
        <v>6.22</v>
      </c>
      <c r="F42" s="23">
        <v>6.24</v>
      </c>
      <c r="G42" s="23">
        <v>6.2</v>
      </c>
      <c r="H42" s="24">
        <v>6.28</v>
      </c>
      <c r="I42" s="23">
        <v>6.42</v>
      </c>
      <c r="J42" s="100">
        <v>6.53</v>
      </c>
    </row>
    <row r="43" ht="16.5" spans="1:10">
      <c r="A43" s="62"/>
      <c r="B43" s="56"/>
      <c r="C43" s="68" t="s">
        <v>67</v>
      </c>
      <c r="D43" s="70" t="s">
        <v>68</v>
      </c>
      <c r="E43" s="23">
        <v>7.34</v>
      </c>
      <c r="F43" s="23">
        <v>7.94</v>
      </c>
      <c r="G43" s="23">
        <v>8.35</v>
      </c>
      <c r="H43" s="24">
        <v>7.81</v>
      </c>
      <c r="I43" s="23">
        <v>7.28</v>
      </c>
      <c r="J43" s="100">
        <v>7.34</v>
      </c>
    </row>
    <row r="44" ht="19.5" spans="1:10">
      <c r="A44" s="62"/>
      <c r="B44" s="56"/>
      <c r="C44" s="64" t="s">
        <v>58</v>
      </c>
      <c r="D44" s="63" t="s">
        <v>69</v>
      </c>
      <c r="E44" s="23">
        <v>350</v>
      </c>
      <c r="F44" s="23">
        <v>380</v>
      </c>
      <c r="G44" s="23">
        <v>267</v>
      </c>
      <c r="H44" s="24">
        <v>274</v>
      </c>
      <c r="I44" s="23">
        <v>245</v>
      </c>
      <c r="J44" s="100">
        <v>238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5.53</v>
      </c>
      <c r="F45" s="23">
        <v>5.68</v>
      </c>
      <c r="G45" s="23">
        <v>5.74</v>
      </c>
      <c r="H45" s="24">
        <v>5.58</v>
      </c>
      <c r="I45" s="23">
        <v>7.56</v>
      </c>
      <c r="J45" s="100">
        <v>5.13</v>
      </c>
    </row>
    <row r="46" ht="19.5" spans="1:10">
      <c r="A46" s="62"/>
      <c r="B46" s="56"/>
      <c r="C46" s="64" t="s">
        <v>58</v>
      </c>
      <c r="D46" s="63" t="s">
        <v>59</v>
      </c>
      <c r="E46" s="23">
        <v>14.6</v>
      </c>
      <c r="F46" s="23">
        <v>16.7</v>
      </c>
      <c r="G46" s="23">
        <v>16.7</v>
      </c>
      <c r="H46" s="24">
        <v>14.3</v>
      </c>
      <c r="I46" s="23">
        <v>10.7</v>
      </c>
      <c r="J46" s="100">
        <v>9.45</v>
      </c>
    </row>
    <row r="47" ht="16.5" spans="1:10">
      <c r="A47" s="62"/>
      <c r="B47" s="56"/>
      <c r="C47" s="66" t="s">
        <v>60</v>
      </c>
      <c r="D47" s="63" t="s">
        <v>73</v>
      </c>
      <c r="E47" s="23">
        <v>1.9</v>
      </c>
      <c r="F47" s="23">
        <v>2.84</v>
      </c>
      <c r="G47" s="23">
        <v>6.89</v>
      </c>
      <c r="H47" s="24">
        <v>7.4</v>
      </c>
      <c r="I47" s="23">
        <v>6.94</v>
      </c>
      <c r="J47" s="100">
        <v>6.58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5.36</v>
      </c>
      <c r="F48" s="23">
        <v>5.48</v>
      </c>
      <c r="G48" s="23">
        <v>5.54</v>
      </c>
      <c r="H48" s="24">
        <v>5.37</v>
      </c>
      <c r="I48" s="23">
        <v>4.98</v>
      </c>
      <c r="J48" s="100">
        <v>6.49</v>
      </c>
    </row>
    <row r="49" ht="19.5" spans="1:10">
      <c r="A49" s="62"/>
      <c r="B49" s="56"/>
      <c r="C49" s="64" t="s">
        <v>58</v>
      </c>
      <c r="D49" s="63" t="s">
        <v>59</v>
      </c>
      <c r="E49" s="23">
        <v>16.7</v>
      </c>
      <c r="F49" s="23">
        <v>17.5</v>
      </c>
      <c r="G49" s="23">
        <v>16.8</v>
      </c>
      <c r="H49" s="24">
        <v>17.2</v>
      </c>
      <c r="I49" s="23">
        <v>18.7</v>
      </c>
      <c r="J49" s="100">
        <v>16.8</v>
      </c>
    </row>
    <row r="50" ht="16.5" spans="1:10">
      <c r="A50" s="62"/>
      <c r="B50" s="56"/>
      <c r="C50" s="66" t="s">
        <v>60</v>
      </c>
      <c r="D50" s="63" t="s">
        <v>73</v>
      </c>
      <c r="E50" s="23">
        <v>1.1</v>
      </c>
      <c r="F50" s="23">
        <v>2.26</v>
      </c>
      <c r="G50" s="2">
        <v>5.06</v>
      </c>
      <c r="H50" s="2">
        <v>4.77</v>
      </c>
      <c r="I50" s="23">
        <v>5.25</v>
      </c>
      <c r="J50" s="100">
        <v>7.12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>
        <v>0</v>
      </c>
      <c r="F51" s="23">
        <v>0</v>
      </c>
      <c r="G51" s="23">
        <v>0</v>
      </c>
      <c r="H51" s="24">
        <v>0</v>
      </c>
      <c r="I51" s="23">
        <v>0</v>
      </c>
      <c r="J51" s="100">
        <v>0</v>
      </c>
    </row>
    <row r="52" ht="15.75" spans="1:10">
      <c r="A52" s="62"/>
      <c r="B52" s="56"/>
      <c r="C52" s="64" t="s">
        <v>54</v>
      </c>
      <c r="D52" s="63" t="s">
        <v>77</v>
      </c>
      <c r="E52" s="23">
        <v>9.44</v>
      </c>
      <c r="F52" s="23">
        <v>9.35</v>
      </c>
      <c r="G52" s="23">
        <v>9.31</v>
      </c>
      <c r="H52" s="24">
        <v>9.29</v>
      </c>
      <c r="I52" s="23">
        <v>9.31</v>
      </c>
      <c r="J52" s="100">
        <v>9.28</v>
      </c>
    </row>
    <row r="53" ht="15.75" spans="1:10">
      <c r="A53" s="62"/>
      <c r="B53" s="56"/>
      <c r="C53" s="63" t="s">
        <v>56</v>
      </c>
      <c r="D53" s="63" t="s">
        <v>57</v>
      </c>
      <c r="E53" s="23">
        <v>6.07</v>
      </c>
      <c r="F53" s="23">
        <v>6.35</v>
      </c>
      <c r="G53" s="23">
        <v>6.21</v>
      </c>
      <c r="H53" s="24">
        <v>5.93</v>
      </c>
      <c r="I53" s="23">
        <v>5.24</v>
      </c>
      <c r="J53" s="100">
        <v>6.94</v>
      </c>
    </row>
    <row r="54" ht="19.5" spans="1:10">
      <c r="A54" s="62"/>
      <c r="B54" s="56"/>
      <c r="C54" s="64" t="s">
        <v>58</v>
      </c>
      <c r="D54" s="63" t="s">
        <v>59</v>
      </c>
      <c r="E54" s="23">
        <v>13</v>
      </c>
      <c r="F54" s="23">
        <v>12.2</v>
      </c>
      <c r="G54" s="2">
        <v>11.8</v>
      </c>
      <c r="H54" s="2">
        <v>10.9</v>
      </c>
      <c r="I54" s="23">
        <v>9.96</v>
      </c>
      <c r="J54" s="100">
        <v>10.14</v>
      </c>
    </row>
    <row r="55" ht="16.5" spans="1:10">
      <c r="A55" s="62"/>
      <c r="B55" s="71"/>
      <c r="C55" s="72" t="s">
        <v>60</v>
      </c>
      <c r="D55" s="63" t="s">
        <v>80</v>
      </c>
      <c r="E55" s="73">
        <v>2.07</v>
      </c>
      <c r="F55" s="73">
        <v>5.14</v>
      </c>
      <c r="G55" s="2">
        <v>7.57</v>
      </c>
      <c r="H55" s="2">
        <v>8.72</v>
      </c>
      <c r="I55" s="23">
        <v>7.56</v>
      </c>
      <c r="J55" s="100">
        <v>7.17</v>
      </c>
    </row>
    <row r="56" ht="14.25" spans="1:10">
      <c r="A56" s="74" t="s">
        <v>81</v>
      </c>
      <c r="B56" s="74" t="s">
        <v>82</v>
      </c>
      <c r="C56" s="75">
        <v>7.6</v>
      </c>
      <c r="D56" s="74" t="s">
        <v>52</v>
      </c>
      <c r="E56" s="75">
        <v>80</v>
      </c>
      <c r="F56" s="74" t="s">
        <v>83</v>
      </c>
      <c r="G56" s="75">
        <v>75</v>
      </c>
      <c r="H56" s="74" t="s">
        <v>84</v>
      </c>
      <c r="I56" s="75">
        <v>0.01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>
        <v>40.7</v>
      </c>
      <c r="C59" s="83"/>
      <c r="D59" s="84">
        <v>37.4</v>
      </c>
      <c r="E59" s="83"/>
      <c r="F59" s="83"/>
      <c r="G59" s="85"/>
      <c r="H59" s="83"/>
      <c r="I59" s="83"/>
      <c r="J59" s="100"/>
      <c r="K59" s="100"/>
      <c r="L59" s="100"/>
      <c r="M59" s="100"/>
    </row>
    <row r="60" ht="18.75" spans="1:13">
      <c r="A60" s="81" t="s">
        <v>86</v>
      </c>
      <c r="B60" s="82"/>
      <c r="C60" s="83"/>
      <c r="D60" s="84"/>
      <c r="E60" s="83"/>
      <c r="F60" s="83">
        <v>67</v>
      </c>
      <c r="G60" s="85"/>
      <c r="H60" s="83">
        <v>27.8</v>
      </c>
      <c r="I60" s="83"/>
      <c r="J60" s="100">
        <v>25.96</v>
      </c>
      <c r="K60" s="100"/>
      <c r="L60" s="100">
        <v>2.04</v>
      </c>
      <c r="M60" s="100"/>
    </row>
    <row r="61" ht="18.75" spans="1:13">
      <c r="A61" s="81" t="s">
        <v>87</v>
      </c>
      <c r="B61" s="82">
        <v>16.8</v>
      </c>
      <c r="C61" s="83"/>
      <c r="D61" s="84">
        <v>15.3</v>
      </c>
      <c r="E61" s="83"/>
      <c r="F61" s="83">
        <v>18.7</v>
      </c>
      <c r="G61" s="85"/>
      <c r="H61" s="83">
        <v>11.2</v>
      </c>
      <c r="I61" s="83"/>
      <c r="J61" s="100">
        <v>15.25</v>
      </c>
      <c r="K61" s="100"/>
      <c r="L61" s="100">
        <v>23.89</v>
      </c>
      <c r="M61" s="100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/>
      <c r="D63" s="84"/>
      <c r="E63" s="83"/>
      <c r="F63" s="83"/>
      <c r="G63" s="85"/>
      <c r="H63" s="83"/>
      <c r="I63" s="83"/>
      <c r="J63" s="100"/>
      <c r="K63" s="100"/>
      <c r="M63" s="100"/>
    </row>
    <row r="64" ht="18.75" spans="1:13">
      <c r="A64" s="88" t="s">
        <v>89</v>
      </c>
      <c r="B64" s="83"/>
      <c r="C64" s="83">
        <v>13.6</v>
      </c>
      <c r="D64" s="84"/>
      <c r="E64" s="83">
        <v>15.7</v>
      </c>
      <c r="F64" s="83"/>
      <c r="G64" s="89">
        <v>14.75</v>
      </c>
      <c r="H64" s="83"/>
      <c r="I64" s="83">
        <v>13.96</v>
      </c>
      <c r="J64" s="100"/>
      <c r="K64" s="100">
        <v>14.02</v>
      </c>
      <c r="L64" s="100"/>
      <c r="M64" s="100">
        <v>14.56</v>
      </c>
    </row>
    <row r="65" ht="18.75" spans="1:13">
      <c r="A65" s="88" t="s">
        <v>90</v>
      </c>
      <c r="B65" s="83"/>
      <c r="C65" s="83">
        <v>54.4</v>
      </c>
      <c r="D65" s="84"/>
      <c r="E65" s="83">
        <v>58.3</v>
      </c>
      <c r="F65" s="83"/>
      <c r="G65" s="85">
        <v>59.92</v>
      </c>
      <c r="H65" s="83"/>
      <c r="I65" s="83">
        <v>57.72</v>
      </c>
      <c r="J65" s="100"/>
      <c r="K65" s="100">
        <v>56.87</v>
      </c>
      <c r="M65" s="100">
        <v>58.44</v>
      </c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6.27</v>
      </c>
      <c r="C67" s="83">
        <v>10.9</v>
      </c>
      <c r="D67" s="84">
        <v>3.66</v>
      </c>
      <c r="E67" s="83">
        <v>11.5</v>
      </c>
      <c r="F67" s="83">
        <v>5.7</v>
      </c>
      <c r="G67" s="85">
        <v>11.33</v>
      </c>
      <c r="H67" s="83">
        <v>3.86</v>
      </c>
      <c r="I67" s="83">
        <v>11.03</v>
      </c>
      <c r="J67" s="100">
        <v>3.84</v>
      </c>
      <c r="K67" s="100">
        <v>10.76</v>
      </c>
      <c r="L67" s="100">
        <v>3.15</v>
      </c>
      <c r="M67" s="100">
        <v>12.06</v>
      </c>
    </row>
    <row r="68" ht="18.75" spans="1:13">
      <c r="A68" s="106" t="s">
        <v>92</v>
      </c>
      <c r="B68" s="114">
        <v>3.79</v>
      </c>
      <c r="C68" s="83">
        <v>10.3</v>
      </c>
      <c r="D68" s="84">
        <v>4.28</v>
      </c>
      <c r="E68" s="83">
        <v>10.9</v>
      </c>
      <c r="F68" s="83">
        <v>3.83</v>
      </c>
      <c r="G68" s="85">
        <v>10.08</v>
      </c>
      <c r="H68" s="83">
        <v>1.61</v>
      </c>
      <c r="I68" s="83">
        <v>10.53</v>
      </c>
      <c r="J68" s="100">
        <v>2.16</v>
      </c>
      <c r="K68" s="100">
        <v>9.9</v>
      </c>
      <c r="L68" s="100">
        <v>2.58</v>
      </c>
      <c r="M68" s="100">
        <v>10.9</v>
      </c>
    </row>
    <row r="69" ht="18.75" spans="1:13">
      <c r="A69" s="106" t="s">
        <v>93</v>
      </c>
      <c r="B69" s="114">
        <v>1.24</v>
      </c>
      <c r="C69" s="83">
        <v>8.7</v>
      </c>
      <c r="D69" s="84">
        <v>3.46</v>
      </c>
      <c r="E69" s="83">
        <v>8.9</v>
      </c>
      <c r="F69" s="83">
        <v>4.97</v>
      </c>
      <c r="G69" s="85">
        <v>8.38</v>
      </c>
      <c r="H69" s="83">
        <v>2.12</v>
      </c>
      <c r="I69" s="83">
        <v>9.57</v>
      </c>
      <c r="J69" s="100">
        <v>3.18</v>
      </c>
      <c r="K69" s="100">
        <v>7.96</v>
      </c>
      <c r="L69" s="100">
        <v>2.14</v>
      </c>
      <c r="M69" s="100">
        <v>8.96</v>
      </c>
    </row>
    <row r="70" ht="18.75" spans="1:13">
      <c r="A70" s="106" t="s">
        <v>94</v>
      </c>
      <c r="B70" s="83"/>
      <c r="C70" s="83"/>
      <c r="D70" s="84"/>
      <c r="E70" s="83"/>
      <c r="F70" s="83"/>
      <c r="G70" s="85"/>
      <c r="H70" s="83"/>
      <c r="I70" s="83"/>
      <c r="J70" s="100"/>
      <c r="K70" s="100"/>
      <c r="L70" s="100"/>
      <c r="M70" s="100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abSelected="1" workbookViewId="0">
      <selection activeCell="H17" sqref="H17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126</v>
      </c>
      <c r="D2" s="6"/>
      <c r="E2" s="6"/>
      <c r="F2" s="7" t="s">
        <v>127</v>
      </c>
      <c r="G2" s="7"/>
      <c r="H2" s="7"/>
      <c r="I2" s="91" t="s">
        <v>128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21970</v>
      </c>
      <c r="D4" s="13"/>
      <c r="E4" s="13"/>
      <c r="F4" s="13">
        <v>22705</v>
      </c>
      <c r="G4" s="13"/>
      <c r="H4" s="13"/>
      <c r="I4" s="13">
        <v>23360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11320</v>
      </c>
      <c r="D5" s="13"/>
      <c r="E5" s="13"/>
      <c r="F5" s="13">
        <v>12750</v>
      </c>
      <c r="G5" s="13"/>
      <c r="H5" s="13"/>
      <c r="I5" s="13">
        <v>14080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C4-'28日'!I4</f>
        <v>615</v>
      </c>
      <c r="D6" s="15"/>
      <c r="E6" s="15"/>
      <c r="F6" s="16">
        <f>F4-C4</f>
        <v>735</v>
      </c>
      <c r="G6" s="17"/>
      <c r="H6" s="18"/>
      <c r="I6" s="16">
        <f>I4-F4</f>
        <v>655</v>
      </c>
      <c r="J6" s="17"/>
      <c r="K6" s="18"/>
      <c r="L6" s="95">
        <f>C6+F6+I6</f>
        <v>2005</v>
      </c>
      <c r="M6" s="95">
        <f>C7+F7+I7</f>
        <v>4130</v>
      </c>
    </row>
    <row r="7" ht="21.95" customHeight="1" spans="1:13">
      <c r="A7" s="11"/>
      <c r="B7" s="14" t="s">
        <v>8</v>
      </c>
      <c r="C7" s="15">
        <f>C5-'28日'!I5</f>
        <v>1370</v>
      </c>
      <c r="D7" s="15"/>
      <c r="E7" s="15"/>
      <c r="F7" s="16">
        <f>F5-C5</f>
        <v>1430</v>
      </c>
      <c r="G7" s="17"/>
      <c r="H7" s="18"/>
      <c r="I7" s="16">
        <f>I5-F5</f>
        <v>1330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49</v>
      </c>
      <c r="D9" s="13"/>
      <c r="E9" s="13"/>
      <c r="F9" s="13">
        <v>49</v>
      </c>
      <c r="G9" s="13"/>
      <c r="H9" s="13"/>
      <c r="I9" s="13">
        <v>44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49</v>
      </c>
      <c r="D10" s="13"/>
      <c r="E10" s="13"/>
      <c r="F10" s="13">
        <v>49</v>
      </c>
      <c r="G10" s="13"/>
      <c r="H10" s="13"/>
      <c r="I10" s="13">
        <v>44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3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410</v>
      </c>
      <c r="D15" s="24">
        <v>350</v>
      </c>
      <c r="E15" s="24">
        <v>300</v>
      </c>
      <c r="F15" s="24">
        <v>290</v>
      </c>
      <c r="G15" s="24">
        <v>250</v>
      </c>
      <c r="H15" s="24">
        <v>500</v>
      </c>
      <c r="I15" s="24">
        <v>500</v>
      </c>
      <c r="J15" s="24">
        <v>450</v>
      </c>
      <c r="K15" s="24">
        <v>400</v>
      </c>
    </row>
    <row r="16" ht="28.5" customHeight="1" spans="1:11">
      <c r="A16" s="25"/>
      <c r="B16" s="27" t="s">
        <v>21</v>
      </c>
      <c r="C16" s="28" t="s">
        <v>22</v>
      </c>
      <c r="D16" s="28"/>
      <c r="E16" s="28"/>
      <c r="F16" s="28" t="s">
        <v>292</v>
      </c>
      <c r="G16" s="28"/>
      <c r="H16" s="28"/>
      <c r="I16" s="28" t="s">
        <v>22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500</v>
      </c>
      <c r="D21" s="24">
        <v>420</v>
      </c>
      <c r="E21" s="24">
        <v>360</v>
      </c>
      <c r="F21" s="24">
        <v>350</v>
      </c>
      <c r="G21" s="24">
        <v>280</v>
      </c>
      <c r="H21" s="24">
        <v>500</v>
      </c>
      <c r="I21" s="24">
        <v>500</v>
      </c>
      <c r="J21" s="24">
        <v>430</v>
      </c>
      <c r="K21" s="24">
        <v>340</v>
      </c>
    </row>
    <row r="22" ht="41.25" customHeight="1" spans="1:11">
      <c r="A22" s="31"/>
      <c r="B22" s="27" t="s">
        <v>27</v>
      </c>
      <c r="C22" s="28" t="s">
        <v>28</v>
      </c>
      <c r="D22" s="28"/>
      <c r="E22" s="28"/>
      <c r="F22" s="28" t="s">
        <v>293</v>
      </c>
      <c r="G22" s="28"/>
      <c r="H22" s="28"/>
      <c r="I22" s="28" t="s">
        <v>28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f>1090+1110</f>
        <v>2200</v>
      </c>
      <c r="D23" s="24"/>
      <c r="E23" s="24"/>
      <c r="F23" s="24">
        <v>2200</v>
      </c>
      <c r="G23" s="24"/>
      <c r="H23" s="24"/>
      <c r="I23" s="24">
        <v>2200</v>
      </c>
      <c r="J23" s="24"/>
      <c r="K23" s="24"/>
    </row>
    <row r="24" ht="21.95" customHeight="1" spans="1:11">
      <c r="A24" s="32"/>
      <c r="B24" s="33" t="s">
        <v>32</v>
      </c>
      <c r="C24" s="24">
        <f>1130+1100</f>
        <v>2230</v>
      </c>
      <c r="D24" s="24"/>
      <c r="E24" s="24"/>
      <c r="F24" s="24">
        <v>2050</v>
      </c>
      <c r="G24" s="24"/>
      <c r="H24" s="24"/>
      <c r="I24" s="24">
        <v>2050</v>
      </c>
      <c r="J24" s="24"/>
      <c r="K24" s="24"/>
    </row>
    <row r="25" ht="21.95" customHeight="1" spans="1:11">
      <c r="A25" s="25" t="s">
        <v>33</v>
      </c>
      <c r="B25" s="26" t="s">
        <v>34</v>
      </c>
      <c r="C25" s="24">
        <v>5</v>
      </c>
      <c r="D25" s="24"/>
      <c r="E25" s="24"/>
      <c r="F25" s="24">
        <v>4</v>
      </c>
      <c r="G25" s="24"/>
      <c r="H25" s="24"/>
      <c r="I25" s="24">
        <v>4</v>
      </c>
      <c r="J25" s="24"/>
      <c r="K25" s="24"/>
    </row>
    <row r="26" ht="21.95" customHeight="1" spans="1:11">
      <c r="A26" s="25"/>
      <c r="B26" s="26" t="s">
        <v>35</v>
      </c>
      <c r="C26" s="24">
        <v>115</v>
      </c>
      <c r="D26" s="24"/>
      <c r="E26" s="24"/>
      <c r="F26" s="24">
        <v>113</v>
      </c>
      <c r="G26" s="24"/>
      <c r="H26" s="24"/>
      <c r="I26" s="24">
        <v>113</v>
      </c>
      <c r="J26" s="24"/>
      <c r="K26" s="24"/>
    </row>
    <row r="27" ht="21.95" customHeight="1" spans="1:11">
      <c r="A27" s="25"/>
      <c r="B27" s="26" t="s">
        <v>36</v>
      </c>
      <c r="C27" s="24">
        <v>28</v>
      </c>
      <c r="D27" s="24"/>
      <c r="E27" s="24"/>
      <c r="F27" s="24">
        <v>28</v>
      </c>
      <c r="G27" s="24"/>
      <c r="H27" s="24"/>
      <c r="I27" s="24">
        <v>28</v>
      </c>
      <c r="J27" s="24"/>
      <c r="K27" s="24"/>
    </row>
    <row r="28" ht="76.5" customHeight="1" spans="1:11">
      <c r="A28" s="34" t="s">
        <v>37</v>
      </c>
      <c r="B28" s="35"/>
      <c r="C28" s="36" t="s">
        <v>294</v>
      </c>
      <c r="D28" s="37"/>
      <c r="E28" s="38"/>
      <c r="F28" s="36" t="s">
        <v>295</v>
      </c>
      <c r="G28" s="37"/>
      <c r="H28" s="38"/>
      <c r="I28" s="36" t="s">
        <v>296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ht="20.25" customHeight="1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customHeight="1" spans="1:11">
      <c r="A31" s="49" t="s">
        <v>41</v>
      </c>
      <c r="B31" s="50"/>
      <c r="C31" s="51" t="s">
        <v>44</v>
      </c>
      <c r="D31" s="52"/>
      <c r="E31" s="53"/>
      <c r="F31" s="51" t="s">
        <v>180</v>
      </c>
      <c r="G31" s="52"/>
      <c r="H31" s="53"/>
      <c r="I31" s="51" t="s">
        <v>297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100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9.53</v>
      </c>
      <c r="F35" s="23">
        <v>9.42</v>
      </c>
      <c r="G35" s="23">
        <v>9.45</v>
      </c>
      <c r="H35" s="24">
        <v>9.48</v>
      </c>
      <c r="I35" s="23">
        <v>9.37</v>
      </c>
      <c r="J35" s="100">
        <v>9.42</v>
      </c>
    </row>
    <row r="36" ht="15.75" spans="1:10">
      <c r="A36" s="62"/>
      <c r="B36" s="56"/>
      <c r="C36" s="63" t="s">
        <v>56</v>
      </c>
      <c r="D36" s="63" t="s">
        <v>57</v>
      </c>
      <c r="E36" s="23">
        <v>5.37</v>
      </c>
      <c r="F36" s="23">
        <v>6.12</v>
      </c>
      <c r="G36" s="23">
        <v>5.87</v>
      </c>
      <c r="H36" s="24">
        <v>5.45</v>
      </c>
      <c r="I36" s="23">
        <v>5.56</v>
      </c>
      <c r="J36" s="100">
        <v>5.76</v>
      </c>
    </row>
    <row r="37" ht="19.5" spans="1:10">
      <c r="A37" s="62"/>
      <c r="B37" s="56"/>
      <c r="C37" s="64" t="s">
        <v>58</v>
      </c>
      <c r="D37" s="63" t="s">
        <v>59</v>
      </c>
      <c r="E37" s="109">
        <v>10.7</v>
      </c>
      <c r="F37" s="109">
        <v>9.82</v>
      </c>
      <c r="G37" s="109">
        <v>10</v>
      </c>
      <c r="H37" s="109">
        <v>11.2</v>
      </c>
      <c r="I37" s="109">
        <v>12.3</v>
      </c>
      <c r="J37" s="110">
        <v>14.5</v>
      </c>
    </row>
    <row r="38" ht="16.5" spans="1:10">
      <c r="A38" s="62"/>
      <c r="B38" s="56"/>
      <c r="C38" s="66" t="s">
        <v>60</v>
      </c>
      <c r="D38" s="63" t="s">
        <v>61</v>
      </c>
      <c r="E38" s="109">
        <v>4.63</v>
      </c>
      <c r="F38" s="109">
        <v>5.46</v>
      </c>
      <c r="G38" s="109">
        <v>1.98</v>
      </c>
      <c r="H38" s="109">
        <v>2.63</v>
      </c>
      <c r="I38" s="109">
        <v>5.76</v>
      </c>
      <c r="J38" s="110">
        <v>8.44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109">
        <v>0.4</v>
      </c>
      <c r="F39" s="109">
        <v>0.4</v>
      </c>
      <c r="G39" s="109">
        <v>0.5</v>
      </c>
      <c r="H39" s="109">
        <v>0.5</v>
      </c>
      <c r="I39" s="109">
        <v>0.2</v>
      </c>
      <c r="J39" s="110">
        <v>0.2</v>
      </c>
    </row>
    <row r="40" ht="15.75" spans="1:10">
      <c r="A40" s="62"/>
      <c r="B40" s="56"/>
      <c r="C40" s="64" t="s">
        <v>54</v>
      </c>
      <c r="D40" s="64" t="s">
        <v>63</v>
      </c>
      <c r="E40" s="109">
        <v>10.38</v>
      </c>
      <c r="F40" s="109">
        <v>10.34</v>
      </c>
      <c r="G40" s="109">
        <v>10.35</v>
      </c>
      <c r="H40" s="109">
        <v>10.4</v>
      </c>
      <c r="I40" s="109">
        <v>10.38</v>
      </c>
      <c r="J40" s="110">
        <v>10.4</v>
      </c>
    </row>
    <row r="41" ht="15.75" spans="1:10">
      <c r="A41" s="62"/>
      <c r="B41" s="56"/>
      <c r="C41" s="63" t="s">
        <v>56</v>
      </c>
      <c r="D41" s="63" t="s">
        <v>64</v>
      </c>
      <c r="E41" s="109">
        <v>21.6</v>
      </c>
      <c r="F41" s="109">
        <v>21.37</v>
      </c>
      <c r="G41" s="109">
        <v>20.75</v>
      </c>
      <c r="H41" s="109">
        <v>20.3</v>
      </c>
      <c r="I41" s="109">
        <v>20.67</v>
      </c>
      <c r="J41" s="110">
        <v>20.3</v>
      </c>
    </row>
    <row r="42" ht="15.75" spans="1:10">
      <c r="A42" s="62"/>
      <c r="B42" s="56"/>
      <c r="C42" s="68" t="s">
        <v>65</v>
      </c>
      <c r="D42" s="69" t="s">
        <v>66</v>
      </c>
      <c r="E42" s="23">
        <v>6.42</v>
      </c>
      <c r="F42" s="23">
        <v>7.15</v>
      </c>
      <c r="G42" s="23">
        <v>6.9</v>
      </c>
      <c r="H42" s="24">
        <v>7.13</v>
      </c>
      <c r="I42" s="23">
        <v>7.62</v>
      </c>
      <c r="J42" s="100">
        <v>7.62</v>
      </c>
    </row>
    <row r="43" ht="16.5" spans="1:10">
      <c r="A43" s="62"/>
      <c r="B43" s="56"/>
      <c r="C43" s="68" t="s">
        <v>67</v>
      </c>
      <c r="D43" s="70" t="s">
        <v>68</v>
      </c>
      <c r="E43" s="23">
        <v>7.38</v>
      </c>
      <c r="F43" s="23">
        <v>6.81</v>
      </c>
      <c r="G43" s="23">
        <v>7.82</v>
      </c>
      <c r="H43" s="24">
        <v>7.54</v>
      </c>
      <c r="I43" s="23">
        <v>8.23</v>
      </c>
      <c r="J43" s="100">
        <v>7.15</v>
      </c>
    </row>
    <row r="44" ht="19.5" spans="1:10">
      <c r="A44" s="62"/>
      <c r="B44" s="56"/>
      <c r="C44" s="64" t="s">
        <v>58</v>
      </c>
      <c r="D44" s="63" t="s">
        <v>69</v>
      </c>
      <c r="E44" s="23">
        <v>280</v>
      </c>
      <c r="F44" s="23">
        <v>276</v>
      </c>
      <c r="G44" s="23">
        <v>360</v>
      </c>
      <c r="H44" s="24">
        <v>350</v>
      </c>
      <c r="I44" s="23">
        <v>272</v>
      </c>
      <c r="J44" s="100">
        <v>271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6.21</v>
      </c>
      <c r="F45" s="23">
        <v>5.24</v>
      </c>
      <c r="G45" s="23">
        <v>5.44</v>
      </c>
      <c r="H45" s="24">
        <v>5.66</v>
      </c>
      <c r="I45" s="23">
        <v>5.34</v>
      </c>
      <c r="J45" s="100">
        <v>5.51</v>
      </c>
    </row>
    <row r="46" ht="19.5" spans="1:10">
      <c r="A46" s="62"/>
      <c r="B46" s="56"/>
      <c r="C46" s="64" t="s">
        <v>58</v>
      </c>
      <c r="D46" s="63" t="s">
        <v>59</v>
      </c>
      <c r="E46" s="23">
        <v>13.6</v>
      </c>
      <c r="F46" s="23">
        <v>13.5</v>
      </c>
      <c r="G46" s="23">
        <v>12.7</v>
      </c>
      <c r="H46" s="24">
        <v>12.6</v>
      </c>
      <c r="I46" s="23">
        <v>13.8</v>
      </c>
      <c r="J46" s="100">
        <v>15.7</v>
      </c>
    </row>
    <row r="47" ht="16.5" spans="1:10">
      <c r="A47" s="62"/>
      <c r="B47" s="56"/>
      <c r="C47" s="66" t="s">
        <v>60</v>
      </c>
      <c r="D47" s="63" t="s">
        <v>73</v>
      </c>
      <c r="E47" s="23">
        <v>8.13</v>
      </c>
      <c r="F47" s="23">
        <v>5.2</v>
      </c>
      <c r="G47" s="23">
        <v>2.14</v>
      </c>
      <c r="H47" s="24">
        <v>3.37</v>
      </c>
      <c r="I47" s="23">
        <v>6.2</v>
      </c>
      <c r="J47" s="100">
        <v>7.83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5.47</v>
      </c>
      <c r="F48" s="23">
        <v>4.86</v>
      </c>
      <c r="G48" s="23">
        <v>5.37</v>
      </c>
      <c r="H48" s="24">
        <v>5.62</v>
      </c>
      <c r="I48" s="23">
        <v>5.43</v>
      </c>
      <c r="J48" s="100">
        <v>5.62</v>
      </c>
    </row>
    <row r="49" ht="19.5" spans="1:10">
      <c r="A49" s="62"/>
      <c r="B49" s="56"/>
      <c r="C49" s="64" t="s">
        <v>58</v>
      </c>
      <c r="D49" s="63" t="s">
        <v>59</v>
      </c>
      <c r="E49" s="23">
        <v>16.4</v>
      </c>
      <c r="F49" s="23">
        <v>15.7</v>
      </c>
      <c r="G49" s="23">
        <v>16.6</v>
      </c>
      <c r="H49" s="24">
        <v>16.2</v>
      </c>
      <c r="I49" s="23">
        <v>18.5</v>
      </c>
      <c r="J49" s="100">
        <v>19</v>
      </c>
    </row>
    <row r="50" ht="16.5" spans="1:10">
      <c r="A50" s="62"/>
      <c r="B50" s="56"/>
      <c r="C50" s="66" t="s">
        <v>60</v>
      </c>
      <c r="D50" s="63" t="s">
        <v>73</v>
      </c>
      <c r="E50" s="23">
        <v>3.16</v>
      </c>
      <c r="F50" s="23">
        <v>3.07</v>
      </c>
      <c r="G50" s="23">
        <v>7.52</v>
      </c>
      <c r="H50" s="24">
        <v>5.29</v>
      </c>
      <c r="I50" s="23">
        <v>4.73</v>
      </c>
      <c r="J50" s="100">
        <v>6.39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>
        <v>0</v>
      </c>
      <c r="F51" s="23">
        <v>0</v>
      </c>
      <c r="G51" s="23">
        <v>0</v>
      </c>
      <c r="H51" s="24">
        <v>0</v>
      </c>
      <c r="I51" s="23">
        <v>0</v>
      </c>
      <c r="J51" s="100">
        <v>0</v>
      </c>
    </row>
    <row r="52" ht="15.75" spans="1:10">
      <c r="A52" s="62"/>
      <c r="B52" s="56"/>
      <c r="C52" s="64" t="s">
        <v>54</v>
      </c>
      <c r="D52" s="63" t="s">
        <v>77</v>
      </c>
      <c r="E52" s="23">
        <v>9.39</v>
      </c>
      <c r="F52" s="23">
        <v>9.2</v>
      </c>
      <c r="G52" s="23">
        <v>9.2</v>
      </c>
      <c r="H52" s="24">
        <v>9.22</v>
      </c>
      <c r="I52" s="23">
        <v>9.21</v>
      </c>
      <c r="J52" s="100">
        <v>9.22</v>
      </c>
    </row>
    <row r="53" ht="15.75" spans="1:10">
      <c r="A53" s="62"/>
      <c r="B53" s="56"/>
      <c r="C53" s="63" t="s">
        <v>56</v>
      </c>
      <c r="D53" s="63" t="s">
        <v>57</v>
      </c>
      <c r="E53" s="23">
        <v>6.07</v>
      </c>
      <c r="F53" s="23">
        <v>5.91</v>
      </c>
      <c r="G53" s="23">
        <v>5.81</v>
      </c>
      <c r="H53" s="24">
        <v>6.27</v>
      </c>
      <c r="I53" s="23">
        <v>5.78</v>
      </c>
      <c r="J53" s="100">
        <v>5.97</v>
      </c>
    </row>
    <row r="54" ht="19.5" spans="1:10">
      <c r="A54" s="62"/>
      <c r="B54" s="56"/>
      <c r="C54" s="64" t="s">
        <v>58</v>
      </c>
      <c r="D54" s="63" t="s">
        <v>59</v>
      </c>
      <c r="E54" s="23">
        <v>9.7</v>
      </c>
      <c r="F54" s="23">
        <v>12.16</v>
      </c>
      <c r="G54" s="23">
        <v>11.8</v>
      </c>
      <c r="H54" s="24">
        <v>10.4</v>
      </c>
      <c r="I54" s="23">
        <v>11.8</v>
      </c>
      <c r="J54" s="100">
        <v>10.6</v>
      </c>
    </row>
    <row r="55" ht="16.5" spans="1:10">
      <c r="A55" s="62"/>
      <c r="B55" s="71"/>
      <c r="C55" s="72" t="s">
        <v>60</v>
      </c>
      <c r="D55" s="63" t="s">
        <v>80</v>
      </c>
      <c r="E55" s="73">
        <v>3.15</v>
      </c>
      <c r="F55" s="73">
        <v>1.81</v>
      </c>
      <c r="G55" s="73">
        <v>3.86</v>
      </c>
      <c r="H55" s="24">
        <v>4.82</v>
      </c>
      <c r="I55" s="23">
        <v>7.7</v>
      </c>
      <c r="J55" s="100">
        <v>8.37</v>
      </c>
    </row>
    <row r="56" ht="14.25" spans="1:10">
      <c r="A56" s="74" t="s">
        <v>81</v>
      </c>
      <c r="B56" s="74" t="s">
        <v>82</v>
      </c>
      <c r="C56" s="75">
        <v>8.14</v>
      </c>
      <c r="D56" s="74" t="s">
        <v>52</v>
      </c>
      <c r="E56" s="75">
        <v>82</v>
      </c>
      <c r="F56" s="74" t="s">
        <v>83</v>
      </c>
      <c r="G56" s="75">
        <v>78.12</v>
      </c>
      <c r="H56" s="74" t="s">
        <v>84</v>
      </c>
      <c r="I56" s="75">
        <v>0.2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>
        <v>6.75</v>
      </c>
      <c r="C59" s="83"/>
      <c r="D59" s="84">
        <v>12.8</v>
      </c>
      <c r="E59" s="83"/>
      <c r="F59" s="83">
        <v>13.1</v>
      </c>
      <c r="G59" s="85"/>
      <c r="H59" s="83">
        <v>11.5</v>
      </c>
      <c r="I59" s="83"/>
      <c r="J59" s="100">
        <v>17.8</v>
      </c>
      <c r="K59" s="100"/>
      <c r="L59" s="100">
        <v>19.1</v>
      </c>
      <c r="M59" s="100"/>
    </row>
    <row r="60" ht="18.75" spans="1:13">
      <c r="A60" s="81" t="s">
        <v>86</v>
      </c>
      <c r="B60" s="82">
        <v>27</v>
      </c>
      <c r="C60" s="83"/>
      <c r="D60" s="84">
        <v>187</v>
      </c>
      <c r="E60" s="83"/>
      <c r="F60" s="83"/>
      <c r="G60" s="85"/>
      <c r="H60" s="83"/>
      <c r="I60" s="83"/>
      <c r="J60" s="100"/>
      <c r="K60" s="100"/>
      <c r="L60" s="100"/>
      <c r="M60" s="100"/>
    </row>
    <row r="61" ht="18.75" spans="1:13">
      <c r="A61" s="81" t="s">
        <v>87</v>
      </c>
      <c r="B61" s="82"/>
      <c r="C61" s="83"/>
      <c r="D61" s="84"/>
      <c r="E61" s="83"/>
      <c r="F61" s="83">
        <v>49.2</v>
      </c>
      <c r="G61" s="85"/>
      <c r="H61" s="83">
        <v>46.8</v>
      </c>
      <c r="I61" s="83"/>
      <c r="J61" s="100">
        <v>56.8</v>
      </c>
      <c r="K61" s="100"/>
      <c r="L61" s="100">
        <v>61.4</v>
      </c>
      <c r="M61" s="100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/>
      <c r="D63" s="84"/>
      <c r="E63" s="83"/>
      <c r="F63" s="83"/>
      <c r="G63" s="85"/>
      <c r="H63" s="83"/>
      <c r="I63" s="83"/>
      <c r="J63" s="100"/>
      <c r="K63" s="100"/>
      <c r="M63" s="100"/>
    </row>
    <row r="64" ht="18.75" spans="1:13">
      <c r="A64" s="88" t="s">
        <v>89</v>
      </c>
      <c r="B64" s="83"/>
      <c r="C64" s="83">
        <v>14.11</v>
      </c>
      <c r="D64" s="84"/>
      <c r="E64" s="83">
        <v>14.87</v>
      </c>
      <c r="F64" s="83"/>
      <c r="G64" s="89">
        <v>15.9</v>
      </c>
      <c r="H64" s="83"/>
      <c r="I64" s="83">
        <v>34.6</v>
      </c>
      <c r="J64" s="100"/>
      <c r="K64" s="100">
        <v>26.83</v>
      </c>
      <c r="L64" s="100"/>
      <c r="M64" s="100">
        <v>51.26</v>
      </c>
    </row>
    <row r="65" ht="18.75" spans="1:13">
      <c r="A65" s="88" t="s">
        <v>90</v>
      </c>
      <c r="B65" s="83"/>
      <c r="C65" s="83">
        <v>60.86</v>
      </c>
      <c r="D65" s="84"/>
      <c r="E65" s="83">
        <v>58.8</v>
      </c>
      <c r="F65" s="83"/>
      <c r="G65" s="85">
        <v>59.8</v>
      </c>
      <c r="H65" s="83"/>
      <c r="I65" s="83">
        <v>59.5</v>
      </c>
      <c r="J65" s="100"/>
      <c r="K65" s="100">
        <v>60.64</v>
      </c>
      <c r="M65" s="100">
        <v>60.49</v>
      </c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3.81</v>
      </c>
      <c r="C67" s="83">
        <v>11.43</v>
      </c>
      <c r="D67" s="84">
        <v>2.56</v>
      </c>
      <c r="E67" s="83">
        <v>11.65</v>
      </c>
      <c r="F67" s="83">
        <v>2.37</v>
      </c>
      <c r="G67" s="85">
        <v>11.6</v>
      </c>
      <c r="H67" s="83">
        <v>2.37</v>
      </c>
      <c r="I67" s="83">
        <v>11.6</v>
      </c>
      <c r="J67" s="100">
        <v>2.12</v>
      </c>
      <c r="K67" s="100">
        <v>10.48</v>
      </c>
      <c r="L67" s="100">
        <v>1.16</v>
      </c>
      <c r="M67" s="100">
        <v>10.44</v>
      </c>
    </row>
    <row r="68" ht="18.75" spans="1:13">
      <c r="A68" s="106" t="s">
        <v>92</v>
      </c>
      <c r="B68" s="107">
        <v>4.9</v>
      </c>
      <c r="C68" s="83">
        <v>10.2</v>
      </c>
      <c r="D68" s="84">
        <v>3.02</v>
      </c>
      <c r="E68" s="83">
        <v>10.76</v>
      </c>
      <c r="F68" s="83">
        <v>3.53</v>
      </c>
      <c r="G68" s="85">
        <v>10.5</v>
      </c>
      <c r="H68" s="83">
        <v>3.53</v>
      </c>
      <c r="I68" s="83">
        <v>10.5</v>
      </c>
      <c r="J68" s="100">
        <v>4.29</v>
      </c>
      <c r="K68" s="100">
        <v>9.55</v>
      </c>
      <c r="L68" s="100">
        <v>2.11</v>
      </c>
      <c r="M68" s="100">
        <v>9.46</v>
      </c>
    </row>
    <row r="69" ht="18.75" spans="1:13">
      <c r="A69" s="106" t="s">
        <v>93</v>
      </c>
      <c r="B69" s="107">
        <v>1.38</v>
      </c>
      <c r="C69" s="83">
        <v>9.14</v>
      </c>
      <c r="D69" s="84">
        <v>0.81</v>
      </c>
      <c r="E69" s="83">
        <v>8.5</v>
      </c>
      <c r="F69" s="83">
        <v>2.75</v>
      </c>
      <c r="G69" s="85">
        <v>8.8</v>
      </c>
      <c r="H69" s="83">
        <v>2.75</v>
      </c>
      <c r="I69" s="83">
        <v>8.8</v>
      </c>
      <c r="J69" s="100">
        <v>1.36</v>
      </c>
      <c r="K69" s="100">
        <v>8.12</v>
      </c>
      <c r="L69" s="100">
        <v>3.12</v>
      </c>
      <c r="M69" s="100">
        <v>8.1</v>
      </c>
    </row>
    <row r="70" ht="18.75" spans="1:13">
      <c r="A70" s="106" t="s">
        <v>94</v>
      </c>
      <c r="B70" s="83"/>
      <c r="C70" s="83"/>
      <c r="D70" s="84"/>
      <c r="E70" s="83"/>
      <c r="F70" s="83"/>
      <c r="G70" s="85"/>
      <c r="H70" s="83"/>
      <c r="I70" s="83"/>
      <c r="J70" s="100"/>
      <c r="K70" s="100"/>
      <c r="L70" s="100"/>
      <c r="M70" s="100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6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106</v>
      </c>
      <c r="D2" s="6"/>
      <c r="E2" s="6"/>
      <c r="F2" s="7" t="s">
        <v>107</v>
      </c>
      <c r="G2" s="7"/>
      <c r="H2" s="7"/>
      <c r="I2" s="91" t="s">
        <v>108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10150</v>
      </c>
      <c r="D4" s="13"/>
      <c r="E4" s="13"/>
      <c r="F4" s="13">
        <v>11700</v>
      </c>
      <c r="G4" s="13"/>
      <c r="H4" s="13"/>
      <c r="I4" s="13">
        <v>13120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7700</v>
      </c>
      <c r="D5" s="13"/>
      <c r="E5" s="13"/>
      <c r="F5" s="13">
        <v>8879</v>
      </c>
      <c r="G5" s="13"/>
      <c r="H5" s="13"/>
      <c r="I5" s="13">
        <v>9898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C4-'2日'!I4</f>
        <v>1420</v>
      </c>
      <c r="D6" s="15"/>
      <c r="E6" s="15"/>
      <c r="F6" s="16">
        <f>F4-C4</f>
        <v>1550</v>
      </c>
      <c r="G6" s="17"/>
      <c r="H6" s="18"/>
      <c r="I6" s="16">
        <f>I4-F4</f>
        <v>1420</v>
      </c>
      <c r="J6" s="17"/>
      <c r="K6" s="18"/>
      <c r="L6" s="95">
        <f>C6+F6+I6</f>
        <v>4390</v>
      </c>
      <c r="M6" s="95">
        <f>C7+F7+I7</f>
        <v>3248</v>
      </c>
    </row>
    <row r="7" ht="21.95" customHeight="1" spans="1:13">
      <c r="A7" s="11"/>
      <c r="B7" s="14" t="s">
        <v>8</v>
      </c>
      <c r="C7" s="15">
        <f>C5-'2日'!I5</f>
        <v>1050</v>
      </c>
      <c r="D7" s="15"/>
      <c r="E7" s="15"/>
      <c r="F7" s="16">
        <f>F5-C5</f>
        <v>1179</v>
      </c>
      <c r="G7" s="17"/>
      <c r="H7" s="18"/>
      <c r="I7" s="16">
        <f>I5-F5</f>
        <v>1019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48</v>
      </c>
      <c r="D9" s="13"/>
      <c r="E9" s="13"/>
      <c r="F9" s="13">
        <v>43</v>
      </c>
      <c r="G9" s="13"/>
      <c r="H9" s="13"/>
      <c r="I9" s="13">
        <v>48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48</v>
      </c>
      <c r="D10" s="13"/>
      <c r="E10" s="13"/>
      <c r="F10" s="13">
        <v>43</v>
      </c>
      <c r="G10" s="13"/>
      <c r="H10" s="13"/>
      <c r="I10" s="13">
        <v>47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4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410</v>
      </c>
      <c r="D15" s="24">
        <f>410-40</f>
        <v>370</v>
      </c>
      <c r="E15" s="24">
        <v>330</v>
      </c>
      <c r="F15" s="24">
        <v>330</v>
      </c>
      <c r="G15" s="24">
        <v>250</v>
      </c>
      <c r="H15" s="24">
        <v>440</v>
      </c>
      <c r="I15" s="24">
        <v>440</v>
      </c>
      <c r="J15" s="24">
        <v>400</v>
      </c>
      <c r="K15" s="24">
        <v>360</v>
      </c>
    </row>
    <row r="16" ht="39" customHeight="1" spans="1:11">
      <c r="A16" s="25"/>
      <c r="B16" s="27" t="s">
        <v>21</v>
      </c>
      <c r="C16" s="28" t="s">
        <v>22</v>
      </c>
      <c r="D16" s="28"/>
      <c r="E16" s="28"/>
      <c r="F16" s="28" t="s">
        <v>109</v>
      </c>
      <c r="G16" s="28"/>
      <c r="H16" s="28"/>
      <c r="I16" s="28" t="s">
        <v>22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440</v>
      </c>
      <c r="D21" s="24">
        <v>340</v>
      </c>
      <c r="E21" s="24">
        <v>280</v>
      </c>
      <c r="F21" s="24">
        <v>280</v>
      </c>
      <c r="G21" s="24">
        <v>480</v>
      </c>
      <c r="H21" s="24">
        <v>400</v>
      </c>
      <c r="I21" s="24">
        <v>400</v>
      </c>
      <c r="J21" s="24">
        <v>280</v>
      </c>
      <c r="K21" s="24">
        <v>500</v>
      </c>
    </row>
    <row r="22" ht="51.75" customHeight="1" spans="1:11">
      <c r="A22" s="31"/>
      <c r="B22" s="27" t="s">
        <v>27</v>
      </c>
      <c r="C22" s="28" t="s">
        <v>28</v>
      </c>
      <c r="D22" s="28"/>
      <c r="E22" s="28"/>
      <c r="F22" s="28" t="s">
        <v>110</v>
      </c>
      <c r="G22" s="28"/>
      <c r="H22" s="28"/>
      <c r="I22" s="28" t="s">
        <v>111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v>2150</v>
      </c>
      <c r="D23" s="24"/>
      <c r="E23" s="24"/>
      <c r="F23" s="24">
        <f>2040</f>
        <v>2040</v>
      </c>
      <c r="G23" s="24"/>
      <c r="H23" s="24"/>
      <c r="I23" s="24">
        <v>1900</v>
      </c>
      <c r="J23" s="24"/>
      <c r="K23" s="24"/>
    </row>
    <row r="24" ht="21.95" customHeight="1" spans="1:11">
      <c r="A24" s="32"/>
      <c r="B24" s="33" t="s">
        <v>32</v>
      </c>
      <c r="C24" s="24">
        <f>930+900</f>
        <v>1830</v>
      </c>
      <c r="D24" s="24"/>
      <c r="E24" s="24"/>
      <c r="F24" s="24">
        <f>870+840</f>
        <v>1710</v>
      </c>
      <c r="G24" s="24"/>
      <c r="H24" s="24"/>
      <c r="I24" s="24">
        <v>1650</v>
      </c>
      <c r="J24" s="24"/>
      <c r="K24" s="24"/>
    </row>
    <row r="25" ht="21.95" customHeight="1" spans="1:11">
      <c r="A25" s="25" t="s">
        <v>33</v>
      </c>
      <c r="B25" s="26" t="s">
        <v>34</v>
      </c>
      <c r="C25" s="24">
        <v>33</v>
      </c>
      <c r="D25" s="24"/>
      <c r="E25" s="24"/>
      <c r="F25" s="24">
        <v>32</v>
      </c>
      <c r="G25" s="24"/>
      <c r="H25" s="24"/>
      <c r="I25" s="24">
        <v>32</v>
      </c>
      <c r="J25" s="24"/>
      <c r="K25" s="24"/>
    </row>
    <row r="26" ht="21.95" customHeight="1" spans="1:11">
      <c r="A26" s="25"/>
      <c r="B26" s="26" t="s">
        <v>35</v>
      </c>
      <c r="C26" s="24">
        <v>184</v>
      </c>
      <c r="D26" s="24"/>
      <c r="E26" s="24"/>
      <c r="F26" s="24">
        <v>182</v>
      </c>
      <c r="G26" s="24"/>
      <c r="H26" s="24"/>
      <c r="I26" s="24">
        <v>180</v>
      </c>
      <c r="J26" s="24"/>
      <c r="K26" s="24"/>
    </row>
    <row r="27" ht="21.95" customHeight="1" spans="1:11">
      <c r="A27" s="25"/>
      <c r="B27" s="26" t="s">
        <v>36</v>
      </c>
      <c r="C27" s="24">
        <v>30</v>
      </c>
      <c r="D27" s="24"/>
      <c r="E27" s="24"/>
      <c r="F27" s="24">
        <v>30</v>
      </c>
      <c r="G27" s="24"/>
      <c r="H27" s="24"/>
      <c r="I27" s="24">
        <v>30</v>
      </c>
      <c r="J27" s="24"/>
      <c r="K27" s="24"/>
    </row>
    <row r="28" ht="76.5" customHeight="1" spans="1:11">
      <c r="A28" s="34" t="s">
        <v>37</v>
      </c>
      <c r="B28" s="35"/>
      <c r="C28" s="36" t="s">
        <v>112</v>
      </c>
      <c r="D28" s="37"/>
      <c r="E28" s="38"/>
      <c r="F28" s="36" t="s">
        <v>113</v>
      </c>
      <c r="G28" s="37"/>
      <c r="H28" s="38"/>
      <c r="I28" s="36" t="s">
        <v>114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customHeight="1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spans="1:11">
      <c r="A31" s="49" t="s">
        <v>41</v>
      </c>
      <c r="B31" s="50"/>
      <c r="C31" s="51" t="s">
        <v>115</v>
      </c>
      <c r="D31" s="52"/>
      <c r="E31" s="53"/>
      <c r="F31" s="51" t="s">
        <v>116</v>
      </c>
      <c r="G31" s="52"/>
      <c r="H31" s="53"/>
      <c r="I31" s="51" t="s">
        <v>43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100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9.32</v>
      </c>
      <c r="F35" s="23">
        <v>9.29</v>
      </c>
      <c r="G35" s="23">
        <v>9.2</v>
      </c>
      <c r="H35" s="24">
        <v>9.27</v>
      </c>
      <c r="I35" s="23">
        <v>9.45</v>
      </c>
      <c r="J35" s="100">
        <v>9.42</v>
      </c>
    </row>
    <row r="36" ht="15.75" spans="1:10">
      <c r="A36" s="62"/>
      <c r="B36" s="56"/>
      <c r="C36" s="63" t="s">
        <v>56</v>
      </c>
      <c r="D36" s="63" t="s">
        <v>57</v>
      </c>
      <c r="E36" s="23">
        <v>6.79</v>
      </c>
      <c r="F36" s="23">
        <v>5.92</v>
      </c>
      <c r="G36" s="23">
        <v>6.62</v>
      </c>
      <c r="H36" s="24">
        <v>7.5</v>
      </c>
      <c r="I36" s="23">
        <v>5.61</v>
      </c>
      <c r="J36" s="100">
        <v>6.34</v>
      </c>
    </row>
    <row r="37" ht="19.5" spans="1:10">
      <c r="A37" s="62"/>
      <c r="B37" s="56"/>
      <c r="C37" s="64" t="s">
        <v>58</v>
      </c>
      <c r="D37" s="63" t="s">
        <v>59</v>
      </c>
      <c r="E37" s="23">
        <v>13.3</v>
      </c>
      <c r="F37" s="23">
        <v>16.2</v>
      </c>
      <c r="G37" s="65">
        <v>13.3</v>
      </c>
      <c r="H37" s="24">
        <v>16</v>
      </c>
      <c r="I37" s="23">
        <v>24.7</v>
      </c>
      <c r="J37" s="100">
        <v>25.4</v>
      </c>
    </row>
    <row r="38" ht="16.5" spans="1:10">
      <c r="A38" s="62"/>
      <c r="B38" s="56"/>
      <c r="C38" s="66" t="s">
        <v>60</v>
      </c>
      <c r="D38" s="63" t="s">
        <v>61</v>
      </c>
      <c r="E38" s="23">
        <v>4.7</v>
      </c>
      <c r="F38" s="23">
        <v>2.6</v>
      </c>
      <c r="G38" s="65">
        <v>3.5</v>
      </c>
      <c r="H38" s="67">
        <v>3.5</v>
      </c>
      <c r="I38" s="23">
        <v>7.87</v>
      </c>
      <c r="J38" s="100">
        <v>6.64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0.5</v>
      </c>
      <c r="F39" s="23">
        <v>0.5</v>
      </c>
      <c r="G39" s="23">
        <v>0.5</v>
      </c>
      <c r="H39" s="24">
        <v>0.5</v>
      </c>
      <c r="I39" s="23">
        <v>0.6</v>
      </c>
      <c r="J39" s="100">
        <v>0.6</v>
      </c>
    </row>
    <row r="40" ht="15.75" spans="1:10">
      <c r="A40" s="62"/>
      <c r="B40" s="56"/>
      <c r="C40" s="64" t="s">
        <v>54</v>
      </c>
      <c r="D40" s="64" t="s">
        <v>63</v>
      </c>
      <c r="E40" s="23">
        <v>10.36</v>
      </c>
      <c r="F40" s="23">
        <v>10.4</v>
      </c>
      <c r="G40" s="23">
        <v>10.26</v>
      </c>
      <c r="H40" s="24">
        <v>10.35</v>
      </c>
      <c r="I40" s="23">
        <v>10.23</v>
      </c>
      <c r="J40" s="100">
        <v>0.24</v>
      </c>
    </row>
    <row r="41" ht="15.75" spans="1:10">
      <c r="A41" s="62"/>
      <c r="B41" s="56"/>
      <c r="C41" s="63" t="s">
        <v>56</v>
      </c>
      <c r="D41" s="63" t="s">
        <v>64</v>
      </c>
      <c r="E41" s="23">
        <v>24.6</v>
      </c>
      <c r="F41" s="23">
        <v>25.67</v>
      </c>
      <c r="G41" s="23">
        <v>21.7</v>
      </c>
      <c r="H41" s="24">
        <v>22.6</v>
      </c>
      <c r="I41" s="23">
        <v>24.2</v>
      </c>
      <c r="J41" s="100">
        <v>23.8</v>
      </c>
    </row>
    <row r="42" ht="15.75" spans="1:10">
      <c r="A42" s="62"/>
      <c r="B42" s="56"/>
      <c r="C42" s="68" t="s">
        <v>65</v>
      </c>
      <c r="D42" s="69" t="s">
        <v>66</v>
      </c>
      <c r="E42" s="23">
        <v>7.3</v>
      </c>
      <c r="F42" s="23">
        <v>7.41</v>
      </c>
      <c r="G42" s="23">
        <v>6.29</v>
      </c>
      <c r="H42" s="24">
        <v>6.66</v>
      </c>
      <c r="I42" s="23">
        <v>6.59</v>
      </c>
      <c r="J42" s="100">
        <v>6.56</v>
      </c>
    </row>
    <row r="43" ht="16.5" spans="1:10">
      <c r="A43" s="62"/>
      <c r="B43" s="56"/>
      <c r="C43" s="68" t="s">
        <v>67</v>
      </c>
      <c r="D43" s="70" t="s">
        <v>68</v>
      </c>
      <c r="E43" s="23">
        <v>8.09</v>
      </c>
      <c r="F43" s="23">
        <v>7.82</v>
      </c>
      <c r="G43" s="23">
        <v>7.17</v>
      </c>
      <c r="H43" s="24">
        <v>6.9</v>
      </c>
      <c r="I43" s="23">
        <v>4.33</v>
      </c>
      <c r="J43" s="100">
        <v>4.16</v>
      </c>
    </row>
    <row r="44" ht="19.5" spans="1:10">
      <c r="A44" s="62"/>
      <c r="B44" s="56"/>
      <c r="C44" s="64" t="s">
        <v>58</v>
      </c>
      <c r="D44" s="63" t="s">
        <v>69</v>
      </c>
      <c r="E44" s="23">
        <v>469</v>
      </c>
      <c r="F44" s="23">
        <v>502</v>
      </c>
      <c r="G44" s="23">
        <v>540</v>
      </c>
      <c r="H44" s="24">
        <v>547</v>
      </c>
      <c r="I44" s="23">
        <v>522</v>
      </c>
      <c r="J44" s="100">
        <v>622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5.33</v>
      </c>
      <c r="F45" s="23">
        <v>6.02</v>
      </c>
      <c r="G45" s="23">
        <v>4.9</v>
      </c>
      <c r="H45" s="24">
        <v>8.11</v>
      </c>
      <c r="I45" s="23">
        <v>6.33</v>
      </c>
      <c r="J45" s="100">
        <v>7.17</v>
      </c>
    </row>
    <row r="46" ht="19.5" spans="1:10">
      <c r="A46" s="62"/>
      <c r="B46" s="56"/>
      <c r="C46" s="64" t="s">
        <v>58</v>
      </c>
      <c r="D46" s="63" t="s">
        <v>59</v>
      </c>
      <c r="E46" s="23">
        <v>10.2</v>
      </c>
      <c r="F46" s="23">
        <v>9.2</v>
      </c>
      <c r="G46" s="23">
        <v>18.1</v>
      </c>
      <c r="H46" s="24">
        <v>17.8</v>
      </c>
      <c r="I46" s="23">
        <v>24.6</v>
      </c>
      <c r="J46" s="100">
        <v>29.4</v>
      </c>
    </row>
    <row r="47" ht="16.5" spans="1:10">
      <c r="A47" s="62"/>
      <c r="B47" s="56"/>
      <c r="C47" s="66" t="s">
        <v>60</v>
      </c>
      <c r="D47" s="63" t="s">
        <v>73</v>
      </c>
      <c r="E47" s="23">
        <v>1.06</v>
      </c>
      <c r="F47" s="23">
        <v>3.49</v>
      </c>
      <c r="G47" s="23">
        <v>1.3</v>
      </c>
      <c r="H47" s="24">
        <v>1.6</v>
      </c>
      <c r="I47" s="23">
        <v>6.55</v>
      </c>
      <c r="J47" s="100">
        <v>5.8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5.48</v>
      </c>
      <c r="F48" s="23">
        <v>5.73</v>
      </c>
      <c r="G48" s="23">
        <v>5.3</v>
      </c>
      <c r="H48" s="24">
        <v>6.7</v>
      </c>
      <c r="I48" s="23">
        <v>5.31</v>
      </c>
      <c r="J48" s="100">
        <v>5.94</v>
      </c>
    </row>
    <row r="49" ht="19.5" spans="1:10">
      <c r="A49" s="62"/>
      <c r="B49" s="56"/>
      <c r="C49" s="64" t="s">
        <v>58</v>
      </c>
      <c r="D49" s="63" t="s">
        <v>59</v>
      </c>
      <c r="E49" s="23">
        <v>16.4</v>
      </c>
      <c r="F49" s="23">
        <v>15.1</v>
      </c>
      <c r="G49" s="23">
        <v>15</v>
      </c>
      <c r="H49" s="24">
        <v>14.4</v>
      </c>
      <c r="I49" s="23">
        <v>16.3</v>
      </c>
      <c r="J49" s="100">
        <v>14.4</v>
      </c>
    </row>
    <row r="50" ht="16.5" spans="1:10">
      <c r="A50" s="62"/>
      <c r="B50" s="56"/>
      <c r="C50" s="66" t="s">
        <v>60</v>
      </c>
      <c r="D50" s="63" t="s">
        <v>73</v>
      </c>
      <c r="E50" s="23">
        <v>4.21</v>
      </c>
      <c r="F50" s="23">
        <v>5.12</v>
      </c>
      <c r="G50" s="23">
        <v>0.9</v>
      </c>
      <c r="H50" s="24">
        <v>3.8</v>
      </c>
      <c r="I50" s="23">
        <v>3.54</v>
      </c>
      <c r="J50" s="100">
        <v>2.1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/>
      <c r="F51" s="23"/>
      <c r="G51" s="23"/>
      <c r="H51" s="24"/>
      <c r="I51" s="23"/>
      <c r="J51" s="100"/>
    </row>
    <row r="52" ht="15.75" spans="1:10">
      <c r="A52" s="62"/>
      <c r="B52" s="56"/>
      <c r="C52" s="64" t="s">
        <v>54</v>
      </c>
      <c r="D52" s="63" t="s">
        <v>77</v>
      </c>
      <c r="E52" s="23"/>
      <c r="F52" s="23"/>
      <c r="G52" s="23"/>
      <c r="H52" s="24"/>
      <c r="I52" s="23"/>
      <c r="J52" s="100"/>
    </row>
    <row r="53" ht="15.75" spans="1:10">
      <c r="A53" s="62"/>
      <c r="B53" s="56"/>
      <c r="C53" s="63" t="s">
        <v>56</v>
      </c>
      <c r="D53" s="63" t="s">
        <v>57</v>
      </c>
      <c r="E53" s="23"/>
      <c r="F53" s="23"/>
      <c r="G53" s="23"/>
      <c r="H53" s="24"/>
      <c r="I53" s="23"/>
      <c r="J53" s="100"/>
    </row>
    <row r="54" ht="19.5" spans="1:10">
      <c r="A54" s="62"/>
      <c r="B54" s="56"/>
      <c r="C54" s="64" t="s">
        <v>58</v>
      </c>
      <c r="D54" s="63" t="s">
        <v>59</v>
      </c>
      <c r="E54" s="23"/>
      <c r="F54" s="23"/>
      <c r="G54" s="23"/>
      <c r="H54" s="24"/>
      <c r="I54" s="23"/>
      <c r="J54" s="100"/>
    </row>
    <row r="55" ht="16.5" spans="1:10">
      <c r="A55" s="62"/>
      <c r="B55" s="71"/>
      <c r="C55" s="72" t="s">
        <v>60</v>
      </c>
      <c r="D55" s="63" t="s">
        <v>80</v>
      </c>
      <c r="E55" s="23"/>
      <c r="F55" s="23"/>
      <c r="G55" s="73"/>
      <c r="H55" s="24"/>
      <c r="I55" s="23"/>
      <c r="J55" s="100"/>
    </row>
    <row r="56" ht="14.25" spans="1:10">
      <c r="A56" s="74" t="s">
        <v>81</v>
      </c>
      <c r="B56" s="74" t="s">
        <v>82</v>
      </c>
      <c r="C56" s="75">
        <v>8.26</v>
      </c>
      <c r="D56" s="74" t="s">
        <v>52</v>
      </c>
      <c r="E56" s="75">
        <v>75</v>
      </c>
      <c r="F56" s="74" t="s">
        <v>83</v>
      </c>
      <c r="G56" s="75">
        <v>80</v>
      </c>
      <c r="H56" s="74" t="s">
        <v>84</v>
      </c>
      <c r="I56" s="75">
        <v>0.01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>
        <v>7.11</v>
      </c>
      <c r="C59" s="82"/>
      <c r="D59" s="82">
        <v>11.4</v>
      </c>
      <c r="E59" s="82"/>
      <c r="F59" s="83">
        <v>16.3</v>
      </c>
      <c r="G59" s="85"/>
      <c r="H59" s="83"/>
      <c r="I59" s="83"/>
      <c r="J59" s="100">
        <v>16.3</v>
      </c>
      <c r="K59" s="100"/>
      <c r="L59" s="100">
        <v>2.34</v>
      </c>
      <c r="M59" s="100"/>
    </row>
    <row r="60" ht="18.75" spans="1:13">
      <c r="A60" s="81" t="s">
        <v>86</v>
      </c>
      <c r="B60" s="82">
        <v>60.36</v>
      </c>
      <c r="C60" s="82"/>
      <c r="D60" s="82">
        <v>52.3</v>
      </c>
      <c r="E60" s="82"/>
      <c r="F60" s="83">
        <v>38.1</v>
      </c>
      <c r="G60" s="85"/>
      <c r="H60" s="83">
        <v>61.9</v>
      </c>
      <c r="I60" s="83"/>
      <c r="J60" s="100">
        <v>5.93</v>
      </c>
      <c r="K60" s="100"/>
      <c r="L60" s="100"/>
      <c r="M60" s="100"/>
    </row>
    <row r="61" ht="18.75" spans="1:13">
      <c r="A61" s="81" t="s">
        <v>87</v>
      </c>
      <c r="B61" s="82">
        <v>50.49</v>
      </c>
      <c r="C61" s="82"/>
      <c r="D61" s="82">
        <v>51.98</v>
      </c>
      <c r="E61" s="82"/>
      <c r="F61" s="83">
        <v>10.5</v>
      </c>
      <c r="G61" s="85"/>
      <c r="H61" s="83">
        <v>52.6</v>
      </c>
      <c r="I61" s="83"/>
      <c r="J61" s="100">
        <v>58.4</v>
      </c>
      <c r="K61" s="100"/>
      <c r="L61" s="100"/>
      <c r="M61" s="100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>
        <v>0.99</v>
      </c>
      <c r="D63" s="83"/>
      <c r="E63" s="83">
        <v>1.21</v>
      </c>
      <c r="F63" s="83"/>
      <c r="G63" s="83">
        <v>1.43</v>
      </c>
      <c r="H63" s="83"/>
      <c r="I63" s="83">
        <v>10.7</v>
      </c>
      <c r="J63" s="100"/>
      <c r="K63" s="100">
        <v>2.34</v>
      </c>
      <c r="M63" s="100">
        <v>1.26</v>
      </c>
    </row>
    <row r="64" ht="18.75" spans="1:13">
      <c r="A64" s="88" t="s">
        <v>89</v>
      </c>
      <c r="B64" s="83"/>
      <c r="C64" s="83">
        <v>8.11</v>
      </c>
      <c r="D64" s="83"/>
      <c r="E64" s="83">
        <v>8.72</v>
      </c>
      <c r="F64" s="83"/>
      <c r="G64" s="83">
        <v>8.9</v>
      </c>
      <c r="H64" s="83"/>
      <c r="I64" s="83">
        <v>9.7</v>
      </c>
      <c r="J64" s="100"/>
      <c r="K64" s="100">
        <v>37.8</v>
      </c>
      <c r="L64" s="100"/>
      <c r="M64" s="100">
        <v>40.12</v>
      </c>
    </row>
    <row r="65" ht="18.75" spans="1:13">
      <c r="A65" s="88" t="s">
        <v>90</v>
      </c>
      <c r="B65" s="83"/>
      <c r="C65" s="83">
        <v>69.78</v>
      </c>
      <c r="D65" s="83"/>
      <c r="E65" s="83">
        <v>82.91</v>
      </c>
      <c r="F65" s="83"/>
      <c r="G65" s="83">
        <v>43</v>
      </c>
      <c r="H65" s="83"/>
      <c r="I65" s="83">
        <v>46.6</v>
      </c>
      <c r="J65" s="100"/>
      <c r="K65" s="100">
        <v>57.4</v>
      </c>
      <c r="M65" s="100">
        <v>45.04</v>
      </c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0.27</v>
      </c>
      <c r="C67" s="83">
        <v>6.93</v>
      </c>
      <c r="D67" s="83">
        <v>1.2</v>
      </c>
      <c r="E67" s="83">
        <v>6.31</v>
      </c>
      <c r="F67" s="83">
        <v>1.1</v>
      </c>
      <c r="G67" s="83">
        <v>10.4</v>
      </c>
      <c r="H67" s="83">
        <v>2.2</v>
      </c>
      <c r="I67" s="83">
        <v>5.7</v>
      </c>
      <c r="J67" s="83">
        <v>1.34</v>
      </c>
      <c r="K67" s="83">
        <v>9.86</v>
      </c>
      <c r="L67" s="83">
        <v>2.65</v>
      </c>
      <c r="M67" s="100">
        <v>10.33</v>
      </c>
    </row>
    <row r="68" ht="18.75" spans="1:13">
      <c r="A68" s="106" t="s">
        <v>92</v>
      </c>
      <c r="B68" s="83">
        <v>1.84</v>
      </c>
      <c r="C68" s="83">
        <v>5.4</v>
      </c>
      <c r="D68" s="83">
        <v>1.97</v>
      </c>
      <c r="E68" s="83">
        <v>6.2</v>
      </c>
      <c r="F68" s="83">
        <v>2.52</v>
      </c>
      <c r="G68" s="83">
        <v>4.46</v>
      </c>
      <c r="H68" s="83">
        <v>3.7</v>
      </c>
      <c r="I68" s="83">
        <v>2.8</v>
      </c>
      <c r="J68" s="83">
        <v>2.67</v>
      </c>
      <c r="K68" s="83">
        <v>4.88</v>
      </c>
      <c r="L68" s="83">
        <v>3.44</v>
      </c>
      <c r="M68" s="100">
        <v>5.5</v>
      </c>
    </row>
    <row r="69" ht="18.75" spans="1:13">
      <c r="A69" s="106" t="s">
        <v>93</v>
      </c>
      <c r="B69" s="83">
        <v>3.28</v>
      </c>
      <c r="C69" s="83">
        <v>4.24</v>
      </c>
      <c r="D69" s="83">
        <v>3.92</v>
      </c>
      <c r="E69" s="83">
        <v>4.47</v>
      </c>
      <c r="F69" s="83">
        <v>2.5</v>
      </c>
      <c r="G69" s="83">
        <v>5.6</v>
      </c>
      <c r="H69" s="83">
        <v>3.09</v>
      </c>
      <c r="I69" s="83">
        <v>3.4</v>
      </c>
      <c r="J69" s="83">
        <v>3.76</v>
      </c>
      <c r="K69" s="83">
        <v>3.7</v>
      </c>
      <c r="L69" s="83">
        <v>8.31</v>
      </c>
      <c r="M69" s="100">
        <v>4.44</v>
      </c>
    </row>
    <row r="70" ht="18.75" spans="1:13">
      <c r="A70" s="106" t="s">
        <v>94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100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298</v>
      </c>
      <c r="D2" s="6"/>
      <c r="E2" s="6"/>
      <c r="F2" s="7" t="s">
        <v>127</v>
      </c>
      <c r="G2" s="7"/>
      <c r="H2" s="7"/>
      <c r="I2" s="91" t="s">
        <v>128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24130</v>
      </c>
      <c r="D4" s="13"/>
      <c r="E4" s="13"/>
      <c r="F4" s="13">
        <v>25100</v>
      </c>
      <c r="G4" s="13"/>
      <c r="H4" s="13"/>
      <c r="I4" s="13">
        <v>26270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15300</v>
      </c>
      <c r="D5" s="13"/>
      <c r="E5" s="13"/>
      <c r="F5" s="13">
        <v>16800</v>
      </c>
      <c r="G5" s="13"/>
      <c r="H5" s="13"/>
      <c r="I5" s="13">
        <v>17950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C4-'29日'!I4</f>
        <v>770</v>
      </c>
      <c r="D6" s="15"/>
      <c r="E6" s="15"/>
      <c r="F6" s="16">
        <f>F4-C4</f>
        <v>970</v>
      </c>
      <c r="G6" s="17"/>
      <c r="H6" s="18"/>
      <c r="I6" s="16">
        <f>I4-F4</f>
        <v>1170</v>
      </c>
      <c r="J6" s="17"/>
      <c r="K6" s="18"/>
      <c r="L6" s="95">
        <f>C6+F6+I6</f>
        <v>2910</v>
      </c>
      <c r="M6" s="95">
        <f>C7+F7+I7</f>
        <v>3870</v>
      </c>
    </row>
    <row r="7" ht="21.95" customHeight="1" spans="1:13">
      <c r="A7" s="11"/>
      <c r="B7" s="14" t="s">
        <v>8</v>
      </c>
      <c r="C7" s="15">
        <f>C5-'29日'!I5</f>
        <v>1220</v>
      </c>
      <c r="D7" s="15"/>
      <c r="E7" s="15"/>
      <c r="F7" s="16">
        <f>F5-C5</f>
        <v>1500</v>
      </c>
      <c r="G7" s="17"/>
      <c r="H7" s="18"/>
      <c r="I7" s="16">
        <f>I5-F5</f>
        <v>1150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49</v>
      </c>
      <c r="D9" s="13"/>
      <c r="E9" s="13"/>
      <c r="F9" s="13">
        <v>48</v>
      </c>
      <c r="G9" s="13"/>
      <c r="H9" s="13"/>
      <c r="I9" s="13">
        <v>47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49</v>
      </c>
      <c r="D10" s="13"/>
      <c r="E10" s="13"/>
      <c r="F10" s="13">
        <v>48</v>
      </c>
      <c r="G10" s="13"/>
      <c r="H10" s="13"/>
      <c r="I10" s="13">
        <v>47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3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400</v>
      </c>
      <c r="D15" s="24">
        <v>350</v>
      </c>
      <c r="E15" s="24">
        <v>290</v>
      </c>
      <c r="F15" s="24">
        <v>290</v>
      </c>
      <c r="G15" s="24">
        <v>250</v>
      </c>
      <c r="H15" s="24">
        <v>500</v>
      </c>
      <c r="I15" s="24">
        <v>500</v>
      </c>
      <c r="J15" s="24">
        <v>430</v>
      </c>
      <c r="K15" s="24">
        <v>370</v>
      </c>
    </row>
    <row r="16" ht="21.95" customHeight="1" spans="1:11">
      <c r="A16" s="25"/>
      <c r="B16" s="27" t="s">
        <v>21</v>
      </c>
      <c r="C16" s="28" t="s">
        <v>22</v>
      </c>
      <c r="D16" s="28"/>
      <c r="E16" s="28"/>
      <c r="F16" s="28" t="s">
        <v>299</v>
      </c>
      <c r="G16" s="28"/>
      <c r="H16" s="28"/>
      <c r="I16" s="28" t="s">
        <v>22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340</v>
      </c>
      <c r="D21" s="24">
        <v>500</v>
      </c>
      <c r="E21" s="24">
        <v>450</v>
      </c>
      <c r="F21" s="24">
        <v>450</v>
      </c>
      <c r="G21" s="24">
        <v>350</v>
      </c>
      <c r="H21" s="24">
        <v>550</v>
      </c>
      <c r="I21" s="24">
        <v>550</v>
      </c>
      <c r="J21" s="24">
        <v>470</v>
      </c>
      <c r="K21" s="24">
        <v>390</v>
      </c>
    </row>
    <row r="22" ht="21.95" customHeight="1" spans="1:11">
      <c r="A22" s="31"/>
      <c r="B22" s="27" t="s">
        <v>27</v>
      </c>
      <c r="C22" s="28" t="s">
        <v>300</v>
      </c>
      <c r="D22" s="28"/>
      <c r="E22" s="28"/>
      <c r="F22" s="28" t="s">
        <v>301</v>
      </c>
      <c r="G22" s="28"/>
      <c r="H22" s="28"/>
      <c r="I22" s="28" t="s">
        <v>28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f>1020+980</f>
        <v>2000</v>
      </c>
      <c r="D23" s="24"/>
      <c r="E23" s="24"/>
      <c r="F23" s="24">
        <f>1020+980</f>
        <v>2000</v>
      </c>
      <c r="G23" s="24"/>
      <c r="H23" s="24"/>
      <c r="I23" s="24">
        <v>1870</v>
      </c>
      <c r="J23" s="24"/>
      <c r="K23" s="24"/>
    </row>
    <row r="24" ht="21.95" customHeight="1" spans="1:11">
      <c r="A24" s="32"/>
      <c r="B24" s="33" t="s">
        <v>32</v>
      </c>
      <c r="C24" s="24">
        <f>990+950</f>
        <v>1940</v>
      </c>
      <c r="D24" s="24"/>
      <c r="E24" s="24"/>
      <c r="F24" s="24">
        <f>1840</f>
        <v>1840</v>
      </c>
      <c r="G24" s="24"/>
      <c r="H24" s="24"/>
      <c r="I24" s="24">
        <f>1840</f>
        <v>1840</v>
      </c>
      <c r="J24" s="24"/>
      <c r="K24" s="24"/>
    </row>
    <row r="25" ht="21.95" customHeight="1" spans="1:11">
      <c r="A25" s="25" t="s">
        <v>33</v>
      </c>
      <c r="B25" s="26" t="s">
        <v>34</v>
      </c>
      <c r="C25" s="24">
        <v>4</v>
      </c>
      <c r="D25" s="24"/>
      <c r="E25" s="24"/>
      <c r="F25" s="24">
        <v>3</v>
      </c>
      <c r="G25" s="24"/>
      <c r="H25" s="24"/>
      <c r="I25" s="24">
        <v>3</v>
      </c>
      <c r="J25" s="24"/>
      <c r="K25" s="24"/>
    </row>
    <row r="26" ht="21.95" customHeight="1" spans="1:11">
      <c r="A26" s="25"/>
      <c r="B26" s="26" t="s">
        <v>35</v>
      </c>
      <c r="C26" s="24">
        <v>111</v>
      </c>
      <c r="D26" s="24"/>
      <c r="E26" s="24"/>
      <c r="F26" s="24">
        <v>109</v>
      </c>
      <c r="G26" s="24"/>
      <c r="H26" s="24"/>
      <c r="I26" s="24">
        <v>109</v>
      </c>
      <c r="J26" s="24"/>
      <c r="K26" s="24"/>
    </row>
    <row r="27" ht="21.95" customHeight="1" spans="1:11">
      <c r="A27" s="25"/>
      <c r="B27" s="26" t="s">
        <v>36</v>
      </c>
      <c r="C27" s="24">
        <v>28</v>
      </c>
      <c r="D27" s="24"/>
      <c r="E27" s="24"/>
      <c r="F27" s="24">
        <v>28</v>
      </c>
      <c r="G27" s="24"/>
      <c r="H27" s="24"/>
      <c r="I27" s="24">
        <v>28</v>
      </c>
      <c r="J27" s="24"/>
      <c r="K27" s="24"/>
    </row>
    <row r="28" ht="76.5" customHeight="1" spans="1:11">
      <c r="A28" s="34" t="s">
        <v>37</v>
      </c>
      <c r="B28" s="35"/>
      <c r="C28" s="36" t="s">
        <v>302</v>
      </c>
      <c r="D28" s="37"/>
      <c r="E28" s="38"/>
      <c r="F28" s="36" t="s">
        <v>303</v>
      </c>
      <c r="G28" s="37"/>
      <c r="H28" s="38"/>
      <c r="I28" s="36" t="s">
        <v>304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ht="20.25" customHeight="1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customHeight="1" spans="1:11">
      <c r="A31" s="49" t="s">
        <v>41</v>
      </c>
      <c r="B31" s="50"/>
      <c r="C31" s="51" t="s">
        <v>44</v>
      </c>
      <c r="D31" s="52"/>
      <c r="E31" s="53"/>
      <c r="F31" s="51" t="s">
        <v>227</v>
      </c>
      <c r="G31" s="52"/>
      <c r="H31" s="53"/>
      <c r="I31" s="51" t="s">
        <v>305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100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9.46</v>
      </c>
      <c r="F35" s="23">
        <v>9.4</v>
      </c>
      <c r="G35" s="23">
        <v>9.39</v>
      </c>
      <c r="H35" s="24">
        <v>9.4</v>
      </c>
      <c r="I35" s="23">
        <v>9.33</v>
      </c>
      <c r="J35" s="100">
        <v>9.31</v>
      </c>
    </row>
    <row r="36" ht="15.75" spans="1:10">
      <c r="A36" s="62"/>
      <c r="B36" s="56"/>
      <c r="C36" s="63" t="s">
        <v>56</v>
      </c>
      <c r="D36" s="63" t="s">
        <v>57</v>
      </c>
      <c r="E36" s="23">
        <v>5.74</v>
      </c>
      <c r="F36" s="23">
        <v>5.61</v>
      </c>
      <c r="G36" s="23">
        <v>5.7</v>
      </c>
      <c r="H36" s="24">
        <v>6.8</v>
      </c>
      <c r="I36" s="23">
        <v>7.27</v>
      </c>
      <c r="J36" s="100">
        <v>6.89</v>
      </c>
    </row>
    <row r="37" ht="19.5" spans="1:10">
      <c r="A37" s="62"/>
      <c r="B37" s="56"/>
      <c r="C37" s="64" t="s">
        <v>58</v>
      </c>
      <c r="D37" s="63" t="s">
        <v>59</v>
      </c>
      <c r="E37" s="23">
        <v>8.92</v>
      </c>
      <c r="F37" s="23">
        <v>9.23</v>
      </c>
      <c r="G37" s="65">
        <v>9.01</v>
      </c>
      <c r="H37" s="24">
        <v>10.4</v>
      </c>
      <c r="I37" s="23">
        <v>9.8</v>
      </c>
      <c r="J37" s="100">
        <v>9.6</v>
      </c>
    </row>
    <row r="38" ht="16.5" spans="1:10">
      <c r="A38" s="62"/>
      <c r="B38" s="56"/>
      <c r="C38" s="66" t="s">
        <v>60</v>
      </c>
      <c r="D38" s="63" t="s">
        <v>61</v>
      </c>
      <c r="E38" s="65">
        <v>2.29</v>
      </c>
      <c r="F38" s="65">
        <v>9.2</v>
      </c>
      <c r="G38" s="65">
        <v>4.75</v>
      </c>
      <c r="H38" s="67">
        <v>1.2</v>
      </c>
      <c r="I38" s="23">
        <v>7.27</v>
      </c>
      <c r="J38" s="100">
        <v>4.67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0.5</v>
      </c>
      <c r="F39" s="23">
        <v>0.5</v>
      </c>
      <c r="G39" s="23">
        <v>0.3</v>
      </c>
      <c r="H39" s="24">
        <v>0.3</v>
      </c>
      <c r="I39" s="23">
        <v>0.6</v>
      </c>
      <c r="J39" s="100">
        <v>0.7</v>
      </c>
    </row>
    <row r="40" ht="15.75" spans="1:10">
      <c r="A40" s="62"/>
      <c r="B40" s="56"/>
      <c r="C40" s="64" t="s">
        <v>54</v>
      </c>
      <c r="D40" s="64" t="s">
        <v>63</v>
      </c>
      <c r="E40" s="23">
        <v>10.38</v>
      </c>
      <c r="F40" s="23">
        <v>10.3</v>
      </c>
      <c r="G40" s="23">
        <v>10.41</v>
      </c>
      <c r="H40" s="24">
        <v>10.31</v>
      </c>
      <c r="I40" s="23">
        <v>10.31</v>
      </c>
      <c r="J40" s="100">
        <v>10.28</v>
      </c>
    </row>
    <row r="41" ht="15.75" spans="1:10">
      <c r="A41" s="62"/>
      <c r="B41" s="56"/>
      <c r="C41" s="63" t="s">
        <v>56</v>
      </c>
      <c r="D41" s="63" t="s">
        <v>64</v>
      </c>
      <c r="E41" s="23">
        <v>19.7</v>
      </c>
      <c r="F41" s="23">
        <v>21.7</v>
      </c>
      <c r="G41" s="23">
        <v>21.5</v>
      </c>
      <c r="H41" s="24">
        <v>23.2</v>
      </c>
      <c r="I41" s="23">
        <v>21.3</v>
      </c>
      <c r="J41" s="100">
        <v>23.5</v>
      </c>
    </row>
    <row r="42" ht="15.75" spans="1:10">
      <c r="A42" s="62"/>
      <c r="B42" s="56"/>
      <c r="C42" s="68" t="s">
        <v>65</v>
      </c>
      <c r="D42" s="69" t="s">
        <v>66</v>
      </c>
      <c r="E42" s="23">
        <v>7.9</v>
      </c>
      <c r="F42" s="23">
        <v>7.37</v>
      </c>
      <c r="G42" s="23">
        <v>6.63</v>
      </c>
      <c r="H42" s="24">
        <v>6.33</v>
      </c>
      <c r="I42" s="23">
        <v>6.28</v>
      </c>
      <c r="J42" s="100">
        <v>5.89</v>
      </c>
    </row>
    <row r="43" ht="16.5" spans="1:10">
      <c r="A43" s="62"/>
      <c r="B43" s="56"/>
      <c r="C43" s="68" t="s">
        <v>67</v>
      </c>
      <c r="D43" s="70" t="s">
        <v>68</v>
      </c>
      <c r="E43" s="23">
        <v>7.95</v>
      </c>
      <c r="F43" s="23">
        <v>9.12</v>
      </c>
      <c r="G43" s="23">
        <v>7.27</v>
      </c>
      <c r="H43" s="24">
        <v>7.1</v>
      </c>
      <c r="I43" s="23">
        <v>7.21</v>
      </c>
      <c r="J43" s="100">
        <v>6.9</v>
      </c>
    </row>
    <row r="44" ht="19.5" spans="1:10">
      <c r="A44" s="62"/>
      <c r="B44" s="56"/>
      <c r="C44" s="64" t="s">
        <v>58</v>
      </c>
      <c r="D44" s="63" t="s">
        <v>69</v>
      </c>
      <c r="E44" s="23">
        <v>270</v>
      </c>
      <c r="F44" s="23">
        <v>268</v>
      </c>
      <c r="G44" s="23">
        <v>275</v>
      </c>
      <c r="H44" s="24">
        <v>269</v>
      </c>
      <c r="I44" s="23">
        <v>280</v>
      </c>
      <c r="J44" s="100">
        <v>285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5.23</v>
      </c>
      <c r="F45" s="23">
        <v>6.17</v>
      </c>
      <c r="G45" s="23">
        <v>5.2</v>
      </c>
      <c r="H45" s="24">
        <v>5.9</v>
      </c>
      <c r="I45" s="23">
        <v>6.81</v>
      </c>
      <c r="J45" s="100">
        <v>7.03</v>
      </c>
    </row>
    <row r="46" ht="19.5" spans="1:10">
      <c r="A46" s="62"/>
      <c r="B46" s="56"/>
      <c r="C46" s="64" t="s">
        <v>58</v>
      </c>
      <c r="D46" s="63" t="s">
        <v>59</v>
      </c>
      <c r="E46" s="23">
        <v>12.5</v>
      </c>
      <c r="F46" s="23">
        <v>12.8</v>
      </c>
      <c r="G46" s="23">
        <v>13.2</v>
      </c>
      <c r="H46" s="24">
        <v>10.9</v>
      </c>
      <c r="I46" s="23">
        <v>10.3</v>
      </c>
      <c r="J46" s="100">
        <v>11</v>
      </c>
    </row>
    <row r="47" ht="16.5" spans="1:10">
      <c r="A47" s="62"/>
      <c r="B47" s="56"/>
      <c r="C47" s="66" t="s">
        <v>60</v>
      </c>
      <c r="D47" s="63" t="s">
        <v>73</v>
      </c>
      <c r="E47" s="23">
        <v>8.13</v>
      </c>
      <c r="F47" s="23">
        <v>4.9</v>
      </c>
      <c r="G47" s="23">
        <v>15</v>
      </c>
      <c r="H47" s="24">
        <v>6.1</v>
      </c>
      <c r="I47" s="23">
        <v>3.24</v>
      </c>
      <c r="J47" s="100">
        <v>4.61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6.6</v>
      </c>
      <c r="F48" s="23">
        <v>5.97</v>
      </c>
      <c r="G48" s="23">
        <v>5.7</v>
      </c>
      <c r="H48" s="24">
        <v>6.4</v>
      </c>
      <c r="I48" s="23">
        <v>6.37</v>
      </c>
      <c r="J48" s="100">
        <v>6.67</v>
      </c>
    </row>
    <row r="49" ht="19.5" spans="1:10">
      <c r="A49" s="62"/>
      <c r="B49" s="56"/>
      <c r="C49" s="64" t="s">
        <v>58</v>
      </c>
      <c r="D49" s="63" t="s">
        <v>59</v>
      </c>
      <c r="E49" s="23">
        <v>21.6</v>
      </c>
      <c r="F49" s="23">
        <v>19.2</v>
      </c>
      <c r="G49" s="23">
        <v>15.7</v>
      </c>
      <c r="H49" s="24">
        <v>17.4</v>
      </c>
      <c r="I49" s="23">
        <v>19.7</v>
      </c>
      <c r="J49" s="100">
        <v>18.9</v>
      </c>
    </row>
    <row r="50" ht="16.5" spans="1:10">
      <c r="A50" s="62"/>
      <c r="B50" s="56"/>
      <c r="C50" s="66" t="s">
        <v>60</v>
      </c>
      <c r="D50" s="63" t="s">
        <v>73</v>
      </c>
      <c r="E50" s="23">
        <v>1.77</v>
      </c>
      <c r="F50" s="23">
        <v>3.41</v>
      </c>
      <c r="G50" s="23">
        <v>3.4</v>
      </c>
      <c r="H50" s="24">
        <v>6.8</v>
      </c>
      <c r="I50" s="23">
        <v>6.34</v>
      </c>
      <c r="J50" s="100">
        <v>7.71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>
        <v>0</v>
      </c>
      <c r="F51" s="23">
        <v>0</v>
      </c>
      <c r="G51" s="23">
        <v>0</v>
      </c>
      <c r="H51" s="24">
        <v>0</v>
      </c>
      <c r="I51" s="23">
        <v>0</v>
      </c>
      <c r="J51" s="100">
        <v>0</v>
      </c>
    </row>
    <row r="52" ht="15.75" spans="1:10">
      <c r="A52" s="62"/>
      <c r="B52" s="56"/>
      <c r="C52" s="64" t="s">
        <v>54</v>
      </c>
      <c r="D52" s="63" t="s">
        <v>77</v>
      </c>
      <c r="E52" s="23">
        <v>9.07</v>
      </c>
      <c r="F52" s="23">
        <v>9.25</v>
      </c>
      <c r="G52" s="23">
        <v>9.25</v>
      </c>
      <c r="H52" s="24">
        <v>9.34</v>
      </c>
      <c r="I52" s="23">
        <v>9.1</v>
      </c>
      <c r="J52" s="100">
        <v>9.17</v>
      </c>
    </row>
    <row r="53" ht="15.75" spans="1:10">
      <c r="A53" s="62"/>
      <c r="B53" s="56"/>
      <c r="C53" s="63" t="s">
        <v>56</v>
      </c>
      <c r="D53" s="63" t="s">
        <v>57</v>
      </c>
      <c r="E53" s="23">
        <v>5.57</v>
      </c>
      <c r="F53" s="23">
        <v>6.01</v>
      </c>
      <c r="G53" s="23">
        <v>4.9</v>
      </c>
      <c r="H53" s="24">
        <v>5.1</v>
      </c>
      <c r="I53" s="23">
        <v>8.86</v>
      </c>
      <c r="J53" s="100">
        <v>7.69</v>
      </c>
    </row>
    <row r="54" ht="19.5" spans="1:10">
      <c r="A54" s="62"/>
      <c r="B54" s="56"/>
      <c r="C54" s="64" t="s">
        <v>58</v>
      </c>
      <c r="D54" s="63" t="s">
        <v>59</v>
      </c>
      <c r="E54" s="23">
        <v>10.8</v>
      </c>
      <c r="F54" s="23">
        <v>12.1</v>
      </c>
      <c r="G54" s="23">
        <v>11.8</v>
      </c>
      <c r="H54" s="24">
        <v>11.6</v>
      </c>
      <c r="I54" s="23">
        <v>6.7</v>
      </c>
      <c r="J54" s="100">
        <v>7</v>
      </c>
    </row>
    <row r="55" ht="16.5" spans="1:10">
      <c r="A55" s="62"/>
      <c r="B55" s="71"/>
      <c r="C55" s="72" t="s">
        <v>60</v>
      </c>
      <c r="D55" s="63" t="s">
        <v>80</v>
      </c>
      <c r="E55" s="73">
        <v>1.7</v>
      </c>
      <c r="F55" s="73">
        <v>1.92</v>
      </c>
      <c r="G55" s="73">
        <v>7.14</v>
      </c>
      <c r="H55" s="24">
        <v>4.9</v>
      </c>
      <c r="I55" s="23">
        <v>4.37</v>
      </c>
      <c r="J55" s="100">
        <v>3.82</v>
      </c>
    </row>
    <row r="56" ht="14.25" spans="1:10">
      <c r="A56" s="74" t="s">
        <v>81</v>
      </c>
      <c r="B56" s="74" t="s">
        <v>82</v>
      </c>
      <c r="C56" s="75">
        <v>7.11</v>
      </c>
      <c r="D56" s="74" t="s">
        <v>52</v>
      </c>
      <c r="E56" s="75">
        <v>82</v>
      </c>
      <c r="F56" s="74" t="s">
        <v>83</v>
      </c>
      <c r="G56" s="75">
        <v>70</v>
      </c>
      <c r="H56" s="74" t="s">
        <v>84</v>
      </c>
      <c r="I56" s="75">
        <v>0.01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>
        <v>27.1</v>
      </c>
      <c r="C59" s="83"/>
      <c r="D59" s="84"/>
      <c r="E59" s="83"/>
      <c r="F59" s="83"/>
      <c r="G59" s="85"/>
      <c r="H59" s="83"/>
      <c r="I59" s="83"/>
      <c r="J59" s="100"/>
      <c r="K59" s="100"/>
      <c r="L59" s="100">
        <v>5.16</v>
      </c>
      <c r="M59" s="100"/>
    </row>
    <row r="60" ht="18.75" spans="1:13">
      <c r="A60" s="81" t="s">
        <v>86</v>
      </c>
      <c r="B60" s="82"/>
      <c r="C60" s="83"/>
      <c r="D60" s="84">
        <v>62.7</v>
      </c>
      <c r="E60" s="83"/>
      <c r="F60" s="83">
        <v>47.6</v>
      </c>
      <c r="G60" s="85"/>
      <c r="H60" s="83">
        <v>24.3</v>
      </c>
      <c r="I60" s="83"/>
      <c r="J60" s="100">
        <v>30.3</v>
      </c>
      <c r="K60" s="100"/>
      <c r="L60" s="100"/>
      <c r="M60" s="100"/>
    </row>
    <row r="61" ht="18.75" spans="1:13">
      <c r="A61" s="81" t="s">
        <v>87</v>
      </c>
      <c r="B61" s="82">
        <v>72.4</v>
      </c>
      <c r="C61" s="83"/>
      <c r="D61" s="84">
        <v>75.5</v>
      </c>
      <c r="E61" s="83"/>
      <c r="F61" s="83">
        <v>70.9</v>
      </c>
      <c r="G61" s="85"/>
      <c r="H61" s="83">
        <v>54.4</v>
      </c>
      <c r="I61" s="83"/>
      <c r="J61" s="100">
        <v>77.8</v>
      </c>
      <c r="K61" s="100"/>
      <c r="L61" s="100">
        <v>56.4</v>
      </c>
      <c r="M61" s="100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>
        <v>14.47</v>
      </c>
      <c r="D63" s="84"/>
      <c r="E63" s="83">
        <v>14.2</v>
      </c>
      <c r="F63" s="83"/>
      <c r="G63" s="85">
        <v>15.6</v>
      </c>
      <c r="H63" s="83"/>
      <c r="I63" s="83">
        <v>25.3</v>
      </c>
      <c r="J63" s="100"/>
      <c r="K63" s="100">
        <v>11.8</v>
      </c>
      <c r="M63" s="100">
        <v>10.8</v>
      </c>
    </row>
    <row r="64" ht="18.75" spans="1:13">
      <c r="A64" s="88" t="s">
        <v>89</v>
      </c>
      <c r="B64" s="83"/>
      <c r="C64" s="83"/>
      <c r="D64" s="84"/>
      <c r="E64" s="83"/>
      <c r="F64" s="83"/>
      <c r="G64" s="89">
        <v>14.2</v>
      </c>
      <c r="H64" s="83"/>
      <c r="I64" s="83">
        <v>17.7</v>
      </c>
      <c r="J64" s="100"/>
      <c r="K64" s="100">
        <v>9.6</v>
      </c>
      <c r="L64" s="100"/>
      <c r="M64" s="100">
        <v>9.1</v>
      </c>
    </row>
    <row r="65" ht="18.75" spans="1:13">
      <c r="A65" s="88" t="s">
        <v>90</v>
      </c>
      <c r="B65" s="83"/>
      <c r="C65" s="83">
        <v>68.51</v>
      </c>
      <c r="D65" s="84"/>
      <c r="E65" s="83">
        <v>81.3</v>
      </c>
      <c r="F65" s="83"/>
      <c r="G65" s="85"/>
      <c r="H65" s="83"/>
      <c r="I65" s="83"/>
      <c r="J65" s="100"/>
      <c r="K65" s="100"/>
      <c r="M65" s="100"/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7.83</v>
      </c>
      <c r="C67" s="83">
        <v>11.58</v>
      </c>
      <c r="D67" s="84">
        <v>1.31</v>
      </c>
      <c r="E67" s="83">
        <v>11.27</v>
      </c>
      <c r="F67" s="83">
        <v>12.5</v>
      </c>
      <c r="G67" s="85">
        <v>11.1</v>
      </c>
      <c r="H67" s="83">
        <v>9.3</v>
      </c>
      <c r="I67" s="83">
        <v>10.5</v>
      </c>
      <c r="J67" s="100">
        <v>2.96</v>
      </c>
      <c r="K67" s="100">
        <v>11.2</v>
      </c>
      <c r="L67" s="100">
        <v>4.88</v>
      </c>
      <c r="M67" s="100">
        <v>10.1</v>
      </c>
    </row>
    <row r="68" ht="18.75" spans="1:13">
      <c r="A68" s="106" t="s">
        <v>92</v>
      </c>
      <c r="B68" s="107">
        <v>4.18</v>
      </c>
      <c r="C68" s="83">
        <v>9.99</v>
      </c>
      <c r="D68" s="84">
        <v>5.62</v>
      </c>
      <c r="E68" s="83">
        <v>10.42</v>
      </c>
      <c r="F68" s="83">
        <v>4.63</v>
      </c>
      <c r="G68" s="85">
        <v>9.9</v>
      </c>
      <c r="H68" s="83">
        <v>8.7</v>
      </c>
      <c r="I68" s="83">
        <v>9.3</v>
      </c>
      <c r="J68" s="100">
        <v>7.66</v>
      </c>
      <c r="K68" s="100">
        <v>9.8</v>
      </c>
      <c r="L68" s="100">
        <v>6.37</v>
      </c>
      <c r="M68" s="100">
        <v>8.9</v>
      </c>
    </row>
    <row r="69" ht="18.75" spans="1:13">
      <c r="A69" s="106" t="s">
        <v>93</v>
      </c>
      <c r="B69" s="107">
        <v>12.6</v>
      </c>
      <c r="C69" s="83">
        <v>8.51</v>
      </c>
      <c r="D69" s="84">
        <v>9.75</v>
      </c>
      <c r="E69" s="83">
        <v>8.65</v>
      </c>
      <c r="F69" s="83"/>
      <c r="G69" s="85"/>
      <c r="H69" s="83"/>
      <c r="I69" s="83"/>
      <c r="J69" s="100"/>
      <c r="K69" s="100"/>
      <c r="L69" s="100"/>
      <c r="M69" s="100"/>
    </row>
    <row r="70" ht="18.75" spans="1:13">
      <c r="A70" s="106" t="s">
        <v>94</v>
      </c>
      <c r="B70" s="83"/>
      <c r="C70" s="83"/>
      <c r="D70" s="84"/>
      <c r="E70" s="83"/>
      <c r="F70" s="83"/>
      <c r="G70" s="85"/>
      <c r="H70" s="83"/>
      <c r="I70" s="83"/>
      <c r="J70" s="100"/>
      <c r="K70" s="100"/>
      <c r="L70" s="100"/>
      <c r="M70" s="100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workbookViewId="0">
      <selection activeCell="F5" sqref="F5:H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141</v>
      </c>
      <c r="D2" s="6"/>
      <c r="E2" s="6"/>
      <c r="F2" s="7" t="s">
        <v>142</v>
      </c>
      <c r="G2" s="7"/>
      <c r="H2" s="7"/>
      <c r="I2" s="91" t="s">
        <v>143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27290</v>
      </c>
      <c r="D4" s="13"/>
      <c r="E4" s="13"/>
      <c r="F4" s="13">
        <v>28250</v>
      </c>
      <c r="G4" s="13"/>
      <c r="H4" s="13"/>
      <c r="I4" s="13">
        <v>29000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18680</v>
      </c>
      <c r="D5" s="13"/>
      <c r="E5" s="13"/>
      <c r="F5" s="13">
        <v>19550</v>
      </c>
      <c r="G5" s="13"/>
      <c r="H5" s="13"/>
      <c r="I5" s="13">
        <v>20530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C4-'30日'!I4</f>
        <v>1020</v>
      </c>
      <c r="D6" s="15"/>
      <c r="E6" s="15"/>
      <c r="F6" s="16">
        <f>F4-C4</f>
        <v>960</v>
      </c>
      <c r="G6" s="17"/>
      <c r="H6" s="18"/>
      <c r="I6" s="16">
        <f>I4-F4</f>
        <v>750</v>
      </c>
      <c r="J6" s="17"/>
      <c r="K6" s="18"/>
      <c r="L6" s="95">
        <f>C6+F6+I6</f>
        <v>2730</v>
      </c>
      <c r="M6" s="95">
        <f>C7+F7+I7</f>
        <v>2580</v>
      </c>
    </row>
    <row r="7" ht="21.95" customHeight="1" spans="1:13">
      <c r="A7" s="11"/>
      <c r="B7" s="14" t="s">
        <v>8</v>
      </c>
      <c r="C7" s="15">
        <f>C5-'30日'!I5</f>
        <v>730</v>
      </c>
      <c r="D7" s="15"/>
      <c r="E7" s="15"/>
      <c r="F7" s="16">
        <f>F5-C5</f>
        <v>870</v>
      </c>
      <c r="G7" s="17"/>
      <c r="H7" s="18"/>
      <c r="I7" s="16">
        <f>I5-F5</f>
        <v>980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47</v>
      </c>
      <c r="D9" s="13"/>
      <c r="E9" s="13"/>
      <c r="F9" s="13">
        <v>48</v>
      </c>
      <c r="G9" s="13"/>
      <c r="H9" s="13"/>
      <c r="I9" s="13">
        <v>47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47</v>
      </c>
      <c r="D10" s="13"/>
      <c r="E10" s="13"/>
      <c r="F10" s="13">
        <v>48</v>
      </c>
      <c r="G10" s="13"/>
      <c r="H10" s="13"/>
      <c r="I10" s="13">
        <v>47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4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370</v>
      </c>
      <c r="D15" s="24">
        <v>330</v>
      </c>
      <c r="E15" s="24">
        <v>290</v>
      </c>
      <c r="F15" s="24">
        <v>290</v>
      </c>
      <c r="G15" s="24">
        <v>250</v>
      </c>
      <c r="H15" s="24">
        <v>490</v>
      </c>
      <c r="I15" s="24">
        <v>490</v>
      </c>
      <c r="J15" s="24">
        <v>450</v>
      </c>
      <c r="K15" s="24">
        <v>410</v>
      </c>
    </row>
    <row r="16" ht="30" customHeight="1" spans="1:11">
      <c r="A16" s="25"/>
      <c r="B16" s="27" t="s">
        <v>21</v>
      </c>
      <c r="C16" s="28" t="s">
        <v>22</v>
      </c>
      <c r="D16" s="28"/>
      <c r="E16" s="28"/>
      <c r="F16" s="28" t="s">
        <v>306</v>
      </c>
      <c r="G16" s="28"/>
      <c r="H16" s="28"/>
      <c r="I16" s="28" t="s">
        <v>22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390</v>
      </c>
      <c r="D21" s="24">
        <v>290</v>
      </c>
      <c r="E21" s="24">
        <v>500</v>
      </c>
      <c r="F21" s="24">
        <v>500</v>
      </c>
      <c r="G21" s="24">
        <v>440</v>
      </c>
      <c r="H21" s="24">
        <v>330</v>
      </c>
      <c r="I21" s="24">
        <v>330</v>
      </c>
      <c r="J21" s="24">
        <v>230</v>
      </c>
      <c r="K21" s="24">
        <v>500</v>
      </c>
    </row>
    <row r="22" ht="43.5" customHeight="1" spans="1:11">
      <c r="A22" s="31"/>
      <c r="B22" s="27" t="s">
        <v>27</v>
      </c>
      <c r="C22" s="28" t="s">
        <v>307</v>
      </c>
      <c r="D22" s="28"/>
      <c r="E22" s="28"/>
      <c r="F22" s="28" t="s">
        <v>28</v>
      </c>
      <c r="G22" s="28"/>
      <c r="H22" s="28"/>
      <c r="I22" s="28" t="s">
        <v>308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v>1750</v>
      </c>
      <c r="D23" s="24"/>
      <c r="E23" s="24"/>
      <c r="F23" s="24">
        <v>1650</v>
      </c>
      <c r="G23" s="24"/>
      <c r="H23" s="24"/>
      <c r="I23" s="24">
        <v>1650</v>
      </c>
      <c r="J23" s="24"/>
      <c r="K23" s="24"/>
    </row>
    <row r="24" ht="21.95" customHeight="1" spans="1:11">
      <c r="A24" s="32"/>
      <c r="B24" s="33" t="s">
        <v>32</v>
      </c>
      <c r="C24" s="24">
        <f>1840</f>
        <v>1840</v>
      </c>
      <c r="D24" s="24"/>
      <c r="E24" s="24"/>
      <c r="F24" s="24">
        <f>870+840</f>
        <v>1710</v>
      </c>
      <c r="G24" s="24"/>
      <c r="H24" s="24"/>
      <c r="I24" s="24">
        <v>1710</v>
      </c>
      <c r="J24" s="24"/>
      <c r="K24" s="24"/>
    </row>
    <row r="25" ht="21.95" customHeight="1" spans="1:11">
      <c r="A25" s="25" t="s">
        <v>33</v>
      </c>
      <c r="B25" s="26" t="s">
        <v>34</v>
      </c>
      <c r="C25" s="24">
        <v>3</v>
      </c>
      <c r="D25" s="24"/>
      <c r="E25" s="24"/>
      <c r="F25" s="24">
        <v>53</v>
      </c>
      <c r="G25" s="24"/>
      <c r="H25" s="24"/>
      <c r="I25" s="24">
        <v>53</v>
      </c>
      <c r="J25" s="24"/>
      <c r="K25" s="24"/>
    </row>
    <row r="26" ht="21.95" customHeight="1" spans="1:11">
      <c r="A26" s="25"/>
      <c r="B26" s="26" t="s">
        <v>35</v>
      </c>
      <c r="C26" s="24">
        <v>109</v>
      </c>
      <c r="D26" s="24"/>
      <c r="E26" s="24"/>
      <c r="F26" s="24">
        <v>109</v>
      </c>
      <c r="G26" s="24"/>
      <c r="H26" s="24"/>
      <c r="I26" s="24">
        <v>107</v>
      </c>
      <c r="J26" s="24"/>
      <c r="K26" s="24"/>
    </row>
    <row r="27" ht="21.95" customHeight="1" spans="1:11">
      <c r="A27" s="25"/>
      <c r="B27" s="26" t="s">
        <v>36</v>
      </c>
      <c r="C27" s="24">
        <v>28</v>
      </c>
      <c r="D27" s="24"/>
      <c r="E27" s="24"/>
      <c r="F27" s="24">
        <v>28</v>
      </c>
      <c r="G27" s="24"/>
      <c r="H27" s="24"/>
      <c r="I27" s="24">
        <v>28</v>
      </c>
      <c r="J27" s="24"/>
      <c r="K27" s="24"/>
    </row>
    <row r="28" ht="76.5" customHeight="1" spans="1:11">
      <c r="A28" s="34" t="s">
        <v>37</v>
      </c>
      <c r="B28" s="35"/>
      <c r="C28" s="36" t="s">
        <v>309</v>
      </c>
      <c r="D28" s="37"/>
      <c r="E28" s="38"/>
      <c r="F28" s="36" t="s">
        <v>310</v>
      </c>
      <c r="G28" s="37"/>
      <c r="H28" s="38"/>
      <c r="I28" s="36" t="s">
        <v>200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ht="20.25" customHeight="1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customHeight="1" spans="1:11">
      <c r="A31" s="49" t="s">
        <v>41</v>
      </c>
      <c r="B31" s="50"/>
      <c r="C31" s="51" t="s">
        <v>43</v>
      </c>
      <c r="D31" s="52"/>
      <c r="E31" s="53"/>
      <c r="F31" s="51" t="s">
        <v>311</v>
      </c>
      <c r="G31" s="52"/>
      <c r="H31" s="53"/>
      <c r="I31" s="51" t="s">
        <v>312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100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9.3</v>
      </c>
      <c r="F35" s="23">
        <v>9.32</v>
      </c>
      <c r="G35" s="23">
        <v>9.35</v>
      </c>
      <c r="H35" s="24">
        <v>9.31</v>
      </c>
      <c r="I35" s="23">
        <v>9.32</v>
      </c>
      <c r="J35" s="100">
        <v>9.3</v>
      </c>
    </row>
    <row r="36" ht="15.75" spans="1:10">
      <c r="A36" s="62"/>
      <c r="B36" s="56"/>
      <c r="C36" s="63" t="s">
        <v>56</v>
      </c>
      <c r="D36" s="63" t="s">
        <v>57</v>
      </c>
      <c r="E36" s="23">
        <v>6.67</v>
      </c>
      <c r="F36" s="23">
        <v>7.04</v>
      </c>
      <c r="G36" s="23">
        <v>6.2</v>
      </c>
      <c r="H36" s="24">
        <v>6.4</v>
      </c>
      <c r="I36" s="23">
        <v>5.91</v>
      </c>
      <c r="J36" s="100">
        <v>5.62</v>
      </c>
    </row>
    <row r="37" ht="19.5" spans="1:10">
      <c r="A37" s="62"/>
      <c r="B37" s="56"/>
      <c r="C37" s="64" t="s">
        <v>58</v>
      </c>
      <c r="D37" s="63" t="s">
        <v>59</v>
      </c>
      <c r="E37" s="23">
        <v>10.6</v>
      </c>
      <c r="F37" s="23">
        <v>10.5</v>
      </c>
      <c r="G37" s="65">
        <v>10.3</v>
      </c>
      <c r="H37" s="24">
        <v>9.26</v>
      </c>
      <c r="I37" s="23">
        <v>8.8</v>
      </c>
      <c r="J37" s="100">
        <v>9.7</v>
      </c>
    </row>
    <row r="38" ht="16.5" spans="1:10">
      <c r="A38" s="62"/>
      <c r="B38" s="56"/>
      <c r="C38" s="66" t="s">
        <v>60</v>
      </c>
      <c r="D38" s="63" t="s">
        <v>61</v>
      </c>
      <c r="E38" s="65">
        <v>3.74</v>
      </c>
      <c r="F38" s="65">
        <v>3.61</v>
      </c>
      <c r="G38" s="65">
        <v>2.8</v>
      </c>
      <c r="H38" s="67">
        <v>2.5</v>
      </c>
      <c r="I38" s="23">
        <v>2.3</v>
      </c>
      <c r="J38" s="100">
        <v>1.76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0.6</v>
      </c>
      <c r="F39" s="23">
        <v>0.6</v>
      </c>
      <c r="G39" s="23">
        <v>0.6</v>
      </c>
      <c r="H39" s="24">
        <v>0.6</v>
      </c>
      <c r="I39" s="23">
        <v>0.6</v>
      </c>
      <c r="J39" s="100">
        <v>0.6</v>
      </c>
    </row>
    <row r="40" ht="15.75" spans="1:10">
      <c r="A40" s="62"/>
      <c r="B40" s="56"/>
      <c r="C40" s="64" t="s">
        <v>54</v>
      </c>
      <c r="D40" s="64" t="s">
        <v>63</v>
      </c>
      <c r="E40" s="23">
        <v>10.3</v>
      </c>
      <c r="F40" s="23">
        <v>10.25</v>
      </c>
      <c r="G40" s="23">
        <v>10.55</v>
      </c>
      <c r="H40" s="24">
        <v>10.47</v>
      </c>
      <c r="I40" s="23">
        <v>10.25</v>
      </c>
      <c r="J40" s="100">
        <v>10.27</v>
      </c>
    </row>
    <row r="41" ht="15.75" spans="1:10">
      <c r="A41" s="62"/>
      <c r="B41" s="56"/>
      <c r="C41" s="63" t="s">
        <v>56</v>
      </c>
      <c r="D41" s="63" t="s">
        <v>64</v>
      </c>
      <c r="E41" s="23">
        <v>23.6</v>
      </c>
      <c r="F41" s="23">
        <v>21.8</v>
      </c>
      <c r="G41" s="23">
        <v>22.4</v>
      </c>
      <c r="H41" s="24">
        <v>23.7</v>
      </c>
      <c r="I41" s="23">
        <v>25.2</v>
      </c>
      <c r="J41" s="100">
        <v>23.1</v>
      </c>
    </row>
    <row r="42" ht="15.75" spans="1:10">
      <c r="A42" s="62"/>
      <c r="B42" s="56"/>
      <c r="C42" s="68" t="s">
        <v>65</v>
      </c>
      <c r="D42" s="69" t="s">
        <v>66</v>
      </c>
      <c r="E42" s="23">
        <v>5.76</v>
      </c>
      <c r="F42" s="23">
        <v>5.57</v>
      </c>
      <c r="G42" s="23">
        <v>5.37</v>
      </c>
      <c r="H42" s="24">
        <v>5.7</v>
      </c>
      <c r="I42" s="23">
        <v>6</v>
      </c>
      <c r="J42" s="100">
        <v>6.29</v>
      </c>
    </row>
    <row r="43" ht="16.5" spans="1:10">
      <c r="A43" s="62"/>
      <c r="B43" s="56"/>
      <c r="C43" s="68" t="s">
        <v>67</v>
      </c>
      <c r="D43" s="70" t="s">
        <v>68</v>
      </c>
      <c r="E43" s="23">
        <v>6.33</v>
      </c>
      <c r="F43" s="23">
        <v>7.04</v>
      </c>
      <c r="G43" s="23">
        <v>6.08</v>
      </c>
      <c r="H43" s="24">
        <v>6.8</v>
      </c>
      <c r="I43" s="23">
        <v>6.62</v>
      </c>
      <c r="J43" s="100">
        <v>6.31</v>
      </c>
    </row>
    <row r="44" ht="19.5" spans="1:10">
      <c r="A44" s="62"/>
      <c r="B44" s="56"/>
      <c r="C44" s="64" t="s">
        <v>58</v>
      </c>
      <c r="D44" s="63" t="s">
        <v>69</v>
      </c>
      <c r="E44" s="23">
        <v>325</v>
      </c>
      <c r="F44" s="23">
        <v>356</v>
      </c>
      <c r="G44" s="23">
        <v>374</v>
      </c>
      <c r="H44" s="24">
        <v>375</v>
      </c>
      <c r="I44" s="23">
        <v>330</v>
      </c>
      <c r="J44" s="100">
        <v>400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5.68</v>
      </c>
      <c r="F45" s="23">
        <v>4.94</v>
      </c>
      <c r="G45" s="23">
        <v>5.8</v>
      </c>
      <c r="H45" s="24">
        <v>5.9</v>
      </c>
      <c r="I45" s="23">
        <v>5.73</v>
      </c>
      <c r="J45" s="100">
        <v>5.56</v>
      </c>
    </row>
    <row r="46" ht="19.5" spans="1:10">
      <c r="A46" s="62"/>
      <c r="B46" s="56"/>
      <c r="C46" s="64" t="s">
        <v>58</v>
      </c>
      <c r="D46" s="63" t="s">
        <v>59</v>
      </c>
      <c r="E46" s="23">
        <v>15</v>
      </c>
      <c r="F46" s="23">
        <v>14.5</v>
      </c>
      <c r="G46" s="23">
        <v>16.2</v>
      </c>
      <c r="H46" s="24">
        <v>16.1</v>
      </c>
      <c r="I46" s="23">
        <v>12.5</v>
      </c>
      <c r="J46" s="100">
        <v>13</v>
      </c>
    </row>
    <row r="47" ht="16.5" spans="1:10">
      <c r="A47" s="62"/>
      <c r="B47" s="56"/>
      <c r="C47" s="66" t="s">
        <v>60</v>
      </c>
      <c r="D47" s="63" t="s">
        <v>73</v>
      </c>
      <c r="E47" s="23">
        <v>2.34</v>
      </c>
      <c r="F47" s="23">
        <v>1.33</v>
      </c>
      <c r="G47" s="23">
        <v>1.59</v>
      </c>
      <c r="H47" s="24">
        <v>1.5</v>
      </c>
      <c r="I47" s="23">
        <v>1.4</v>
      </c>
      <c r="J47" s="100">
        <v>1.71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6.03</v>
      </c>
      <c r="F48" s="23">
        <v>6.17</v>
      </c>
      <c r="G48" s="23">
        <v>5.1</v>
      </c>
      <c r="H48" s="24">
        <v>6.61</v>
      </c>
      <c r="I48" s="23">
        <v>5.66</v>
      </c>
      <c r="J48" s="100">
        <v>5.19</v>
      </c>
    </row>
    <row r="49" ht="19.5" spans="1:10">
      <c r="A49" s="62"/>
      <c r="B49" s="56"/>
      <c r="C49" s="64" t="s">
        <v>58</v>
      </c>
      <c r="D49" s="63" t="s">
        <v>59</v>
      </c>
      <c r="E49" s="23">
        <v>17.5</v>
      </c>
      <c r="F49" s="23">
        <v>20.2</v>
      </c>
      <c r="G49" s="23">
        <v>18.7</v>
      </c>
      <c r="H49" s="24">
        <v>15</v>
      </c>
      <c r="I49" s="23">
        <v>14.7</v>
      </c>
      <c r="J49" s="100">
        <v>9.4</v>
      </c>
    </row>
    <row r="50" ht="16.5" spans="1:10">
      <c r="A50" s="62"/>
      <c r="B50" s="56"/>
      <c r="C50" s="66" t="s">
        <v>60</v>
      </c>
      <c r="D50" s="63" t="s">
        <v>73</v>
      </c>
      <c r="E50" s="23">
        <v>2.11</v>
      </c>
      <c r="F50" s="23">
        <v>2.6</v>
      </c>
      <c r="G50" s="23">
        <v>7.67</v>
      </c>
      <c r="H50" s="24">
        <v>2.9</v>
      </c>
      <c r="I50" s="23">
        <v>2.36</v>
      </c>
      <c r="J50" s="100">
        <v>2.51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>
        <v>0</v>
      </c>
      <c r="F51" s="23">
        <v>0</v>
      </c>
      <c r="G51" s="23">
        <v>0</v>
      </c>
      <c r="H51" s="24">
        <v>0</v>
      </c>
      <c r="I51" s="23">
        <v>0</v>
      </c>
      <c r="J51" s="100">
        <v>0</v>
      </c>
    </row>
    <row r="52" ht="15.75" spans="1:10">
      <c r="A52" s="62"/>
      <c r="B52" s="56"/>
      <c r="C52" s="64" t="s">
        <v>54</v>
      </c>
      <c r="D52" s="63" t="s">
        <v>77</v>
      </c>
      <c r="E52" s="23">
        <v>9.46</v>
      </c>
      <c r="F52" s="23">
        <v>9.48</v>
      </c>
      <c r="G52" s="23">
        <v>9.42</v>
      </c>
      <c r="H52" s="24">
        <v>9.44</v>
      </c>
      <c r="I52" s="23">
        <v>9.4</v>
      </c>
      <c r="J52" s="100">
        <v>9.41</v>
      </c>
    </row>
    <row r="53" ht="15.75" spans="1:10">
      <c r="A53" s="62"/>
      <c r="B53" s="56"/>
      <c r="C53" s="63" t="s">
        <v>56</v>
      </c>
      <c r="D53" s="63" t="s">
        <v>57</v>
      </c>
      <c r="E53" s="23">
        <v>8.62</v>
      </c>
      <c r="F53" s="23">
        <v>7.62</v>
      </c>
      <c r="G53" s="23">
        <v>7.5</v>
      </c>
      <c r="H53" s="24">
        <v>7.27</v>
      </c>
      <c r="I53" s="23">
        <v>6.82</v>
      </c>
      <c r="J53" s="100">
        <v>6.27</v>
      </c>
    </row>
    <row r="54" ht="19.5" spans="1:10">
      <c r="A54" s="62"/>
      <c r="B54" s="56"/>
      <c r="C54" s="64" t="s">
        <v>58</v>
      </c>
      <c r="D54" s="63" t="s">
        <v>59</v>
      </c>
      <c r="E54" s="23">
        <v>8.11</v>
      </c>
      <c r="F54" s="23">
        <v>9.45</v>
      </c>
      <c r="G54" s="23">
        <v>9.67</v>
      </c>
      <c r="H54" s="24">
        <v>10.8</v>
      </c>
      <c r="I54" s="23">
        <v>9.5</v>
      </c>
      <c r="J54" s="100">
        <v>8.9</v>
      </c>
    </row>
    <row r="55" ht="16.5" spans="1:10">
      <c r="A55" s="62"/>
      <c r="B55" s="71"/>
      <c r="C55" s="72" t="s">
        <v>60</v>
      </c>
      <c r="D55" s="63" t="s">
        <v>80</v>
      </c>
      <c r="E55" s="73">
        <v>2.3</v>
      </c>
      <c r="F55" s="73">
        <v>2.6</v>
      </c>
      <c r="G55" s="73">
        <v>4.97</v>
      </c>
      <c r="H55" s="24">
        <v>6.4</v>
      </c>
      <c r="I55" s="23">
        <v>3.76</v>
      </c>
      <c r="J55" s="100">
        <v>3.23</v>
      </c>
    </row>
    <row r="56" ht="14.25" spans="1:10">
      <c r="A56" s="74" t="s">
        <v>81</v>
      </c>
      <c r="B56" s="74" t="s">
        <v>82</v>
      </c>
      <c r="C56" s="75">
        <v>7.28</v>
      </c>
      <c r="D56" s="74" t="s">
        <v>52</v>
      </c>
      <c r="E56" s="75">
        <v>77</v>
      </c>
      <c r="F56" s="74" t="s">
        <v>83</v>
      </c>
      <c r="G56" s="75">
        <v>81</v>
      </c>
      <c r="H56" s="74" t="s">
        <v>84</v>
      </c>
      <c r="I56" s="75">
        <v>0.01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>
        <v>8.16</v>
      </c>
      <c r="C59" s="83"/>
      <c r="D59" s="84">
        <v>11.22</v>
      </c>
      <c r="E59" s="83"/>
      <c r="F59" s="83">
        <v>16.2</v>
      </c>
      <c r="G59" s="85"/>
      <c r="H59" s="83">
        <v>15</v>
      </c>
      <c r="I59" s="83"/>
      <c r="J59" s="100"/>
      <c r="K59" s="100"/>
      <c r="L59" s="100"/>
      <c r="M59" s="100"/>
    </row>
    <row r="60" ht="18.75" spans="1:13">
      <c r="A60" s="81" t="s">
        <v>86</v>
      </c>
      <c r="B60" s="82"/>
      <c r="C60" s="83"/>
      <c r="D60" s="84">
        <v>64.02</v>
      </c>
      <c r="E60" s="83"/>
      <c r="F60" s="83">
        <v>25.8</v>
      </c>
      <c r="G60" s="85"/>
      <c r="H60" s="83">
        <v>21.8</v>
      </c>
      <c r="I60" s="83"/>
      <c r="J60" s="100">
        <v>30.3</v>
      </c>
      <c r="K60" s="100"/>
      <c r="L60" s="100">
        <v>27.4</v>
      </c>
      <c r="M60" s="100"/>
    </row>
    <row r="61" ht="18.75" spans="1:13">
      <c r="A61" s="81" t="s">
        <v>87</v>
      </c>
      <c r="B61" s="82">
        <v>55.67</v>
      </c>
      <c r="C61" s="83"/>
      <c r="D61" s="84"/>
      <c r="E61" s="83"/>
      <c r="F61" s="83"/>
      <c r="G61" s="85"/>
      <c r="H61" s="83"/>
      <c r="I61" s="83"/>
      <c r="J61" s="100">
        <v>32.7</v>
      </c>
      <c r="K61" s="100"/>
      <c r="L61" s="100">
        <v>31.1</v>
      </c>
      <c r="M61" s="100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>
        <v>14.76</v>
      </c>
      <c r="D63" s="84"/>
      <c r="E63" s="83">
        <v>14.56</v>
      </c>
      <c r="F63" s="83"/>
      <c r="G63" s="85">
        <v>14.6</v>
      </c>
      <c r="H63" s="83"/>
      <c r="I63" s="83"/>
      <c r="J63" s="100"/>
      <c r="K63" s="100"/>
      <c r="M63" s="100"/>
    </row>
    <row r="64" ht="18.75" spans="1:13">
      <c r="A64" s="88" t="s">
        <v>89</v>
      </c>
      <c r="B64" s="83"/>
      <c r="C64" s="83">
        <v>87.96</v>
      </c>
      <c r="D64" s="84"/>
      <c r="E64" s="83">
        <v>14.3</v>
      </c>
      <c r="F64" s="83"/>
      <c r="G64" s="89"/>
      <c r="H64" s="83"/>
      <c r="I64" s="83">
        <v>14.6</v>
      </c>
      <c r="J64" s="100"/>
      <c r="K64" s="100">
        <v>14.1</v>
      </c>
      <c r="L64" s="100"/>
      <c r="M64" s="100">
        <v>13.2</v>
      </c>
    </row>
    <row r="65" ht="18.75" spans="1:13">
      <c r="A65" s="88" t="s">
        <v>90</v>
      </c>
      <c r="B65" s="83"/>
      <c r="C65" s="83"/>
      <c r="D65" s="84"/>
      <c r="E65" s="83"/>
      <c r="F65" s="83"/>
      <c r="G65" s="85">
        <v>68.04</v>
      </c>
      <c r="H65" s="83"/>
      <c r="I65" s="83">
        <v>62.4</v>
      </c>
      <c r="J65" s="100"/>
      <c r="K65" s="100">
        <v>63.6</v>
      </c>
      <c r="M65" s="100">
        <v>64.3</v>
      </c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10.3</v>
      </c>
      <c r="C67" s="83">
        <v>11.28</v>
      </c>
      <c r="D67" s="84">
        <v>9.48</v>
      </c>
      <c r="E67" s="83">
        <v>10.92</v>
      </c>
      <c r="F67" s="83">
        <v>14.8</v>
      </c>
      <c r="G67" s="85">
        <v>11.07</v>
      </c>
      <c r="H67" s="83">
        <v>7.4</v>
      </c>
      <c r="I67" s="83">
        <v>10.4</v>
      </c>
      <c r="J67" s="100">
        <v>6.85</v>
      </c>
      <c r="K67" s="100">
        <v>11.6</v>
      </c>
      <c r="L67" s="100">
        <v>6.26</v>
      </c>
      <c r="M67" s="100">
        <v>10.7</v>
      </c>
    </row>
    <row r="68" ht="18.75" spans="1:13">
      <c r="A68" s="106" t="s">
        <v>92</v>
      </c>
      <c r="B68" s="107">
        <v>8.6</v>
      </c>
      <c r="C68" s="83">
        <v>10.1</v>
      </c>
      <c r="D68" s="84">
        <v>3.36</v>
      </c>
      <c r="E68" s="83">
        <v>10.11</v>
      </c>
      <c r="F68" s="83">
        <v>9.08</v>
      </c>
      <c r="G68" s="85">
        <v>10.4</v>
      </c>
      <c r="H68" s="83">
        <v>5.8</v>
      </c>
      <c r="I68" s="83">
        <v>9.2</v>
      </c>
      <c r="J68" s="100">
        <v>5.11</v>
      </c>
      <c r="K68" s="100">
        <v>10</v>
      </c>
      <c r="L68" s="100">
        <v>3.79</v>
      </c>
      <c r="M68" s="100">
        <v>9.9</v>
      </c>
    </row>
    <row r="69" ht="18.75" spans="1:13">
      <c r="A69" s="106" t="s">
        <v>93</v>
      </c>
      <c r="B69" s="107"/>
      <c r="C69" s="83"/>
      <c r="D69" s="84"/>
      <c r="E69" s="83"/>
      <c r="F69" s="83">
        <v>6.9</v>
      </c>
      <c r="G69" s="85">
        <v>8.7</v>
      </c>
      <c r="H69" s="83">
        <v>8</v>
      </c>
      <c r="I69" s="83">
        <v>8.08</v>
      </c>
      <c r="J69" s="100">
        <v>7.92</v>
      </c>
      <c r="K69" s="100">
        <v>8.7</v>
      </c>
      <c r="L69" s="100">
        <v>7.13</v>
      </c>
      <c r="M69" s="100">
        <v>8.3</v>
      </c>
    </row>
    <row r="70" ht="18.75" spans="1:13">
      <c r="A70" s="106" t="s">
        <v>94</v>
      </c>
      <c r="B70" s="83"/>
      <c r="C70" s="83"/>
      <c r="D70" s="84"/>
      <c r="E70" s="83"/>
      <c r="F70" s="83"/>
      <c r="G70" s="85"/>
      <c r="H70" s="83"/>
      <c r="I70" s="83"/>
      <c r="J70" s="100"/>
      <c r="K70" s="100"/>
      <c r="L70" s="100"/>
      <c r="M70" s="100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6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106</v>
      </c>
      <c r="D2" s="6"/>
      <c r="E2" s="6"/>
      <c r="F2" s="7" t="s">
        <v>117</v>
      </c>
      <c r="G2" s="7"/>
      <c r="H2" s="7"/>
      <c r="I2" s="91" t="s">
        <v>108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14550</v>
      </c>
      <c r="D4" s="13"/>
      <c r="E4" s="13"/>
      <c r="F4" s="13">
        <v>15950</v>
      </c>
      <c r="G4" s="13"/>
      <c r="H4" s="13"/>
      <c r="I4" s="13">
        <v>17385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10930</v>
      </c>
      <c r="D5" s="13"/>
      <c r="E5" s="13"/>
      <c r="F5" s="13">
        <v>11760</v>
      </c>
      <c r="G5" s="13"/>
      <c r="H5" s="13"/>
      <c r="I5" s="13">
        <v>775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C4-'3日'!I4</f>
        <v>1430</v>
      </c>
      <c r="D6" s="15"/>
      <c r="E6" s="15"/>
      <c r="F6" s="16">
        <f>F4-C4</f>
        <v>1400</v>
      </c>
      <c r="G6" s="17"/>
      <c r="H6" s="18"/>
      <c r="I6" s="16">
        <f>I4-F4</f>
        <v>1435</v>
      </c>
      <c r="J6" s="17"/>
      <c r="K6" s="18"/>
      <c r="L6" s="95">
        <f>C6+F6+I6</f>
        <v>4265</v>
      </c>
      <c r="M6" s="95">
        <f>C7+F7+I7</f>
        <v>-9123</v>
      </c>
    </row>
    <row r="7" ht="21.95" customHeight="1" spans="1:13">
      <c r="A7" s="11"/>
      <c r="B7" s="14" t="s">
        <v>8</v>
      </c>
      <c r="C7" s="15">
        <f>C5-'3日'!I5</f>
        <v>1032</v>
      </c>
      <c r="D7" s="15"/>
      <c r="E7" s="15"/>
      <c r="F7" s="16">
        <f>F5-C5</f>
        <v>830</v>
      </c>
      <c r="G7" s="17"/>
      <c r="H7" s="18"/>
      <c r="I7" s="16">
        <f>I5-F5</f>
        <v>-10985</v>
      </c>
      <c r="J7" s="17"/>
      <c r="K7" s="18"/>
      <c r="L7" s="95"/>
      <c r="M7" s="95"/>
    </row>
    <row r="8" ht="21.95" customHeight="1" spans="1:13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  <c r="L8" s="117" t="s">
        <v>118</v>
      </c>
      <c r="M8" s="118"/>
    </row>
    <row r="9" ht="21.95" customHeight="1" spans="1:15">
      <c r="A9" s="19" t="s">
        <v>10</v>
      </c>
      <c r="B9" s="20" t="s">
        <v>11</v>
      </c>
      <c r="C9" s="13">
        <v>48</v>
      </c>
      <c r="D9" s="13"/>
      <c r="E9" s="13"/>
      <c r="F9" s="13">
        <v>49</v>
      </c>
      <c r="G9" s="13"/>
      <c r="H9" s="13"/>
      <c r="I9" s="13">
        <v>44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48</v>
      </c>
      <c r="D10" s="13"/>
      <c r="E10" s="13"/>
      <c r="F10" s="13">
        <v>49</v>
      </c>
      <c r="G10" s="13"/>
      <c r="H10" s="13"/>
      <c r="I10" s="13">
        <v>44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4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360</v>
      </c>
      <c r="D15" s="24">
        <v>320</v>
      </c>
      <c r="E15" s="24">
        <v>280</v>
      </c>
      <c r="F15" s="24">
        <v>280</v>
      </c>
      <c r="G15" s="24">
        <v>500</v>
      </c>
      <c r="H15" s="24">
        <v>460</v>
      </c>
      <c r="I15" s="24">
        <v>460</v>
      </c>
      <c r="J15" s="24">
        <v>420</v>
      </c>
      <c r="K15" s="24">
        <v>380</v>
      </c>
    </row>
    <row r="16" ht="21.95" customHeight="1" spans="1:11">
      <c r="A16" s="25"/>
      <c r="B16" s="27" t="s">
        <v>21</v>
      </c>
      <c r="C16" s="28" t="s">
        <v>22</v>
      </c>
      <c r="D16" s="28"/>
      <c r="E16" s="28"/>
      <c r="F16" s="28" t="s">
        <v>119</v>
      </c>
      <c r="G16" s="28"/>
      <c r="H16" s="28"/>
      <c r="I16" s="28" t="s">
        <v>22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500</v>
      </c>
      <c r="D21" s="24">
        <v>440</v>
      </c>
      <c r="E21" s="24">
        <v>350</v>
      </c>
      <c r="F21" s="24">
        <v>350</v>
      </c>
      <c r="G21" s="24">
        <v>500</v>
      </c>
      <c r="H21" s="24">
        <v>450</v>
      </c>
      <c r="I21" s="24">
        <v>450</v>
      </c>
      <c r="J21" s="24">
        <v>370</v>
      </c>
      <c r="K21" s="24">
        <v>290</v>
      </c>
    </row>
    <row r="22" ht="21.95" customHeight="1" spans="1:11">
      <c r="A22" s="31"/>
      <c r="B22" s="27" t="s">
        <v>27</v>
      </c>
      <c r="C22" s="28" t="s">
        <v>28</v>
      </c>
      <c r="D22" s="28"/>
      <c r="E22" s="28"/>
      <c r="F22" s="28" t="s">
        <v>120</v>
      </c>
      <c r="G22" s="28"/>
      <c r="H22" s="28"/>
      <c r="I22" s="28" t="s">
        <v>28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f>850+890</f>
        <v>1740</v>
      </c>
      <c r="D23" s="24"/>
      <c r="E23" s="24"/>
      <c r="F23" s="24">
        <f>850+890</f>
        <v>1740</v>
      </c>
      <c r="G23" s="24"/>
      <c r="H23" s="24"/>
      <c r="I23" s="24">
        <v>1600</v>
      </c>
      <c r="J23" s="24"/>
      <c r="K23" s="24"/>
    </row>
    <row r="24" ht="21.95" customHeight="1" spans="1:11">
      <c r="A24" s="32"/>
      <c r="B24" s="33" t="s">
        <v>32</v>
      </c>
      <c r="C24" s="24">
        <v>1550</v>
      </c>
      <c r="D24" s="24"/>
      <c r="E24" s="24"/>
      <c r="F24" s="24">
        <v>1550</v>
      </c>
      <c r="G24" s="24"/>
      <c r="H24" s="24"/>
      <c r="I24" s="24">
        <v>1420</v>
      </c>
      <c r="J24" s="24"/>
      <c r="K24" s="24"/>
    </row>
    <row r="25" ht="21.95" customHeight="1" spans="1:11">
      <c r="A25" s="25" t="s">
        <v>33</v>
      </c>
      <c r="B25" s="26" t="s">
        <v>34</v>
      </c>
      <c r="C25" s="24">
        <v>32</v>
      </c>
      <c r="D25" s="24"/>
      <c r="E25" s="24"/>
      <c r="F25" s="24">
        <v>31</v>
      </c>
      <c r="G25" s="24"/>
      <c r="H25" s="24"/>
      <c r="I25" s="24">
        <v>31</v>
      </c>
      <c r="J25" s="24"/>
      <c r="K25" s="24"/>
    </row>
    <row r="26" ht="21.95" customHeight="1" spans="1:11">
      <c r="A26" s="25"/>
      <c r="B26" s="26" t="s">
        <v>35</v>
      </c>
      <c r="C26" s="24">
        <v>180</v>
      </c>
      <c r="D26" s="24"/>
      <c r="E26" s="24"/>
      <c r="F26" s="24">
        <v>178</v>
      </c>
      <c r="G26" s="24"/>
      <c r="H26" s="24"/>
      <c r="I26" s="24">
        <v>178</v>
      </c>
      <c r="J26" s="24"/>
      <c r="K26" s="24"/>
    </row>
    <row r="27" ht="21.95" customHeight="1" spans="1:11">
      <c r="A27" s="25"/>
      <c r="B27" s="26" t="s">
        <v>36</v>
      </c>
      <c r="C27" s="24">
        <v>30</v>
      </c>
      <c r="D27" s="24"/>
      <c r="E27" s="24"/>
      <c r="F27" s="24">
        <v>30</v>
      </c>
      <c r="G27" s="24"/>
      <c r="H27" s="24"/>
      <c r="I27" s="24">
        <v>30</v>
      </c>
      <c r="J27" s="24"/>
      <c r="K27" s="24"/>
    </row>
    <row r="28" ht="76.5" customHeight="1" spans="1:11">
      <c r="A28" s="34" t="s">
        <v>37</v>
      </c>
      <c r="B28" s="35"/>
      <c r="C28" s="36" t="s">
        <v>121</v>
      </c>
      <c r="D28" s="37"/>
      <c r="E28" s="38"/>
      <c r="F28" s="36" t="s">
        <v>39</v>
      </c>
      <c r="G28" s="37"/>
      <c r="H28" s="38"/>
      <c r="I28" s="36" t="s">
        <v>122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spans="1:11">
      <c r="A31" s="49" t="s">
        <v>41</v>
      </c>
      <c r="B31" s="50"/>
      <c r="C31" s="51" t="s">
        <v>123</v>
      </c>
      <c r="D31" s="52"/>
      <c r="E31" s="53"/>
      <c r="F31" s="51" t="s">
        <v>124</v>
      </c>
      <c r="G31" s="52"/>
      <c r="H31" s="53"/>
      <c r="I31" s="51" t="s">
        <v>125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100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9.32</v>
      </c>
      <c r="F35" s="23">
        <v>9.29</v>
      </c>
      <c r="G35" s="23">
        <v>9.4</v>
      </c>
      <c r="H35" s="24">
        <v>9.3</v>
      </c>
      <c r="I35" s="23">
        <v>9.2</v>
      </c>
      <c r="J35" s="100">
        <v>9.31</v>
      </c>
    </row>
    <row r="36" ht="15.75" spans="1:10">
      <c r="A36" s="62"/>
      <c r="B36" s="56"/>
      <c r="C36" s="63" t="s">
        <v>56</v>
      </c>
      <c r="D36" s="63" t="s">
        <v>57</v>
      </c>
      <c r="E36" s="23">
        <v>5.39</v>
      </c>
      <c r="F36" s="23">
        <v>5.94</v>
      </c>
      <c r="G36" s="23">
        <v>6.43</v>
      </c>
      <c r="H36" s="24">
        <v>5.9</v>
      </c>
      <c r="I36" s="23">
        <v>6.54</v>
      </c>
      <c r="J36" s="100">
        <v>6.49</v>
      </c>
    </row>
    <row r="37" ht="19.5" spans="1:10">
      <c r="A37" s="62"/>
      <c r="B37" s="56"/>
      <c r="C37" s="64" t="s">
        <v>58</v>
      </c>
      <c r="D37" s="63" t="s">
        <v>59</v>
      </c>
      <c r="E37" s="23">
        <v>24.2</v>
      </c>
      <c r="F37" s="23">
        <v>21.3</v>
      </c>
      <c r="G37" s="65">
        <v>24.7</v>
      </c>
      <c r="H37" s="24">
        <v>22.3</v>
      </c>
      <c r="I37" s="23">
        <v>24.6</v>
      </c>
      <c r="J37" s="100">
        <v>29.06</v>
      </c>
    </row>
    <row r="38" ht="16.5" spans="1:10">
      <c r="A38" s="62"/>
      <c r="B38" s="56"/>
      <c r="C38" s="66" t="s">
        <v>60</v>
      </c>
      <c r="D38" s="63" t="s">
        <v>61</v>
      </c>
      <c r="E38" s="23">
        <v>8.49</v>
      </c>
      <c r="F38" s="23">
        <v>6.31</v>
      </c>
      <c r="G38" s="65">
        <v>8.3</v>
      </c>
      <c r="H38" s="67">
        <v>7.97</v>
      </c>
      <c r="I38" s="23">
        <v>4.16</v>
      </c>
      <c r="J38" s="100">
        <v>3.92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0.6</v>
      </c>
      <c r="F39" s="23">
        <v>0.6</v>
      </c>
      <c r="G39" s="23">
        <v>0.2</v>
      </c>
      <c r="H39" s="24">
        <v>0.2</v>
      </c>
      <c r="I39" s="23">
        <v>0.5</v>
      </c>
      <c r="J39" s="100">
        <v>0.5</v>
      </c>
    </row>
    <row r="40" ht="15.75" spans="1:10">
      <c r="A40" s="62"/>
      <c r="B40" s="56"/>
      <c r="C40" s="64" t="s">
        <v>54</v>
      </c>
      <c r="D40" s="64" t="s">
        <v>63</v>
      </c>
      <c r="E40" s="23">
        <v>10.24</v>
      </c>
      <c r="F40" s="23">
        <v>10.32</v>
      </c>
      <c r="G40" s="23">
        <v>10.35</v>
      </c>
      <c r="H40" s="24">
        <v>10.34</v>
      </c>
      <c r="I40" s="23">
        <v>10.19</v>
      </c>
      <c r="J40" s="100">
        <v>10.21</v>
      </c>
    </row>
    <row r="41" ht="15.75" spans="1:10">
      <c r="A41" s="62"/>
      <c r="B41" s="56"/>
      <c r="C41" s="63" t="s">
        <v>56</v>
      </c>
      <c r="D41" s="63" t="s">
        <v>64</v>
      </c>
      <c r="E41" s="23">
        <v>24.87</v>
      </c>
      <c r="F41" s="23">
        <v>25.7</v>
      </c>
      <c r="G41" s="23">
        <v>23.7</v>
      </c>
      <c r="H41" s="24">
        <v>22.3</v>
      </c>
      <c r="I41" s="23">
        <v>22.18</v>
      </c>
      <c r="J41" s="100">
        <v>23.11</v>
      </c>
    </row>
    <row r="42" ht="15.75" spans="1:10">
      <c r="A42" s="62"/>
      <c r="B42" s="56"/>
      <c r="C42" s="68" t="s">
        <v>65</v>
      </c>
      <c r="D42" s="69" t="s">
        <v>66</v>
      </c>
      <c r="E42" s="23">
        <v>6.46</v>
      </c>
      <c r="F42" s="23">
        <v>6.57</v>
      </c>
      <c r="G42" s="23">
        <v>7.12</v>
      </c>
      <c r="H42" s="24">
        <v>7.65</v>
      </c>
      <c r="I42" s="23">
        <v>7.46</v>
      </c>
      <c r="J42" s="100">
        <v>7.98</v>
      </c>
    </row>
    <row r="43" ht="16.5" spans="1:10">
      <c r="A43" s="62"/>
      <c r="B43" s="56"/>
      <c r="C43" s="68" t="s">
        <v>67</v>
      </c>
      <c r="D43" s="70" t="s">
        <v>68</v>
      </c>
      <c r="E43" s="23">
        <v>6.48</v>
      </c>
      <c r="F43" s="23">
        <v>6.9</v>
      </c>
      <c r="G43" s="23">
        <v>8.97</v>
      </c>
      <c r="H43" s="24">
        <v>9.9</v>
      </c>
      <c r="I43" s="23">
        <v>8.62</v>
      </c>
      <c r="J43" s="100">
        <v>8.75</v>
      </c>
    </row>
    <row r="44" ht="19.5" spans="1:10">
      <c r="A44" s="62"/>
      <c r="B44" s="56"/>
      <c r="C44" s="64" t="s">
        <v>58</v>
      </c>
      <c r="D44" s="63" t="s">
        <v>69</v>
      </c>
      <c r="E44" s="23">
        <v>704</v>
      </c>
      <c r="F44" s="23">
        <v>603</v>
      </c>
      <c r="G44" s="23">
        <v>678</v>
      </c>
      <c r="H44" s="24">
        <v>587</v>
      </c>
      <c r="I44" s="23">
        <v>588</v>
      </c>
      <c r="J44" s="100">
        <v>765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6.92</v>
      </c>
      <c r="F45" s="23">
        <v>5.4</v>
      </c>
      <c r="G45" s="23">
        <v>5.7</v>
      </c>
      <c r="H45" s="24">
        <v>6.3</v>
      </c>
      <c r="I45" s="23">
        <v>5.26</v>
      </c>
      <c r="J45" s="100">
        <v>7.19</v>
      </c>
    </row>
    <row r="46" ht="19.5" spans="1:10">
      <c r="A46" s="62"/>
      <c r="B46" s="56"/>
      <c r="C46" s="64" t="s">
        <v>58</v>
      </c>
      <c r="D46" s="63" t="s">
        <v>59</v>
      </c>
      <c r="E46" s="23">
        <v>31.5</v>
      </c>
      <c r="F46" s="23">
        <v>28.6</v>
      </c>
      <c r="G46" s="23">
        <v>30</v>
      </c>
      <c r="H46" s="24">
        <v>26</v>
      </c>
      <c r="I46" s="23">
        <v>34.1</v>
      </c>
      <c r="J46" s="100">
        <v>39.04</v>
      </c>
    </row>
    <row r="47" ht="16.5" spans="1:10">
      <c r="A47" s="62"/>
      <c r="B47" s="56"/>
      <c r="C47" s="66" t="s">
        <v>60</v>
      </c>
      <c r="D47" s="63" t="s">
        <v>73</v>
      </c>
      <c r="E47" s="23">
        <v>0.31</v>
      </c>
      <c r="F47" s="23">
        <v>2.74</v>
      </c>
      <c r="G47" s="23">
        <v>8.49</v>
      </c>
      <c r="H47" s="24">
        <v>7.57</v>
      </c>
      <c r="I47" s="23">
        <v>4.29</v>
      </c>
      <c r="J47" s="100">
        <v>4.23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5.79</v>
      </c>
      <c r="F48" s="23">
        <v>5.61</v>
      </c>
      <c r="G48" s="23">
        <v>5.3</v>
      </c>
      <c r="H48" s="24">
        <v>5.5</v>
      </c>
      <c r="I48" s="23">
        <v>7.37</v>
      </c>
      <c r="J48" s="100">
        <v>6.98</v>
      </c>
    </row>
    <row r="49" ht="19.5" spans="1:10">
      <c r="A49" s="62"/>
      <c r="B49" s="56"/>
      <c r="C49" s="64" t="s">
        <v>58</v>
      </c>
      <c r="D49" s="63" t="s">
        <v>59</v>
      </c>
      <c r="E49" s="23">
        <v>16</v>
      </c>
      <c r="F49" s="23">
        <v>12</v>
      </c>
      <c r="G49" s="23">
        <v>16.5</v>
      </c>
      <c r="H49" s="24">
        <v>14.7</v>
      </c>
      <c r="I49" s="23">
        <v>18.7</v>
      </c>
      <c r="J49" s="100">
        <v>19</v>
      </c>
    </row>
    <row r="50" ht="16.5" spans="1:10">
      <c r="A50" s="62"/>
      <c r="B50" s="56"/>
      <c r="C50" s="66" t="s">
        <v>60</v>
      </c>
      <c r="D50" s="63" t="s">
        <v>73</v>
      </c>
      <c r="E50" s="23">
        <v>4.23</v>
      </c>
      <c r="F50" s="23">
        <v>3.69</v>
      </c>
      <c r="G50" s="23">
        <v>3.54</v>
      </c>
      <c r="H50" s="24">
        <v>8.61</v>
      </c>
      <c r="I50" s="23">
        <v>5.99</v>
      </c>
      <c r="J50" s="100">
        <v>6.11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/>
      <c r="F51" s="23"/>
      <c r="G51" s="23"/>
      <c r="H51" s="24"/>
      <c r="I51" s="23"/>
      <c r="J51" s="100"/>
    </row>
    <row r="52" ht="15.75" spans="1:10">
      <c r="A52" s="62"/>
      <c r="B52" s="56"/>
      <c r="C52" s="64" t="s">
        <v>54</v>
      </c>
      <c r="D52" s="63" t="s">
        <v>77</v>
      </c>
      <c r="E52" s="23"/>
      <c r="F52" s="23"/>
      <c r="G52" s="23"/>
      <c r="H52" s="24"/>
      <c r="I52" s="23"/>
      <c r="J52" s="100"/>
    </row>
    <row r="53" ht="15.75" spans="1:10">
      <c r="A53" s="62"/>
      <c r="B53" s="56"/>
      <c r="C53" s="63" t="s">
        <v>56</v>
      </c>
      <c r="D53" s="63" t="s">
        <v>57</v>
      </c>
      <c r="E53" s="23"/>
      <c r="F53" s="23"/>
      <c r="G53" s="23"/>
      <c r="H53" s="24"/>
      <c r="I53" s="23"/>
      <c r="J53" s="100"/>
    </row>
    <row r="54" ht="19.5" spans="1:10">
      <c r="A54" s="62"/>
      <c r="B54" s="56"/>
      <c r="C54" s="64" t="s">
        <v>58</v>
      </c>
      <c r="D54" s="63" t="s">
        <v>59</v>
      </c>
      <c r="E54" s="23"/>
      <c r="F54" s="23"/>
      <c r="G54" s="23"/>
      <c r="H54" s="24"/>
      <c r="I54" s="23"/>
      <c r="J54" s="100"/>
    </row>
    <row r="55" ht="16.5" spans="1:10">
      <c r="A55" s="62"/>
      <c r="B55" s="71"/>
      <c r="C55" s="72" t="s">
        <v>60</v>
      </c>
      <c r="D55" s="63" t="s">
        <v>80</v>
      </c>
      <c r="E55" s="73"/>
      <c r="F55" s="73"/>
      <c r="G55" s="73"/>
      <c r="H55" s="24"/>
      <c r="I55" s="23"/>
      <c r="J55" s="100"/>
    </row>
    <row r="56" ht="14.25" spans="1:10">
      <c r="A56" s="74" t="s">
        <v>81</v>
      </c>
      <c r="B56" s="74" t="s">
        <v>82</v>
      </c>
      <c r="C56" s="75">
        <v>7.8</v>
      </c>
      <c r="D56" s="74" t="s">
        <v>52</v>
      </c>
      <c r="E56" s="75">
        <v>78</v>
      </c>
      <c r="F56" s="74" t="s">
        <v>83</v>
      </c>
      <c r="G56" s="75">
        <v>69</v>
      </c>
      <c r="H56" s="74" t="s">
        <v>84</v>
      </c>
      <c r="I56" s="75">
        <v>0.02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>
        <v>2.15</v>
      </c>
      <c r="C59" s="82"/>
      <c r="D59" s="82">
        <v>4.52</v>
      </c>
      <c r="E59" s="82"/>
      <c r="F59" s="83">
        <v>19.7</v>
      </c>
      <c r="G59" s="85"/>
      <c r="H59" s="83">
        <v>8.93</v>
      </c>
      <c r="I59" s="83"/>
      <c r="J59" s="100">
        <v>10</v>
      </c>
      <c r="K59" s="100"/>
      <c r="L59" s="100">
        <v>6.71</v>
      </c>
      <c r="M59" s="100"/>
    </row>
    <row r="60" ht="18.75" spans="1:13">
      <c r="A60" s="81" t="s">
        <v>86</v>
      </c>
      <c r="B60" s="82"/>
      <c r="C60" s="82"/>
      <c r="D60" s="82"/>
      <c r="E60" s="82"/>
      <c r="F60" s="83">
        <v>95</v>
      </c>
      <c r="G60" s="85"/>
      <c r="H60" s="83">
        <v>35.9</v>
      </c>
      <c r="I60" s="83"/>
      <c r="J60" s="100">
        <v>36.5</v>
      </c>
      <c r="K60" s="100"/>
      <c r="L60" s="100">
        <v>63.07</v>
      </c>
      <c r="M60" s="100"/>
    </row>
    <row r="61" ht="18.75" spans="1:13">
      <c r="A61" s="81" t="s">
        <v>87</v>
      </c>
      <c r="B61" s="82">
        <v>11.92</v>
      </c>
      <c r="C61" s="82"/>
      <c r="D61" s="82">
        <v>10.41</v>
      </c>
      <c r="E61" s="82"/>
      <c r="F61" s="83">
        <v>34.8</v>
      </c>
      <c r="G61" s="85"/>
      <c r="H61" s="83">
        <v>32.8</v>
      </c>
      <c r="I61" s="83"/>
      <c r="J61" s="100">
        <v>50.7</v>
      </c>
      <c r="K61" s="100"/>
      <c r="L61" s="100">
        <v>34.07</v>
      </c>
      <c r="M61" s="100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>
        <v>0.95</v>
      </c>
      <c r="D63" s="83"/>
      <c r="E63" s="83">
        <v>1.17</v>
      </c>
      <c r="F63" s="83"/>
      <c r="G63" s="85">
        <v>2.11</v>
      </c>
      <c r="H63" s="83"/>
      <c r="I63" s="83">
        <v>0.97</v>
      </c>
      <c r="J63" s="100"/>
      <c r="K63" s="100">
        <v>1.69</v>
      </c>
      <c r="M63" s="100">
        <v>1.22</v>
      </c>
    </row>
    <row r="64" ht="18.75" spans="1:13">
      <c r="A64" s="88" t="s">
        <v>89</v>
      </c>
      <c r="B64" s="83"/>
      <c r="C64" s="83"/>
      <c r="D64" s="83"/>
      <c r="E64" s="83">
        <v>6.32</v>
      </c>
      <c r="F64" s="83"/>
      <c r="G64" s="89">
        <v>7.61</v>
      </c>
      <c r="H64" s="83"/>
      <c r="I64" s="83">
        <v>7.49</v>
      </c>
      <c r="J64" s="100"/>
      <c r="K64" s="100">
        <v>6.63</v>
      </c>
      <c r="L64" s="100"/>
      <c r="M64" s="100">
        <v>6.88</v>
      </c>
    </row>
    <row r="65" ht="18.75" spans="1:13">
      <c r="A65" s="88" t="s">
        <v>90</v>
      </c>
      <c r="B65" s="83"/>
      <c r="C65" s="83">
        <v>50.36</v>
      </c>
      <c r="D65" s="83"/>
      <c r="E65" s="83">
        <v>51.4</v>
      </c>
      <c r="F65" s="83"/>
      <c r="G65" s="85">
        <v>50.47</v>
      </c>
      <c r="H65" s="83"/>
      <c r="I65" s="83">
        <v>50.07</v>
      </c>
      <c r="J65" s="100"/>
      <c r="K65" s="100">
        <v>48.93</v>
      </c>
      <c r="M65" s="100">
        <v>48.27</v>
      </c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2.05</v>
      </c>
      <c r="C67" s="83">
        <v>9.06</v>
      </c>
      <c r="D67" s="83">
        <v>2.11</v>
      </c>
      <c r="E67" s="83">
        <v>8.01</v>
      </c>
      <c r="F67" s="83">
        <v>4.4</v>
      </c>
      <c r="G67" s="85">
        <v>8.77</v>
      </c>
      <c r="H67" s="83">
        <v>7.53</v>
      </c>
      <c r="I67" s="83">
        <v>7.38</v>
      </c>
      <c r="J67" s="100">
        <v>7.02</v>
      </c>
      <c r="K67" s="100">
        <v>8.22</v>
      </c>
      <c r="L67" s="100">
        <v>7.11</v>
      </c>
      <c r="M67" s="100">
        <v>8.9</v>
      </c>
    </row>
    <row r="68" ht="18.75" spans="1:13">
      <c r="A68" s="106" t="s">
        <v>92</v>
      </c>
      <c r="B68" s="83">
        <v>3.63</v>
      </c>
      <c r="C68" s="83">
        <v>4.29</v>
      </c>
      <c r="D68" s="83">
        <v>3.46</v>
      </c>
      <c r="E68" s="83">
        <v>5.33</v>
      </c>
      <c r="F68" s="83">
        <v>8.4</v>
      </c>
      <c r="G68" s="85">
        <v>4.34</v>
      </c>
      <c r="H68" s="83">
        <v>5.38</v>
      </c>
      <c r="I68" s="83">
        <v>4.64</v>
      </c>
      <c r="J68" s="100">
        <v>7.28</v>
      </c>
      <c r="K68" s="100">
        <v>4.48</v>
      </c>
      <c r="L68" s="100">
        <v>7.28</v>
      </c>
      <c r="M68" s="100">
        <v>4.43</v>
      </c>
    </row>
    <row r="69" ht="18.75" spans="1:13">
      <c r="A69" s="106" t="s">
        <v>93</v>
      </c>
      <c r="B69" s="83">
        <v>1.99</v>
      </c>
      <c r="C69" s="83">
        <v>3.92</v>
      </c>
      <c r="D69" s="83">
        <v>2.06</v>
      </c>
      <c r="E69" s="83">
        <v>4.17</v>
      </c>
      <c r="F69" s="83">
        <v>10.8</v>
      </c>
      <c r="G69" s="85">
        <v>5.25</v>
      </c>
      <c r="H69" s="83">
        <v>6.42</v>
      </c>
      <c r="I69" s="83">
        <v>6.19</v>
      </c>
      <c r="J69" s="100">
        <v>8.62</v>
      </c>
      <c r="K69" s="100">
        <v>5.92</v>
      </c>
      <c r="L69" s="100">
        <v>6.54</v>
      </c>
      <c r="M69" s="100">
        <v>5.37</v>
      </c>
    </row>
    <row r="70" ht="18.75" spans="1:13">
      <c r="A70" s="106" t="s">
        <v>94</v>
      </c>
      <c r="B70" s="83"/>
      <c r="C70" s="83"/>
      <c r="D70" s="83"/>
      <c r="E70" s="83"/>
      <c r="F70" s="83"/>
      <c r="G70" s="85"/>
      <c r="H70" s="83"/>
      <c r="I70" s="83"/>
      <c r="J70" s="100"/>
      <c r="K70" s="100"/>
      <c r="L70" s="100"/>
      <c r="M70" s="100"/>
    </row>
  </sheetData>
  <mergeCells count="98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L8:M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C28:E30"/>
    <mergeCell ref="F28:H30"/>
    <mergeCell ref="I28:K30"/>
    <mergeCell ref="A28:B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8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126</v>
      </c>
      <c r="D2" s="6"/>
      <c r="E2" s="6"/>
      <c r="F2" s="7" t="s">
        <v>127</v>
      </c>
      <c r="G2" s="7"/>
      <c r="H2" s="7"/>
      <c r="I2" s="91" t="s">
        <v>128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18900</v>
      </c>
      <c r="D4" s="13"/>
      <c r="E4" s="13"/>
      <c r="F4" s="13">
        <v>20380</v>
      </c>
      <c r="G4" s="13"/>
      <c r="H4" s="13"/>
      <c r="I4" s="13">
        <v>21850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1880</v>
      </c>
      <c r="D5" s="13"/>
      <c r="E5" s="13"/>
      <c r="F5" s="13">
        <v>2880</v>
      </c>
      <c r="G5" s="13"/>
      <c r="H5" s="13"/>
      <c r="I5" s="13">
        <v>4050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C4-'4日'!I4</f>
        <v>1515</v>
      </c>
      <c r="D6" s="15"/>
      <c r="E6" s="15"/>
      <c r="F6" s="16">
        <f>F4-C4</f>
        <v>1480</v>
      </c>
      <c r="G6" s="17"/>
      <c r="H6" s="18"/>
      <c r="I6" s="16">
        <f>I4-F4</f>
        <v>1470</v>
      </c>
      <c r="J6" s="17"/>
      <c r="K6" s="18"/>
      <c r="L6" s="95">
        <f>C6+F6+I6</f>
        <v>4465</v>
      </c>
      <c r="M6" s="95">
        <f>C7+F7+I7</f>
        <v>3275</v>
      </c>
    </row>
    <row r="7" ht="21.95" customHeight="1" spans="1:13">
      <c r="A7" s="11"/>
      <c r="B7" s="14" t="s">
        <v>8</v>
      </c>
      <c r="C7" s="15">
        <f>C5-'4日'!I5</f>
        <v>1105</v>
      </c>
      <c r="D7" s="15"/>
      <c r="E7" s="15"/>
      <c r="F7" s="16">
        <f>F5-C5</f>
        <v>1000</v>
      </c>
      <c r="G7" s="17"/>
      <c r="H7" s="18"/>
      <c r="I7" s="16">
        <f>I5-F5</f>
        <v>1170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48</v>
      </c>
      <c r="D9" s="13"/>
      <c r="E9" s="13"/>
      <c r="F9" s="13">
        <v>17</v>
      </c>
      <c r="G9" s="13"/>
      <c r="H9" s="13"/>
      <c r="I9" s="13">
        <v>50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48</v>
      </c>
      <c r="D10" s="13"/>
      <c r="E10" s="13"/>
      <c r="F10" s="13">
        <v>17</v>
      </c>
      <c r="G10" s="13"/>
      <c r="H10" s="13"/>
      <c r="I10" s="13">
        <v>50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3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380</v>
      </c>
      <c r="D15" s="24">
        <v>270</v>
      </c>
      <c r="E15" s="24">
        <v>530</v>
      </c>
      <c r="F15" s="24">
        <v>530</v>
      </c>
      <c r="G15" s="24">
        <v>490</v>
      </c>
      <c r="H15" s="24">
        <v>450</v>
      </c>
      <c r="I15" s="24">
        <v>450</v>
      </c>
      <c r="J15" s="24">
        <v>400</v>
      </c>
      <c r="K15" s="24">
        <v>340</v>
      </c>
    </row>
    <row r="16" ht="21.95" customHeight="1" spans="1:11">
      <c r="A16" s="25"/>
      <c r="B16" s="27" t="s">
        <v>21</v>
      </c>
      <c r="C16" s="28" t="s">
        <v>129</v>
      </c>
      <c r="D16" s="28"/>
      <c r="E16" s="28"/>
      <c r="F16" s="28" t="s">
        <v>22</v>
      </c>
      <c r="G16" s="28"/>
      <c r="H16" s="28"/>
      <c r="I16" s="28" t="s">
        <v>22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290</v>
      </c>
      <c r="D21" s="24">
        <v>480</v>
      </c>
      <c r="E21" s="24">
        <v>360</v>
      </c>
      <c r="F21" s="24">
        <v>360</v>
      </c>
      <c r="G21" s="24">
        <v>250</v>
      </c>
      <c r="H21" s="24">
        <v>500</v>
      </c>
      <c r="I21" s="24">
        <v>500</v>
      </c>
      <c r="J21" s="24">
        <v>430</v>
      </c>
      <c r="K21" s="24">
        <v>350</v>
      </c>
    </row>
    <row r="22" ht="21.95" customHeight="1" spans="1:11">
      <c r="A22" s="31"/>
      <c r="B22" s="27" t="s">
        <v>27</v>
      </c>
      <c r="C22" s="28" t="s">
        <v>130</v>
      </c>
      <c r="D22" s="28"/>
      <c r="E22" s="28"/>
      <c r="F22" s="28" t="s">
        <v>131</v>
      </c>
      <c r="G22" s="28"/>
      <c r="H22" s="28"/>
      <c r="I22" s="28" t="s">
        <v>28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v>1440</v>
      </c>
      <c r="D23" s="24"/>
      <c r="E23" s="24"/>
      <c r="F23" s="24">
        <f>710+730</f>
        <v>1440</v>
      </c>
      <c r="G23" s="24"/>
      <c r="H23" s="24"/>
      <c r="I23" s="24">
        <f>600+600</f>
        <v>1200</v>
      </c>
      <c r="J23" s="24"/>
      <c r="K23" s="24"/>
    </row>
    <row r="24" ht="21.95" customHeight="1" spans="1:11">
      <c r="A24" s="32"/>
      <c r="B24" s="33" t="s">
        <v>32</v>
      </c>
      <c r="C24" s="24">
        <v>1420</v>
      </c>
      <c r="D24" s="24"/>
      <c r="E24" s="24"/>
      <c r="F24" s="24">
        <f>660+640</f>
        <v>1300</v>
      </c>
      <c r="G24" s="24"/>
      <c r="H24" s="24"/>
      <c r="I24" s="24">
        <f>660+640</f>
        <v>1300</v>
      </c>
      <c r="J24" s="24"/>
      <c r="K24" s="24"/>
    </row>
    <row r="25" ht="21.95" customHeight="1" spans="1:11">
      <c r="A25" s="25" t="s">
        <v>33</v>
      </c>
      <c r="B25" s="26" t="s">
        <v>34</v>
      </c>
      <c r="C25" s="24">
        <v>30</v>
      </c>
      <c r="D25" s="24"/>
      <c r="E25" s="24"/>
      <c r="F25" s="24">
        <v>30</v>
      </c>
      <c r="G25" s="24"/>
      <c r="H25" s="24"/>
      <c r="I25" s="24">
        <v>30</v>
      </c>
      <c r="J25" s="24"/>
      <c r="K25" s="24"/>
    </row>
    <row r="26" ht="21.95" customHeight="1" spans="1:11">
      <c r="A26" s="25"/>
      <c r="B26" s="26" t="s">
        <v>35</v>
      </c>
      <c r="C26" s="24">
        <v>176</v>
      </c>
      <c r="D26" s="24"/>
      <c r="E26" s="24"/>
      <c r="F26" s="24">
        <v>174</v>
      </c>
      <c r="G26" s="24"/>
      <c r="H26" s="24"/>
      <c r="I26" s="24">
        <v>174</v>
      </c>
      <c r="J26" s="24"/>
      <c r="K26" s="24"/>
    </row>
    <row r="27" ht="21.95" customHeight="1" spans="1:11">
      <c r="A27" s="25"/>
      <c r="B27" s="26" t="s">
        <v>36</v>
      </c>
      <c r="C27" s="24">
        <v>30</v>
      </c>
      <c r="D27" s="24"/>
      <c r="E27" s="24"/>
      <c r="F27" s="24">
        <v>30</v>
      </c>
      <c r="G27" s="24"/>
      <c r="H27" s="24"/>
      <c r="I27" s="24">
        <v>30</v>
      </c>
      <c r="J27" s="24"/>
      <c r="K27" s="24"/>
    </row>
    <row r="28" ht="76.5" customHeight="1" spans="1:11">
      <c r="A28" s="34" t="s">
        <v>37</v>
      </c>
      <c r="B28" s="35"/>
      <c r="C28" s="36" t="s">
        <v>132</v>
      </c>
      <c r="D28" s="37"/>
      <c r="E28" s="38"/>
      <c r="F28" s="36" t="s">
        <v>133</v>
      </c>
      <c r="G28" s="37"/>
      <c r="H28" s="38"/>
      <c r="I28" s="36" t="s">
        <v>134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spans="1:11">
      <c r="A31" s="49" t="s">
        <v>41</v>
      </c>
      <c r="B31" s="50"/>
      <c r="C31" s="51" t="s">
        <v>44</v>
      </c>
      <c r="D31" s="52"/>
      <c r="E31" s="53"/>
      <c r="F31" s="51" t="s">
        <v>115</v>
      </c>
      <c r="G31" s="52"/>
      <c r="H31" s="53"/>
      <c r="I31" s="51" t="s">
        <v>135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>
        <v>41.7</v>
      </c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/>
      <c r="J34" s="100"/>
    </row>
    <row r="35" ht="15.75" spans="1:10">
      <c r="A35" s="62"/>
      <c r="B35" s="56"/>
      <c r="C35" s="64" t="s">
        <v>54</v>
      </c>
      <c r="D35" s="64" t="s">
        <v>55</v>
      </c>
      <c r="E35" s="23">
        <v>9.45</v>
      </c>
      <c r="F35" s="23">
        <v>9.34</v>
      </c>
      <c r="G35" s="23">
        <v>9.5</v>
      </c>
      <c r="H35" s="24">
        <v>9.47</v>
      </c>
      <c r="I35" s="23"/>
      <c r="J35" s="100"/>
    </row>
    <row r="36" ht="15.75" spans="1:10">
      <c r="A36" s="62"/>
      <c r="B36" s="56"/>
      <c r="C36" s="63" t="s">
        <v>56</v>
      </c>
      <c r="D36" s="63" t="s">
        <v>57</v>
      </c>
      <c r="E36" s="23">
        <v>7.11</v>
      </c>
      <c r="F36" s="23">
        <v>6.27</v>
      </c>
      <c r="G36" s="23">
        <v>7.33</v>
      </c>
      <c r="H36" s="24">
        <v>6.13</v>
      </c>
      <c r="I36" s="23"/>
      <c r="J36" s="100"/>
    </row>
    <row r="37" ht="19.5" spans="1:10">
      <c r="A37" s="62"/>
      <c r="B37" s="56"/>
      <c r="C37" s="64" t="s">
        <v>58</v>
      </c>
      <c r="D37" s="63" t="s">
        <v>59</v>
      </c>
      <c r="E37" s="23">
        <v>27.1</v>
      </c>
      <c r="F37" s="23">
        <v>26.8</v>
      </c>
      <c r="G37" s="65">
        <v>30.2</v>
      </c>
      <c r="H37" s="24">
        <v>29.2</v>
      </c>
      <c r="I37" s="23"/>
      <c r="J37" s="100"/>
    </row>
    <row r="38" ht="16.5" spans="1:10">
      <c r="A38" s="62"/>
      <c r="B38" s="56"/>
      <c r="C38" s="66" t="s">
        <v>60</v>
      </c>
      <c r="D38" s="63" t="s">
        <v>61</v>
      </c>
      <c r="E38" s="65">
        <v>7.29</v>
      </c>
      <c r="F38" s="65">
        <v>8.63</v>
      </c>
      <c r="G38" s="65">
        <v>4.16</v>
      </c>
      <c r="H38" s="67">
        <v>3.87</v>
      </c>
      <c r="I38" s="23"/>
      <c r="J38" s="100"/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0.5</v>
      </c>
      <c r="F39" s="23">
        <v>0.5</v>
      </c>
      <c r="G39" s="23">
        <v>0.6</v>
      </c>
      <c r="H39" s="24">
        <v>0.6</v>
      </c>
      <c r="I39" s="23">
        <v>0.2</v>
      </c>
      <c r="J39" s="100">
        <v>0.2</v>
      </c>
    </row>
    <row r="40" ht="15.75" spans="1:10">
      <c r="A40" s="62"/>
      <c r="B40" s="56"/>
      <c r="C40" s="64" t="s">
        <v>54</v>
      </c>
      <c r="D40" s="64" t="s">
        <v>63</v>
      </c>
      <c r="E40" s="23">
        <v>10.23</v>
      </c>
      <c r="F40" s="23">
        <v>10.14</v>
      </c>
      <c r="G40" s="23">
        <v>10.25</v>
      </c>
      <c r="H40" s="24">
        <v>10.31</v>
      </c>
      <c r="I40" s="23">
        <v>10.25</v>
      </c>
      <c r="J40" s="100">
        <v>10.39</v>
      </c>
    </row>
    <row r="41" ht="15.75" spans="1:10">
      <c r="A41" s="62"/>
      <c r="B41" s="56"/>
      <c r="C41" s="63" t="s">
        <v>56</v>
      </c>
      <c r="D41" s="63" t="s">
        <v>64</v>
      </c>
      <c r="E41" s="23">
        <v>33.6</v>
      </c>
      <c r="F41" s="23">
        <v>22.31</v>
      </c>
      <c r="G41" s="23">
        <v>25.4</v>
      </c>
      <c r="H41" s="24">
        <v>26.32</v>
      </c>
      <c r="I41" s="23">
        <v>24.5</v>
      </c>
      <c r="J41" s="100">
        <v>23.21</v>
      </c>
    </row>
    <row r="42" ht="15.75" spans="1:10">
      <c r="A42" s="62"/>
      <c r="B42" s="56"/>
      <c r="C42" s="68" t="s">
        <v>65</v>
      </c>
      <c r="D42" s="69" t="s">
        <v>66</v>
      </c>
      <c r="E42" s="23">
        <v>7.34</v>
      </c>
      <c r="F42" s="23">
        <v>7</v>
      </c>
      <c r="G42" s="23">
        <v>6.45</v>
      </c>
      <c r="H42" s="24">
        <v>7.21</v>
      </c>
      <c r="I42" s="23">
        <v>6.11</v>
      </c>
      <c r="J42" s="100">
        <v>7.54</v>
      </c>
    </row>
    <row r="43" ht="16.5" spans="1:10">
      <c r="A43" s="62"/>
      <c r="B43" s="56"/>
      <c r="C43" s="68" t="s">
        <v>67</v>
      </c>
      <c r="D43" s="70" t="s">
        <v>68</v>
      </c>
      <c r="E43" s="23">
        <v>9.12</v>
      </c>
      <c r="F43" s="23">
        <v>7.78</v>
      </c>
      <c r="G43" s="23">
        <v>9.89</v>
      </c>
      <c r="H43" s="24">
        <v>9.42</v>
      </c>
      <c r="I43" s="23">
        <v>5.4</v>
      </c>
      <c r="J43" s="100">
        <v>11.2</v>
      </c>
    </row>
    <row r="44" ht="19.5" spans="1:10">
      <c r="A44" s="62"/>
      <c r="B44" s="56"/>
      <c r="C44" s="64" t="s">
        <v>58</v>
      </c>
      <c r="D44" s="63" t="s">
        <v>69</v>
      </c>
      <c r="E44" s="23">
        <v>748</v>
      </c>
      <c r="F44" s="23">
        <v>603</v>
      </c>
      <c r="G44" s="23">
        <v>508</v>
      </c>
      <c r="H44" s="24">
        <v>186</v>
      </c>
      <c r="I44" s="23">
        <v>342</v>
      </c>
      <c r="J44" s="100">
        <v>765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6.88</v>
      </c>
      <c r="F45" s="23">
        <v>6.37</v>
      </c>
      <c r="G45" s="23">
        <v>6.52</v>
      </c>
      <c r="H45" s="24">
        <v>5.27</v>
      </c>
      <c r="I45" s="23"/>
      <c r="J45" s="100"/>
    </row>
    <row r="46" ht="19.5" spans="1:10">
      <c r="A46" s="62"/>
      <c r="B46" s="56"/>
      <c r="C46" s="64" t="s">
        <v>58</v>
      </c>
      <c r="D46" s="63" t="s">
        <v>59</v>
      </c>
      <c r="E46" s="23">
        <v>41.7</v>
      </c>
      <c r="F46" s="23">
        <v>38.2</v>
      </c>
      <c r="G46" s="23">
        <v>27.8</v>
      </c>
      <c r="H46" s="24">
        <v>11.1</v>
      </c>
      <c r="I46" s="23"/>
      <c r="J46" s="100"/>
    </row>
    <row r="47" ht="16.5" spans="1:10">
      <c r="A47" s="62"/>
      <c r="B47" s="56"/>
      <c r="C47" s="66" t="s">
        <v>60</v>
      </c>
      <c r="D47" s="63" t="s">
        <v>73</v>
      </c>
      <c r="E47" s="23">
        <v>1.51</v>
      </c>
      <c r="F47" s="23">
        <v>9.13</v>
      </c>
      <c r="G47" s="23">
        <v>6.88</v>
      </c>
      <c r="H47" s="24">
        <v>0.62</v>
      </c>
      <c r="I47" s="23"/>
      <c r="J47" s="100"/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7.17</v>
      </c>
      <c r="F48" s="23">
        <v>8</v>
      </c>
      <c r="G48" s="23">
        <v>7.79</v>
      </c>
      <c r="H48" s="24">
        <v>5.49</v>
      </c>
      <c r="I48" s="23"/>
      <c r="J48" s="100"/>
    </row>
    <row r="49" ht="19.5" spans="1:10">
      <c r="A49" s="62"/>
      <c r="B49" s="56"/>
      <c r="C49" s="64" t="s">
        <v>58</v>
      </c>
      <c r="D49" s="63" t="s">
        <v>59</v>
      </c>
      <c r="E49" s="23">
        <v>15.5</v>
      </c>
      <c r="F49" s="23">
        <v>13.5</v>
      </c>
      <c r="G49" s="23">
        <v>20.2</v>
      </c>
      <c r="H49" s="24">
        <v>34.6</v>
      </c>
      <c r="I49" s="23"/>
      <c r="J49" s="100"/>
    </row>
    <row r="50" ht="16.5" spans="1:10">
      <c r="A50" s="62"/>
      <c r="B50" s="56"/>
      <c r="C50" s="66" t="s">
        <v>60</v>
      </c>
      <c r="D50" s="63" t="s">
        <v>73</v>
      </c>
      <c r="E50" s="23">
        <v>4.85</v>
      </c>
      <c r="F50" s="23">
        <v>3.39</v>
      </c>
      <c r="G50" s="23">
        <v>3.24</v>
      </c>
      <c r="H50" s="24">
        <v>3.14</v>
      </c>
      <c r="I50" s="23"/>
      <c r="J50" s="100"/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/>
      <c r="F51" s="23"/>
      <c r="G51" s="23"/>
      <c r="H51" s="24"/>
      <c r="I51" s="23"/>
      <c r="J51" s="100"/>
    </row>
    <row r="52" ht="15.75" spans="1:10">
      <c r="A52" s="62"/>
      <c r="B52" s="56"/>
      <c r="C52" s="64" t="s">
        <v>54</v>
      </c>
      <c r="D52" s="63" t="s">
        <v>77</v>
      </c>
      <c r="E52" s="23"/>
      <c r="F52" s="23"/>
      <c r="G52" s="23"/>
      <c r="H52" s="24"/>
      <c r="I52" s="23"/>
      <c r="J52" s="100"/>
    </row>
    <row r="53" ht="15.75" spans="1:10">
      <c r="A53" s="62"/>
      <c r="B53" s="56"/>
      <c r="C53" s="63" t="s">
        <v>56</v>
      </c>
      <c r="D53" s="63" t="s">
        <v>57</v>
      </c>
      <c r="E53" s="23"/>
      <c r="F53" s="23"/>
      <c r="G53" s="23"/>
      <c r="H53" s="24"/>
      <c r="I53" s="23"/>
      <c r="J53" s="100"/>
    </row>
    <row r="54" ht="19.5" spans="1:10">
      <c r="A54" s="62"/>
      <c r="B54" s="56"/>
      <c r="C54" s="64" t="s">
        <v>58</v>
      </c>
      <c r="D54" s="63" t="s">
        <v>59</v>
      </c>
      <c r="E54" s="23"/>
      <c r="F54" s="23"/>
      <c r="G54" s="23"/>
      <c r="H54" s="24"/>
      <c r="I54" s="23"/>
      <c r="J54" s="100"/>
    </row>
    <row r="55" ht="16.5" spans="1:10">
      <c r="A55" s="62"/>
      <c r="B55" s="71"/>
      <c r="C55" s="72" t="s">
        <v>60</v>
      </c>
      <c r="D55" s="63" t="s">
        <v>80</v>
      </c>
      <c r="E55" s="73"/>
      <c r="F55" s="73"/>
      <c r="G55" s="73"/>
      <c r="H55" s="24"/>
      <c r="I55" s="23"/>
      <c r="J55" s="100"/>
    </row>
    <row r="56" ht="14.25" spans="1:10">
      <c r="A56" s="74" t="s">
        <v>81</v>
      </c>
      <c r="B56" s="74" t="s">
        <v>82</v>
      </c>
      <c r="C56" s="75">
        <v>7.11</v>
      </c>
      <c r="D56" s="74" t="s">
        <v>52</v>
      </c>
      <c r="E56" s="75">
        <v>76</v>
      </c>
      <c r="F56" s="74" t="s">
        <v>83</v>
      </c>
      <c r="G56" s="75">
        <v>80</v>
      </c>
      <c r="H56" s="74" t="s">
        <v>84</v>
      </c>
      <c r="I56" s="75">
        <v>0.01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>
        <v>13.9</v>
      </c>
      <c r="C59" s="82"/>
      <c r="D59" s="82">
        <v>71.8</v>
      </c>
      <c r="E59" s="82"/>
      <c r="F59" s="82"/>
      <c r="G59" s="82"/>
      <c r="H59" s="82">
        <v>1.95</v>
      </c>
      <c r="I59" s="82"/>
      <c r="J59" s="100">
        <v>7.56</v>
      </c>
      <c r="K59" s="100"/>
      <c r="L59" s="100">
        <v>11.1</v>
      </c>
      <c r="M59" s="100"/>
    </row>
    <row r="60" ht="18.75" spans="1:13">
      <c r="A60" s="81" t="s">
        <v>86</v>
      </c>
      <c r="B60" s="82">
        <v>31.1</v>
      </c>
      <c r="C60" s="82"/>
      <c r="D60" s="82">
        <v>42.5</v>
      </c>
      <c r="E60" s="82"/>
      <c r="F60" s="82">
        <v>63</v>
      </c>
      <c r="G60" s="82"/>
      <c r="H60" s="82">
        <v>89.07</v>
      </c>
      <c r="I60" s="82"/>
      <c r="J60" s="100"/>
      <c r="K60" s="100"/>
      <c r="L60" s="100"/>
      <c r="M60" s="100"/>
    </row>
    <row r="61" ht="18.75" spans="1:13">
      <c r="A61" s="81" t="s">
        <v>87</v>
      </c>
      <c r="B61" s="82">
        <v>64.2</v>
      </c>
      <c r="C61" s="82"/>
      <c r="D61" s="82">
        <v>77.4</v>
      </c>
      <c r="E61" s="82"/>
      <c r="F61" s="82">
        <v>7.3</v>
      </c>
      <c r="G61" s="82"/>
      <c r="H61" s="82"/>
      <c r="I61" s="82"/>
      <c r="J61" s="100"/>
      <c r="K61" s="100"/>
      <c r="L61" s="100">
        <v>200</v>
      </c>
      <c r="M61" s="100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>
        <v>1.37</v>
      </c>
      <c r="D63" s="83"/>
      <c r="E63" s="83">
        <v>1.01</v>
      </c>
      <c r="F63" s="83"/>
      <c r="G63" s="83">
        <v>1.48</v>
      </c>
      <c r="H63" s="83"/>
      <c r="I63" s="83">
        <v>1.28</v>
      </c>
      <c r="J63" s="100"/>
      <c r="K63" s="100">
        <v>3.5</v>
      </c>
      <c r="M63" s="100">
        <v>5.02</v>
      </c>
    </row>
    <row r="64" ht="18.75" spans="1:13">
      <c r="A64" s="88" t="s">
        <v>89</v>
      </c>
      <c r="B64" s="83"/>
      <c r="C64" s="83">
        <v>7.01</v>
      </c>
      <c r="D64" s="83"/>
      <c r="E64" s="83">
        <v>7.49</v>
      </c>
      <c r="F64" s="83"/>
      <c r="G64" s="83">
        <v>6.88</v>
      </c>
      <c r="H64" s="83"/>
      <c r="I64" s="83">
        <v>17.04</v>
      </c>
      <c r="J64" s="100"/>
      <c r="K64" s="100">
        <v>29.3</v>
      </c>
      <c r="L64" s="100"/>
      <c r="M64" s="100">
        <v>100.1</v>
      </c>
    </row>
    <row r="65" ht="18.75" spans="1:13">
      <c r="A65" s="88" t="s">
        <v>90</v>
      </c>
      <c r="B65" s="83"/>
      <c r="C65" s="83">
        <v>47.8</v>
      </c>
      <c r="D65" s="83"/>
      <c r="E65" s="83">
        <v>7.14</v>
      </c>
      <c r="F65" s="83"/>
      <c r="G65" s="83">
        <v>50.15</v>
      </c>
      <c r="H65" s="83"/>
      <c r="I65" s="83">
        <v>69.33</v>
      </c>
      <c r="J65" s="100"/>
      <c r="K65" s="100">
        <v>54.99</v>
      </c>
      <c r="M65" s="100">
        <v>279</v>
      </c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1.49</v>
      </c>
      <c r="C67" s="83">
        <v>6.84</v>
      </c>
      <c r="D67" s="83">
        <v>1.12</v>
      </c>
      <c r="E67" s="83">
        <v>7.07</v>
      </c>
      <c r="F67" s="83">
        <v>0.87</v>
      </c>
      <c r="G67" s="83">
        <v>8.07</v>
      </c>
      <c r="H67" s="83">
        <v>2.84</v>
      </c>
      <c r="I67" s="83">
        <v>13.54</v>
      </c>
      <c r="J67" s="100">
        <v>15.2</v>
      </c>
      <c r="K67" s="100">
        <v>21</v>
      </c>
      <c r="L67" s="100">
        <v>37</v>
      </c>
      <c r="M67" s="100">
        <v>30</v>
      </c>
    </row>
    <row r="68" ht="18.75" spans="1:13">
      <c r="A68" s="106" t="s">
        <v>92</v>
      </c>
      <c r="B68" s="107">
        <v>3.18</v>
      </c>
      <c r="C68" s="83">
        <v>3.67</v>
      </c>
      <c r="D68" s="83">
        <v>4.74</v>
      </c>
      <c r="E68" s="83">
        <v>4.84</v>
      </c>
      <c r="F68" s="83">
        <v>1.35</v>
      </c>
      <c r="G68" s="83">
        <v>5.22</v>
      </c>
      <c r="H68" s="83">
        <v>1.47</v>
      </c>
      <c r="I68" s="83">
        <v>4.96</v>
      </c>
      <c r="J68" s="100">
        <v>3.03</v>
      </c>
      <c r="K68" s="100">
        <v>5.2</v>
      </c>
      <c r="L68" s="100">
        <v>3.66</v>
      </c>
      <c r="M68" s="100">
        <v>5.73</v>
      </c>
    </row>
    <row r="69" ht="18.75" spans="1:13">
      <c r="A69" s="106" t="s">
        <v>93</v>
      </c>
      <c r="B69" s="107">
        <v>4.77</v>
      </c>
      <c r="C69" s="83">
        <v>3.36</v>
      </c>
      <c r="D69" s="83">
        <v>9</v>
      </c>
      <c r="E69" s="83">
        <v>5.4</v>
      </c>
      <c r="F69" s="83">
        <v>6.91</v>
      </c>
      <c r="G69" s="83">
        <v>5.28</v>
      </c>
      <c r="H69" s="83">
        <v>5.16</v>
      </c>
      <c r="I69" s="83">
        <v>5.56</v>
      </c>
      <c r="J69" s="100">
        <v>5.78</v>
      </c>
      <c r="K69" s="100">
        <v>5.95</v>
      </c>
      <c r="L69" s="100">
        <v>1.15</v>
      </c>
      <c r="M69" s="100">
        <v>6.14</v>
      </c>
    </row>
    <row r="70" ht="18.75" spans="1:13">
      <c r="A70" s="106" t="s">
        <v>94</v>
      </c>
      <c r="B70" s="83"/>
      <c r="C70" s="83"/>
      <c r="D70" s="83"/>
      <c r="E70" s="83"/>
      <c r="F70" s="83"/>
      <c r="G70" s="83"/>
      <c r="H70" s="83"/>
      <c r="I70" s="83"/>
      <c r="J70" s="100"/>
      <c r="K70" s="100"/>
      <c r="L70" s="100"/>
      <c r="M70" s="100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6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126</v>
      </c>
      <c r="D2" s="6"/>
      <c r="E2" s="6"/>
      <c r="F2" s="7" t="s">
        <v>127</v>
      </c>
      <c r="G2" s="7"/>
      <c r="H2" s="7"/>
      <c r="I2" s="91" t="s">
        <v>128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23360</v>
      </c>
      <c r="D4" s="13"/>
      <c r="E4" s="13"/>
      <c r="F4" s="13">
        <v>24800</v>
      </c>
      <c r="G4" s="13"/>
      <c r="H4" s="13"/>
      <c r="I4" s="13">
        <v>26370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5150</v>
      </c>
      <c r="D5" s="13"/>
      <c r="E5" s="13"/>
      <c r="F5" s="13">
        <v>6150</v>
      </c>
      <c r="G5" s="13"/>
      <c r="H5" s="13"/>
      <c r="I5" s="13">
        <v>7290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C4-'5日'!I4</f>
        <v>1510</v>
      </c>
      <c r="D6" s="15"/>
      <c r="E6" s="15"/>
      <c r="F6" s="16">
        <f>F4-C4</f>
        <v>1440</v>
      </c>
      <c r="G6" s="17"/>
      <c r="H6" s="18"/>
      <c r="I6" s="16">
        <f>I4-F4</f>
        <v>1570</v>
      </c>
      <c r="J6" s="17"/>
      <c r="K6" s="18"/>
      <c r="L6" s="95">
        <f>C6+F6+I6</f>
        <v>4520</v>
      </c>
      <c r="M6" s="95">
        <f>C7+F7+I7</f>
        <v>3240</v>
      </c>
    </row>
    <row r="7" ht="21.95" customHeight="1" spans="1:13">
      <c r="A7" s="11"/>
      <c r="B7" s="14" t="s">
        <v>8</v>
      </c>
      <c r="C7" s="15">
        <f>C5-'5日'!I5</f>
        <v>1100</v>
      </c>
      <c r="D7" s="15"/>
      <c r="E7" s="15"/>
      <c r="F7" s="16">
        <f>F5-C5</f>
        <v>1000</v>
      </c>
      <c r="G7" s="17"/>
      <c r="H7" s="18"/>
      <c r="I7" s="16">
        <f>I5-F5</f>
        <v>1140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100</v>
      </c>
      <c r="D8" s="13"/>
      <c r="E8" s="13"/>
      <c r="F8" s="13">
        <v>100</v>
      </c>
      <c r="G8" s="13"/>
      <c r="H8" s="13"/>
      <c r="I8" s="13">
        <v>100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43</v>
      </c>
      <c r="D9" s="13"/>
      <c r="E9" s="13"/>
      <c r="F9" s="13">
        <v>39</v>
      </c>
      <c r="G9" s="13"/>
      <c r="H9" s="13"/>
      <c r="I9" s="13">
        <v>49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43</v>
      </c>
      <c r="D10" s="13"/>
      <c r="E10" s="13"/>
      <c r="F10" s="13">
        <v>39</v>
      </c>
      <c r="G10" s="13"/>
      <c r="H10" s="13"/>
      <c r="I10" s="13">
        <v>49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3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340</v>
      </c>
      <c r="D15" s="24">
        <v>270</v>
      </c>
      <c r="E15" s="24">
        <v>480</v>
      </c>
      <c r="F15" s="24">
        <v>480</v>
      </c>
      <c r="G15" s="24">
        <v>440</v>
      </c>
      <c r="H15" s="24">
        <v>390</v>
      </c>
      <c r="I15" s="24">
        <v>390</v>
      </c>
      <c r="J15" s="24">
        <v>340</v>
      </c>
      <c r="K15" s="24">
        <v>290</v>
      </c>
    </row>
    <row r="16" ht="21.95" customHeight="1" spans="1:11">
      <c r="A16" s="25"/>
      <c r="B16" s="27" t="s">
        <v>21</v>
      </c>
      <c r="C16" s="28" t="s">
        <v>136</v>
      </c>
      <c r="D16" s="28"/>
      <c r="E16" s="28"/>
      <c r="F16" s="28" t="s">
        <v>22</v>
      </c>
      <c r="G16" s="28"/>
      <c r="H16" s="28"/>
      <c r="I16" s="28" t="s">
        <v>22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350</v>
      </c>
      <c r="D21" s="24">
        <v>290</v>
      </c>
      <c r="E21" s="24">
        <v>480</v>
      </c>
      <c r="F21" s="24">
        <v>480</v>
      </c>
      <c r="G21" s="24">
        <v>400</v>
      </c>
      <c r="H21" s="24">
        <v>310</v>
      </c>
      <c r="I21" s="24">
        <v>310</v>
      </c>
      <c r="J21" s="24">
        <v>510</v>
      </c>
      <c r="K21" s="24">
        <v>450</v>
      </c>
    </row>
    <row r="22" ht="21.95" customHeight="1" spans="1:11">
      <c r="A22" s="31"/>
      <c r="B22" s="27" t="s">
        <v>27</v>
      </c>
      <c r="C22" s="28" t="s">
        <v>137</v>
      </c>
      <c r="D22" s="28"/>
      <c r="E22" s="28"/>
      <c r="F22" s="28" t="s">
        <v>28</v>
      </c>
      <c r="G22" s="28"/>
      <c r="H22" s="28"/>
      <c r="I22" s="28" t="s">
        <v>138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v>1050</v>
      </c>
      <c r="D23" s="24"/>
      <c r="E23" s="24"/>
      <c r="F23" s="24">
        <v>1050</v>
      </c>
      <c r="G23" s="24"/>
      <c r="H23" s="24"/>
      <c r="I23" s="24">
        <f>330+370</f>
        <v>700</v>
      </c>
      <c r="J23" s="24"/>
      <c r="K23" s="24"/>
    </row>
    <row r="24" ht="21.95" customHeight="1" spans="1:11">
      <c r="A24" s="32"/>
      <c r="B24" s="33" t="s">
        <v>32</v>
      </c>
      <c r="C24" s="24">
        <v>1090</v>
      </c>
      <c r="D24" s="24"/>
      <c r="E24" s="24"/>
      <c r="F24" s="24">
        <v>1090</v>
      </c>
      <c r="G24" s="24"/>
      <c r="H24" s="24"/>
      <c r="I24" s="24">
        <f>490+460</f>
        <v>950</v>
      </c>
      <c r="J24" s="24"/>
      <c r="K24" s="24"/>
    </row>
    <row r="25" ht="21.95" customHeight="1" spans="1:11">
      <c r="A25" s="25" t="s">
        <v>33</v>
      </c>
      <c r="B25" s="26" t="s">
        <v>34</v>
      </c>
      <c r="C25" s="24">
        <v>30</v>
      </c>
      <c r="D25" s="24"/>
      <c r="E25" s="24"/>
      <c r="F25" s="24">
        <v>30</v>
      </c>
      <c r="G25" s="24"/>
      <c r="H25" s="24"/>
      <c r="I25" s="24">
        <v>30</v>
      </c>
      <c r="J25" s="24"/>
      <c r="K25" s="24"/>
    </row>
    <row r="26" ht="21.95" customHeight="1" spans="1:11">
      <c r="A26" s="25"/>
      <c r="B26" s="26" t="s">
        <v>35</v>
      </c>
      <c r="C26" s="24">
        <v>174</v>
      </c>
      <c r="D26" s="24"/>
      <c r="E26" s="24"/>
      <c r="F26" s="24">
        <v>174</v>
      </c>
      <c r="G26" s="24"/>
      <c r="H26" s="24"/>
      <c r="I26" s="24">
        <v>172</v>
      </c>
      <c r="J26" s="24"/>
      <c r="K26" s="24"/>
    </row>
    <row r="27" ht="21.95" customHeight="1" spans="1:11">
      <c r="A27" s="25"/>
      <c r="B27" s="26" t="s">
        <v>36</v>
      </c>
      <c r="C27" s="24">
        <v>30</v>
      </c>
      <c r="D27" s="24"/>
      <c r="E27" s="24"/>
      <c r="F27" s="24">
        <v>30</v>
      </c>
      <c r="G27" s="24"/>
      <c r="H27" s="24"/>
      <c r="I27" s="24">
        <v>30</v>
      </c>
      <c r="J27" s="24"/>
      <c r="K27" s="24"/>
    </row>
    <row r="28" ht="76.5" customHeight="1" spans="1:11">
      <c r="A28" s="34" t="s">
        <v>37</v>
      </c>
      <c r="B28" s="35"/>
      <c r="C28" s="36"/>
      <c r="D28" s="37"/>
      <c r="E28" s="38"/>
      <c r="F28" s="36"/>
      <c r="G28" s="37"/>
      <c r="H28" s="38"/>
      <c r="I28" s="36" t="s">
        <v>139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spans="1:11">
      <c r="A31" s="49" t="s">
        <v>41</v>
      </c>
      <c r="B31" s="50"/>
      <c r="C31" s="51" t="s">
        <v>44</v>
      </c>
      <c r="D31" s="52"/>
      <c r="E31" s="53"/>
      <c r="F31" s="51" t="s">
        <v>140</v>
      </c>
      <c r="G31" s="52"/>
      <c r="H31" s="53"/>
      <c r="I31" s="51" t="s">
        <v>104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/>
      <c r="F34" s="23"/>
      <c r="G34" s="23"/>
      <c r="H34" s="23"/>
      <c r="I34" s="23">
        <v>0</v>
      </c>
      <c r="J34" s="100">
        <v>0</v>
      </c>
    </row>
    <row r="35" ht="15.75" spans="1:10">
      <c r="A35" s="62"/>
      <c r="B35" s="56"/>
      <c r="C35" s="64" t="s">
        <v>54</v>
      </c>
      <c r="D35" s="64" t="s">
        <v>55</v>
      </c>
      <c r="E35" s="23"/>
      <c r="F35" s="23"/>
      <c r="G35" s="23"/>
      <c r="H35" s="24"/>
      <c r="I35" s="23">
        <v>9.39</v>
      </c>
      <c r="J35" s="100">
        <v>9.3</v>
      </c>
    </row>
    <row r="36" ht="15.75" spans="1:10">
      <c r="A36" s="62"/>
      <c r="B36" s="56"/>
      <c r="C36" s="63" t="s">
        <v>56</v>
      </c>
      <c r="D36" s="63" t="s">
        <v>57</v>
      </c>
      <c r="E36" s="23"/>
      <c r="F36" s="23"/>
      <c r="G36" s="23"/>
      <c r="H36" s="24"/>
      <c r="I36" s="23">
        <v>6.53</v>
      </c>
      <c r="J36" s="100">
        <v>5.76</v>
      </c>
    </row>
    <row r="37" ht="19.5" spans="1:10">
      <c r="A37" s="62"/>
      <c r="B37" s="56"/>
      <c r="C37" s="64" t="s">
        <v>58</v>
      </c>
      <c r="D37" s="63" t="s">
        <v>59</v>
      </c>
      <c r="E37" s="23"/>
      <c r="F37" s="23"/>
      <c r="G37" s="65"/>
      <c r="H37" s="24"/>
      <c r="I37" s="23">
        <v>19.7</v>
      </c>
      <c r="J37" s="100">
        <v>19</v>
      </c>
    </row>
    <row r="38" ht="16.5" spans="1:10">
      <c r="A38" s="62"/>
      <c r="B38" s="56"/>
      <c r="C38" s="66" t="s">
        <v>60</v>
      </c>
      <c r="D38" s="63" t="s">
        <v>61</v>
      </c>
      <c r="E38" s="65"/>
      <c r="F38" s="65"/>
      <c r="G38" s="65"/>
      <c r="H38" s="67"/>
      <c r="I38" s="23">
        <v>10.7</v>
      </c>
      <c r="J38" s="100">
        <v>5.97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0.5</v>
      </c>
      <c r="F39" s="23">
        <v>0.5</v>
      </c>
      <c r="G39" s="23">
        <v>0.8</v>
      </c>
      <c r="H39" s="24">
        <v>0.8</v>
      </c>
      <c r="I39" s="23">
        <v>0.2</v>
      </c>
      <c r="J39" s="100">
        <v>0.2</v>
      </c>
    </row>
    <row r="40" ht="15.75" spans="1:10">
      <c r="A40" s="62"/>
      <c r="B40" s="56"/>
      <c r="C40" s="64" t="s">
        <v>54</v>
      </c>
      <c r="D40" s="64" t="s">
        <v>63</v>
      </c>
      <c r="E40" s="23">
        <v>10.35</v>
      </c>
      <c r="F40" s="23">
        <v>10.33</v>
      </c>
      <c r="G40" s="23">
        <v>10.43</v>
      </c>
      <c r="H40" s="24">
        <v>10.45</v>
      </c>
      <c r="I40" s="23">
        <v>10.4</v>
      </c>
      <c r="J40" s="100">
        <v>10.31</v>
      </c>
    </row>
    <row r="41" ht="15.75" spans="1:10">
      <c r="A41" s="62"/>
      <c r="B41" s="56"/>
      <c r="C41" s="63" t="s">
        <v>56</v>
      </c>
      <c r="D41" s="63" t="s">
        <v>64</v>
      </c>
      <c r="E41" s="23">
        <v>27.6</v>
      </c>
      <c r="F41" s="23">
        <v>23.16</v>
      </c>
      <c r="G41" s="23">
        <v>22.8</v>
      </c>
      <c r="H41" s="24">
        <v>21.1</v>
      </c>
      <c r="I41" s="23">
        <v>22.3</v>
      </c>
      <c r="J41" s="100">
        <v>21.7</v>
      </c>
    </row>
    <row r="42" ht="15.75" spans="1:10">
      <c r="A42" s="62"/>
      <c r="B42" s="56"/>
      <c r="C42" s="68" t="s">
        <v>65</v>
      </c>
      <c r="D42" s="69" t="s">
        <v>66</v>
      </c>
      <c r="E42" s="23">
        <v>10.6</v>
      </c>
      <c r="F42" s="23">
        <v>10.9</v>
      </c>
      <c r="G42" s="23">
        <v>8.63</v>
      </c>
      <c r="H42" s="24">
        <v>8.76</v>
      </c>
      <c r="I42" s="23">
        <v>7.81</v>
      </c>
      <c r="J42" s="100">
        <v>7.67</v>
      </c>
    </row>
    <row r="43" ht="16.5" spans="1:10">
      <c r="A43" s="62"/>
      <c r="B43" s="56"/>
      <c r="C43" s="68" t="s">
        <v>67</v>
      </c>
      <c r="D43" s="70" t="s">
        <v>68</v>
      </c>
      <c r="E43" s="23">
        <v>11.3</v>
      </c>
      <c r="F43" s="23">
        <v>12.7</v>
      </c>
      <c r="G43" s="23">
        <v>12.1</v>
      </c>
      <c r="H43" s="24">
        <v>11.2</v>
      </c>
      <c r="I43" s="23">
        <v>10.1</v>
      </c>
      <c r="J43" s="100">
        <v>9.86</v>
      </c>
    </row>
    <row r="44" ht="19.5" spans="1:10">
      <c r="A44" s="62"/>
      <c r="B44" s="56"/>
      <c r="C44" s="64" t="s">
        <v>58</v>
      </c>
      <c r="D44" s="63" t="s">
        <v>69</v>
      </c>
      <c r="E44" s="23">
        <v>1122</v>
      </c>
      <c r="F44" s="23">
        <v>1012</v>
      </c>
      <c r="G44" s="23">
        <v>700</v>
      </c>
      <c r="H44" s="24">
        <v>617</v>
      </c>
      <c r="I44" s="23">
        <v>541</v>
      </c>
      <c r="J44" s="100">
        <v>573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/>
      <c r="F45" s="23"/>
      <c r="G45" s="23"/>
      <c r="H45" s="24"/>
      <c r="I45" s="23"/>
      <c r="J45" s="100"/>
    </row>
    <row r="46" ht="19.5" spans="1:10">
      <c r="A46" s="62"/>
      <c r="B46" s="56"/>
      <c r="C46" s="64" t="s">
        <v>58</v>
      </c>
      <c r="D46" s="63" t="s">
        <v>59</v>
      </c>
      <c r="E46" s="23"/>
      <c r="F46" s="23"/>
      <c r="G46" s="23"/>
      <c r="H46" s="24"/>
      <c r="I46" s="23"/>
      <c r="J46" s="100"/>
    </row>
    <row r="47" ht="16.5" spans="1:10">
      <c r="A47" s="62"/>
      <c r="B47" s="56"/>
      <c r="C47" s="66" t="s">
        <v>60</v>
      </c>
      <c r="D47" s="63" t="s">
        <v>73</v>
      </c>
      <c r="E47" s="23"/>
      <c r="F47" s="23"/>
      <c r="G47" s="23"/>
      <c r="H47" s="24"/>
      <c r="I47" s="23"/>
      <c r="J47" s="100"/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/>
      <c r="F48" s="23"/>
      <c r="G48" s="23"/>
      <c r="H48" s="24"/>
      <c r="I48" s="23"/>
      <c r="J48" s="100"/>
    </row>
    <row r="49" ht="19.5" spans="1:10">
      <c r="A49" s="62"/>
      <c r="B49" s="56"/>
      <c r="C49" s="64" t="s">
        <v>58</v>
      </c>
      <c r="D49" s="63" t="s">
        <v>59</v>
      </c>
      <c r="E49" s="23"/>
      <c r="F49" s="23"/>
      <c r="G49" s="23"/>
      <c r="H49" s="24"/>
      <c r="I49" s="23"/>
      <c r="J49" s="100"/>
    </row>
    <row r="50" ht="16.5" spans="1:10">
      <c r="A50" s="62"/>
      <c r="B50" s="56"/>
      <c r="C50" s="66" t="s">
        <v>60</v>
      </c>
      <c r="D50" s="63" t="s">
        <v>73</v>
      </c>
      <c r="E50" s="23"/>
      <c r="F50" s="23"/>
      <c r="G50" s="23"/>
      <c r="H50" s="24"/>
      <c r="I50" s="23"/>
      <c r="J50" s="100"/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/>
      <c r="F51" s="23"/>
      <c r="G51" s="23"/>
      <c r="H51" s="24"/>
      <c r="I51" s="23"/>
      <c r="J51" s="100"/>
    </row>
    <row r="52" ht="15.75" spans="1:10">
      <c r="A52" s="62"/>
      <c r="B52" s="56"/>
      <c r="C52" s="64" t="s">
        <v>54</v>
      </c>
      <c r="D52" s="63" t="s">
        <v>77</v>
      </c>
      <c r="E52" s="23"/>
      <c r="F52" s="23"/>
      <c r="G52" s="23"/>
      <c r="H52" s="24"/>
      <c r="I52" s="23"/>
      <c r="J52" s="100"/>
    </row>
    <row r="53" ht="15.75" spans="1:10">
      <c r="A53" s="62"/>
      <c r="B53" s="56"/>
      <c r="C53" s="63" t="s">
        <v>56</v>
      </c>
      <c r="D53" s="63" t="s">
        <v>57</v>
      </c>
      <c r="E53" s="23"/>
      <c r="F53" s="23"/>
      <c r="G53" s="23"/>
      <c r="H53" s="24"/>
      <c r="I53" s="23"/>
      <c r="J53" s="100"/>
    </row>
    <row r="54" ht="19.5" spans="1:10">
      <c r="A54" s="62"/>
      <c r="B54" s="56"/>
      <c r="C54" s="64" t="s">
        <v>58</v>
      </c>
      <c r="D54" s="63" t="s">
        <v>59</v>
      </c>
      <c r="E54" s="23"/>
      <c r="F54" s="23"/>
      <c r="G54" s="23"/>
      <c r="H54" s="24"/>
      <c r="I54" s="23"/>
      <c r="J54" s="100"/>
    </row>
    <row r="55" ht="16.5" spans="1:10">
      <c r="A55" s="62"/>
      <c r="B55" s="71"/>
      <c r="C55" s="72" t="s">
        <v>60</v>
      </c>
      <c r="D55" s="63" t="s">
        <v>80</v>
      </c>
      <c r="E55" s="73"/>
      <c r="F55" s="73"/>
      <c r="G55" s="73"/>
      <c r="H55" s="24"/>
      <c r="I55" s="23"/>
      <c r="J55" s="100"/>
    </row>
    <row r="56" ht="14.25" spans="1:10">
      <c r="A56" s="74" t="s">
        <v>81</v>
      </c>
      <c r="B56" s="74" t="s">
        <v>82</v>
      </c>
      <c r="C56" s="75">
        <v>7.09</v>
      </c>
      <c r="D56" s="74" t="s">
        <v>52</v>
      </c>
      <c r="E56" s="75">
        <v>71</v>
      </c>
      <c r="F56" s="74" t="s">
        <v>83</v>
      </c>
      <c r="G56" s="75">
        <v>82</v>
      </c>
      <c r="H56" s="74" t="s">
        <v>84</v>
      </c>
      <c r="I56" s="75">
        <v>0.01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>
        <v>25.4</v>
      </c>
      <c r="C59" s="83"/>
      <c r="D59" s="84">
        <v>21.1</v>
      </c>
      <c r="E59" s="83"/>
      <c r="F59" s="83">
        <v>22.1</v>
      </c>
      <c r="G59" s="85"/>
      <c r="H59" s="83">
        <v>50.7</v>
      </c>
      <c r="I59" s="83"/>
      <c r="J59" s="100">
        <v>1.44</v>
      </c>
      <c r="K59" s="100"/>
      <c r="L59" s="100"/>
      <c r="M59" s="100"/>
    </row>
    <row r="60" ht="18.75" spans="1:13">
      <c r="A60" s="81" t="s">
        <v>86</v>
      </c>
      <c r="B60" s="82">
        <v>20.4</v>
      </c>
      <c r="C60" s="83"/>
      <c r="D60" s="84">
        <v>6.09</v>
      </c>
      <c r="E60" s="83"/>
      <c r="F60" s="83">
        <v>6.23</v>
      </c>
      <c r="G60" s="85"/>
      <c r="H60" s="83">
        <v>10</v>
      </c>
      <c r="I60" s="83"/>
      <c r="J60" s="100">
        <v>6.78</v>
      </c>
      <c r="K60" s="100"/>
      <c r="L60" s="100"/>
      <c r="M60" s="100"/>
    </row>
    <row r="61" ht="18.75" spans="1:13">
      <c r="A61" s="81" t="s">
        <v>87</v>
      </c>
      <c r="B61" s="82"/>
      <c r="C61" s="83"/>
      <c r="D61" s="84">
        <v>62.8</v>
      </c>
      <c r="E61" s="83"/>
      <c r="F61" s="83">
        <v>15.3</v>
      </c>
      <c r="G61" s="85"/>
      <c r="H61" s="83">
        <v>9.08</v>
      </c>
      <c r="I61" s="83"/>
      <c r="J61" s="100"/>
      <c r="K61" s="100"/>
      <c r="L61" s="100"/>
      <c r="M61" s="100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>
        <v>4.19</v>
      </c>
      <c r="D63" s="84"/>
      <c r="E63" s="83">
        <v>5.14</v>
      </c>
      <c r="F63" s="83"/>
      <c r="G63" s="85">
        <v>5.81</v>
      </c>
      <c r="H63" s="83"/>
      <c r="I63" s="83">
        <v>12.36</v>
      </c>
      <c r="J63" s="100"/>
      <c r="K63" s="100">
        <v>10.44</v>
      </c>
      <c r="M63" s="100"/>
    </row>
    <row r="64" ht="18.75" spans="1:13">
      <c r="A64" s="88" t="s">
        <v>89</v>
      </c>
      <c r="B64" s="83"/>
      <c r="C64" s="83">
        <v>8.06</v>
      </c>
      <c r="D64" s="84"/>
      <c r="E64" s="83">
        <v>7.34</v>
      </c>
      <c r="F64" s="83"/>
      <c r="G64" s="89">
        <v>6.5</v>
      </c>
      <c r="H64" s="83"/>
      <c r="I64" s="83">
        <v>17.06</v>
      </c>
      <c r="J64" s="100"/>
      <c r="K64" s="100">
        <v>13.72</v>
      </c>
      <c r="L64" s="100"/>
      <c r="M64" s="100"/>
    </row>
    <row r="65" ht="18.75" spans="1:13">
      <c r="A65" s="88" t="s">
        <v>90</v>
      </c>
      <c r="B65" s="83"/>
      <c r="C65" s="83">
        <v>38.33</v>
      </c>
      <c r="D65" s="84"/>
      <c r="E65" s="83">
        <v>35.91</v>
      </c>
      <c r="F65" s="83"/>
      <c r="G65" s="85">
        <v>33.8</v>
      </c>
      <c r="H65" s="83"/>
      <c r="I65" s="83">
        <v>49.98</v>
      </c>
      <c r="J65" s="100"/>
      <c r="K65" s="100">
        <v>46.75</v>
      </c>
      <c r="M65" s="100"/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13</v>
      </c>
      <c r="C67" s="83">
        <v>10.06</v>
      </c>
      <c r="D67" s="84">
        <v>4.21</v>
      </c>
      <c r="E67" s="83">
        <v>8.21</v>
      </c>
      <c r="F67" s="83">
        <v>3.43</v>
      </c>
      <c r="G67" s="85">
        <v>7.34</v>
      </c>
      <c r="H67" s="83">
        <v>4.25</v>
      </c>
      <c r="I67" s="83">
        <v>7.79</v>
      </c>
      <c r="J67" s="100">
        <v>3.67</v>
      </c>
      <c r="K67" s="100">
        <v>8.03</v>
      </c>
      <c r="L67" s="100"/>
      <c r="M67" s="100"/>
    </row>
    <row r="68" ht="18.75" spans="1:13">
      <c r="A68" s="106" t="s">
        <v>92</v>
      </c>
      <c r="B68" s="107">
        <v>8.07</v>
      </c>
      <c r="C68" s="83">
        <v>4.72</v>
      </c>
      <c r="D68" s="84">
        <v>8.17</v>
      </c>
      <c r="E68" s="83">
        <v>5.15</v>
      </c>
      <c r="F68" s="83">
        <v>7.05</v>
      </c>
      <c r="G68" s="85">
        <v>5.71</v>
      </c>
      <c r="H68" s="83">
        <v>6.53</v>
      </c>
      <c r="I68" s="83">
        <v>5.15</v>
      </c>
      <c r="J68" s="100">
        <v>6.46</v>
      </c>
      <c r="K68" s="100">
        <v>5.63</v>
      </c>
      <c r="L68" s="100"/>
      <c r="M68" s="100"/>
    </row>
    <row r="69" ht="18.75" spans="1:13">
      <c r="A69" s="106" t="s">
        <v>93</v>
      </c>
      <c r="B69" s="107">
        <v>5.47</v>
      </c>
      <c r="C69" s="83">
        <v>7.06</v>
      </c>
      <c r="D69" s="84">
        <v>7.34</v>
      </c>
      <c r="E69" s="83">
        <v>16.13</v>
      </c>
      <c r="F69" s="83">
        <v>6.42</v>
      </c>
      <c r="G69" s="85">
        <v>6.9</v>
      </c>
      <c r="H69" s="83">
        <v>7.69</v>
      </c>
      <c r="I69" s="83">
        <v>5.44</v>
      </c>
      <c r="J69" s="100">
        <v>7.92</v>
      </c>
      <c r="K69" s="100">
        <v>4.55</v>
      </c>
      <c r="L69" s="100"/>
      <c r="M69" s="100"/>
    </row>
    <row r="70" ht="18.75" spans="1:13">
      <c r="A70" s="106" t="s">
        <v>94</v>
      </c>
      <c r="B70" s="83"/>
      <c r="C70" s="83"/>
      <c r="D70" s="84"/>
      <c r="E70" s="83"/>
      <c r="F70" s="83"/>
      <c r="G70" s="85"/>
      <c r="H70" s="83"/>
      <c r="I70" s="83"/>
      <c r="J70" s="100"/>
      <c r="K70" s="100"/>
      <c r="L70" s="100"/>
      <c r="M70" s="100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2" workbookViewId="0">
      <selection activeCell="L50" sqref="L5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141</v>
      </c>
      <c r="D2" s="6"/>
      <c r="E2" s="6"/>
      <c r="F2" s="7" t="s">
        <v>142</v>
      </c>
      <c r="G2" s="7"/>
      <c r="H2" s="7"/>
      <c r="I2" s="91" t="s">
        <v>143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27765</v>
      </c>
      <c r="D4" s="13"/>
      <c r="E4" s="13"/>
      <c r="F4" s="13">
        <v>29360</v>
      </c>
      <c r="G4" s="13"/>
      <c r="H4" s="13"/>
      <c r="I4" s="13">
        <v>30800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8350</v>
      </c>
      <c r="D5" s="13"/>
      <c r="E5" s="13"/>
      <c r="F5" s="13">
        <v>9390</v>
      </c>
      <c r="G5" s="13"/>
      <c r="H5" s="13"/>
      <c r="I5" s="13">
        <v>10400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C4-'6日'!I4</f>
        <v>1395</v>
      </c>
      <c r="D6" s="15"/>
      <c r="E6" s="15"/>
      <c r="F6" s="16">
        <f>F4-C4</f>
        <v>1595</v>
      </c>
      <c r="G6" s="17"/>
      <c r="H6" s="18"/>
      <c r="I6" s="16">
        <f>I4-F4</f>
        <v>1440</v>
      </c>
      <c r="J6" s="17"/>
      <c r="K6" s="18"/>
      <c r="L6" s="95">
        <f>C6+F6+I6</f>
        <v>4430</v>
      </c>
      <c r="M6" s="95">
        <f>C7+F7+I7</f>
        <v>3110</v>
      </c>
    </row>
    <row r="7" ht="21.95" customHeight="1" spans="1:13">
      <c r="A7" s="11"/>
      <c r="B7" s="14" t="s">
        <v>8</v>
      </c>
      <c r="C7" s="15">
        <f>C5-'6日'!I5</f>
        <v>1060</v>
      </c>
      <c r="D7" s="15"/>
      <c r="E7" s="15"/>
      <c r="F7" s="16">
        <f>F5-C5</f>
        <v>1040</v>
      </c>
      <c r="G7" s="17"/>
      <c r="H7" s="18"/>
      <c r="I7" s="16">
        <f>I5-F5</f>
        <v>1010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100</v>
      </c>
      <c r="D8" s="13"/>
      <c r="E8" s="13"/>
      <c r="F8" s="13">
        <v>100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40</v>
      </c>
      <c r="D9" s="13"/>
      <c r="E9" s="13"/>
      <c r="F9" s="13">
        <v>47</v>
      </c>
      <c r="G9" s="13"/>
      <c r="H9" s="13"/>
      <c r="I9" s="13">
        <v>48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40</v>
      </c>
      <c r="D10" s="13"/>
      <c r="E10" s="13"/>
      <c r="F10" s="13">
        <v>47</v>
      </c>
      <c r="G10" s="13"/>
      <c r="H10" s="13"/>
      <c r="I10" s="13">
        <v>48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4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290</v>
      </c>
      <c r="D15" s="24">
        <v>240</v>
      </c>
      <c r="E15" s="24">
        <v>500</v>
      </c>
      <c r="F15" s="24">
        <v>500</v>
      </c>
      <c r="G15" s="24">
        <v>450</v>
      </c>
      <c r="H15" s="24">
        <v>420</v>
      </c>
      <c r="I15" s="24">
        <v>420</v>
      </c>
      <c r="J15" s="24">
        <v>390</v>
      </c>
      <c r="K15" s="24">
        <v>350</v>
      </c>
    </row>
    <row r="16" ht="21.95" customHeight="1" spans="1:11">
      <c r="A16" s="25"/>
      <c r="B16" s="27" t="s">
        <v>21</v>
      </c>
      <c r="C16" s="28" t="s">
        <v>144</v>
      </c>
      <c r="D16" s="28"/>
      <c r="E16" s="28"/>
      <c r="F16" s="28" t="s">
        <v>22</v>
      </c>
      <c r="G16" s="28"/>
      <c r="H16" s="28"/>
      <c r="I16" s="28" t="s">
        <v>22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450</v>
      </c>
      <c r="D21" s="24">
        <v>350</v>
      </c>
      <c r="E21" s="24">
        <v>280</v>
      </c>
      <c r="F21" s="24">
        <v>280</v>
      </c>
      <c r="G21" s="24">
        <v>480</v>
      </c>
      <c r="H21" s="24">
        <v>400</v>
      </c>
      <c r="I21" s="24">
        <v>400</v>
      </c>
      <c r="J21" s="24">
        <v>300</v>
      </c>
      <c r="K21" s="24">
        <v>540</v>
      </c>
    </row>
    <row r="22" ht="32.25" customHeight="1" spans="1:11">
      <c r="A22" s="31"/>
      <c r="B22" s="27" t="s">
        <v>27</v>
      </c>
      <c r="C22" s="28" t="s">
        <v>28</v>
      </c>
      <c r="D22" s="28"/>
      <c r="E22" s="28"/>
      <c r="F22" s="28" t="s">
        <v>145</v>
      </c>
      <c r="G22" s="28"/>
      <c r="H22" s="28"/>
      <c r="I22" s="28" t="s">
        <v>146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v>450</v>
      </c>
      <c r="D23" s="24"/>
      <c r="E23" s="24"/>
      <c r="F23" s="24">
        <v>450</v>
      </c>
      <c r="G23" s="24"/>
      <c r="H23" s="24"/>
      <c r="I23" s="24">
        <f>100+140</f>
        <v>240</v>
      </c>
      <c r="J23" s="24"/>
      <c r="K23" s="24"/>
    </row>
    <row r="24" ht="21.95" customHeight="1" spans="1:11">
      <c r="A24" s="32"/>
      <c r="B24" s="33" t="s">
        <v>32</v>
      </c>
      <c r="C24" s="24">
        <v>950</v>
      </c>
      <c r="D24" s="24"/>
      <c r="E24" s="24"/>
      <c r="F24" s="24">
        <f>1370+1350</f>
        <v>2720</v>
      </c>
      <c r="G24" s="24"/>
      <c r="H24" s="24"/>
      <c r="I24" s="24">
        <f>1300+1260</f>
        <v>2560</v>
      </c>
      <c r="J24" s="24"/>
      <c r="K24" s="24"/>
    </row>
    <row r="25" ht="21.95" customHeight="1" spans="1:11">
      <c r="A25" s="25" t="s">
        <v>33</v>
      </c>
      <c r="B25" s="26" t="s">
        <v>34</v>
      </c>
      <c r="C25" s="24">
        <v>29</v>
      </c>
      <c r="D25" s="24"/>
      <c r="E25" s="24"/>
      <c r="F25" s="24">
        <v>29</v>
      </c>
      <c r="G25" s="24"/>
      <c r="H25" s="24"/>
      <c r="I25" s="24">
        <v>29</v>
      </c>
      <c r="J25" s="24"/>
      <c r="K25" s="24"/>
    </row>
    <row r="26" ht="21.95" customHeight="1" spans="1:11">
      <c r="A26" s="25"/>
      <c r="B26" s="26" t="s">
        <v>35</v>
      </c>
      <c r="C26" s="24">
        <v>172</v>
      </c>
      <c r="D26" s="24"/>
      <c r="E26" s="24"/>
      <c r="F26" s="24">
        <v>170</v>
      </c>
      <c r="G26" s="24"/>
      <c r="H26" s="24"/>
      <c r="I26" s="24">
        <v>168</v>
      </c>
      <c r="J26" s="24"/>
      <c r="K26" s="24"/>
    </row>
    <row r="27" ht="21.95" customHeight="1" spans="1:11">
      <c r="A27" s="25"/>
      <c r="B27" s="26" t="s">
        <v>36</v>
      </c>
      <c r="C27" s="24">
        <v>30</v>
      </c>
      <c r="D27" s="24"/>
      <c r="E27" s="24"/>
      <c r="F27" s="24">
        <v>30</v>
      </c>
      <c r="G27" s="24"/>
      <c r="H27" s="24"/>
      <c r="I27" s="24">
        <v>30</v>
      </c>
      <c r="J27" s="24"/>
      <c r="K27" s="24"/>
    </row>
    <row r="28" ht="76.5" customHeight="1" spans="1:11">
      <c r="A28" s="34" t="s">
        <v>37</v>
      </c>
      <c r="B28" s="35"/>
      <c r="C28" s="36" t="s">
        <v>147</v>
      </c>
      <c r="D28" s="37"/>
      <c r="E28" s="38"/>
      <c r="F28" s="36" t="s">
        <v>148</v>
      </c>
      <c r="G28" s="37"/>
      <c r="H28" s="38"/>
      <c r="I28" s="36" t="s">
        <v>149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customHeight="1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spans="1:11">
      <c r="A31" s="49" t="s">
        <v>41</v>
      </c>
      <c r="B31" s="50"/>
      <c r="C31" s="51" t="s">
        <v>43</v>
      </c>
      <c r="D31" s="52"/>
      <c r="E31" s="53"/>
      <c r="F31" s="51" t="s">
        <v>44</v>
      </c>
      <c r="G31" s="52"/>
      <c r="H31" s="53"/>
      <c r="I31" s="51" t="s">
        <v>123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100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9.35</v>
      </c>
      <c r="F35" s="23">
        <v>9.32</v>
      </c>
      <c r="G35" s="23">
        <v>9.48</v>
      </c>
      <c r="H35" s="24">
        <v>9.22</v>
      </c>
      <c r="I35" s="23">
        <v>9.01</v>
      </c>
      <c r="J35" s="100">
        <v>9.04</v>
      </c>
    </row>
    <row r="36" ht="15.75" spans="1:10">
      <c r="A36" s="62"/>
      <c r="B36" s="56"/>
      <c r="C36" s="63" t="s">
        <v>56</v>
      </c>
      <c r="D36" s="63" t="s">
        <v>57</v>
      </c>
      <c r="E36" s="23">
        <v>5.16</v>
      </c>
      <c r="F36" s="23">
        <v>6.43</v>
      </c>
      <c r="G36" s="23">
        <v>6.67</v>
      </c>
      <c r="H36" s="24">
        <v>5.33</v>
      </c>
      <c r="I36" s="23">
        <v>6.92</v>
      </c>
      <c r="J36" s="100">
        <v>5.11</v>
      </c>
    </row>
    <row r="37" ht="19.5" spans="1:10">
      <c r="A37" s="62"/>
      <c r="B37" s="56"/>
      <c r="C37" s="64" t="s">
        <v>58</v>
      </c>
      <c r="D37" s="63" t="s">
        <v>59</v>
      </c>
      <c r="E37" s="23">
        <v>24.6</v>
      </c>
      <c r="F37" s="23">
        <v>25</v>
      </c>
      <c r="G37" s="65">
        <v>25.8</v>
      </c>
      <c r="H37" s="24">
        <v>26.6</v>
      </c>
      <c r="I37" s="23">
        <v>22.1</v>
      </c>
      <c r="J37" s="100">
        <v>26.2</v>
      </c>
    </row>
    <row r="38" ht="16.5" spans="1:10">
      <c r="A38" s="62"/>
      <c r="B38" s="56"/>
      <c r="C38" s="66" t="s">
        <v>60</v>
      </c>
      <c r="D38" s="63" t="s">
        <v>61</v>
      </c>
      <c r="E38" s="23">
        <v>7.84</v>
      </c>
      <c r="F38" s="23">
        <v>7.68</v>
      </c>
      <c r="G38" s="65">
        <v>10.2</v>
      </c>
      <c r="H38" s="67">
        <v>7.53</v>
      </c>
      <c r="I38" s="23">
        <v>5.43</v>
      </c>
      <c r="J38" s="100">
        <v>4.49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0.8</v>
      </c>
      <c r="F39" s="23">
        <v>0.8</v>
      </c>
      <c r="G39" s="23">
        <v>0.5</v>
      </c>
      <c r="H39" s="24">
        <v>0.5</v>
      </c>
      <c r="I39" s="23">
        <v>0.6</v>
      </c>
      <c r="J39" s="100">
        <v>0.6</v>
      </c>
    </row>
    <row r="40" ht="15.75" spans="1:10">
      <c r="A40" s="62"/>
      <c r="B40" s="56"/>
      <c r="C40" s="64" t="s">
        <v>54</v>
      </c>
      <c r="D40" s="64" t="s">
        <v>63</v>
      </c>
      <c r="E40" s="23">
        <v>10.23</v>
      </c>
      <c r="F40" s="23">
        <v>10.22</v>
      </c>
      <c r="G40" s="23">
        <v>10.27</v>
      </c>
      <c r="H40" s="24">
        <v>10.14</v>
      </c>
      <c r="I40" s="23">
        <v>10.27</v>
      </c>
      <c r="J40" s="100">
        <v>10.13</v>
      </c>
    </row>
    <row r="41" ht="15.75" spans="1:10">
      <c r="A41" s="62"/>
      <c r="B41" s="56"/>
      <c r="C41" s="63" t="s">
        <v>56</v>
      </c>
      <c r="D41" s="63" t="s">
        <v>64</v>
      </c>
      <c r="E41" s="23">
        <v>24.3</v>
      </c>
      <c r="F41" s="23">
        <v>23.9</v>
      </c>
      <c r="G41" s="23">
        <v>18.6</v>
      </c>
      <c r="H41" s="24">
        <v>25.5</v>
      </c>
      <c r="I41" s="23">
        <v>26.44</v>
      </c>
      <c r="J41" s="100">
        <v>25.94</v>
      </c>
    </row>
    <row r="42" ht="15.75" spans="1:10">
      <c r="A42" s="62"/>
      <c r="B42" s="56"/>
      <c r="C42" s="68" t="s">
        <v>65</v>
      </c>
      <c r="D42" s="69" t="s">
        <v>66</v>
      </c>
      <c r="E42" s="23">
        <v>7.22</v>
      </c>
      <c r="F42" s="23">
        <v>6.43</v>
      </c>
      <c r="G42" s="23">
        <v>6.03</v>
      </c>
      <c r="H42" s="24">
        <v>5.72</v>
      </c>
      <c r="I42" s="23">
        <v>5.88</v>
      </c>
      <c r="J42" s="100">
        <v>5.64</v>
      </c>
    </row>
    <row r="43" ht="16.5" spans="1:10">
      <c r="A43" s="62"/>
      <c r="B43" s="56"/>
      <c r="C43" s="68" t="s">
        <v>67</v>
      </c>
      <c r="D43" s="70" t="s">
        <v>68</v>
      </c>
      <c r="E43" s="23">
        <v>4.63</v>
      </c>
      <c r="F43" s="23">
        <v>5.16</v>
      </c>
      <c r="G43" s="23">
        <v>8.73</v>
      </c>
      <c r="H43" s="24">
        <v>8.21</v>
      </c>
      <c r="I43" s="23">
        <v>9.89</v>
      </c>
      <c r="J43" s="100">
        <v>9.17</v>
      </c>
    </row>
    <row r="44" ht="19.5" spans="1:10">
      <c r="A44" s="62"/>
      <c r="B44" s="56"/>
      <c r="C44" s="64" t="s">
        <v>58</v>
      </c>
      <c r="D44" s="63" t="s">
        <v>69</v>
      </c>
      <c r="E44" s="23">
        <v>608</v>
      </c>
      <c r="F44" s="23">
        <v>593</v>
      </c>
      <c r="G44" s="23">
        <v>542</v>
      </c>
      <c r="H44" s="24">
        <v>509</v>
      </c>
      <c r="I44" s="23">
        <v>523</v>
      </c>
      <c r="J44" s="100">
        <v>535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/>
      <c r="F45" s="23"/>
      <c r="G45" s="23">
        <v>5.97</v>
      </c>
      <c r="H45" s="24">
        <v>6.09</v>
      </c>
      <c r="I45" s="23">
        <v>4.39</v>
      </c>
      <c r="J45" s="100">
        <v>4.76</v>
      </c>
    </row>
    <row r="46" ht="19.5" spans="1:10">
      <c r="A46" s="62"/>
      <c r="B46" s="56"/>
      <c r="C46" s="64" t="s">
        <v>58</v>
      </c>
      <c r="D46" s="63" t="s">
        <v>59</v>
      </c>
      <c r="E46" s="23"/>
      <c r="F46" s="23"/>
      <c r="G46" s="23">
        <v>20.9</v>
      </c>
      <c r="H46" s="24">
        <v>21.6</v>
      </c>
      <c r="I46" s="23">
        <v>27.1</v>
      </c>
      <c r="J46" s="100">
        <v>25.6</v>
      </c>
    </row>
    <row r="47" ht="16.5" spans="1:10">
      <c r="A47" s="62"/>
      <c r="B47" s="56"/>
      <c r="C47" s="66" t="s">
        <v>60</v>
      </c>
      <c r="D47" s="63" t="s">
        <v>73</v>
      </c>
      <c r="E47" s="23"/>
      <c r="F47" s="23"/>
      <c r="G47" s="23">
        <v>5.1</v>
      </c>
      <c r="H47" s="24">
        <v>9.36</v>
      </c>
      <c r="I47" s="23">
        <v>0.65</v>
      </c>
      <c r="J47" s="100">
        <v>0.72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/>
      <c r="F48" s="23"/>
      <c r="G48" s="23">
        <v>7.19</v>
      </c>
      <c r="H48" s="24">
        <v>8.34</v>
      </c>
      <c r="I48" s="23">
        <v>5.61</v>
      </c>
      <c r="J48" s="100">
        <v>4.92</v>
      </c>
    </row>
    <row r="49" ht="19.5" spans="1:10">
      <c r="A49" s="62"/>
      <c r="B49" s="56"/>
      <c r="C49" s="64" t="s">
        <v>58</v>
      </c>
      <c r="D49" s="63" t="s">
        <v>59</v>
      </c>
      <c r="E49" s="23"/>
      <c r="F49" s="23"/>
      <c r="G49" s="23">
        <v>27.9</v>
      </c>
      <c r="H49" s="24">
        <v>22.6</v>
      </c>
      <c r="I49" s="23">
        <v>19.8</v>
      </c>
      <c r="J49" s="100">
        <v>26.9</v>
      </c>
    </row>
    <row r="50" ht="16.5" spans="1:10">
      <c r="A50" s="62"/>
      <c r="B50" s="56"/>
      <c r="C50" s="66" t="s">
        <v>60</v>
      </c>
      <c r="D50" s="63" t="s">
        <v>73</v>
      </c>
      <c r="E50" s="23"/>
      <c r="F50" s="23"/>
      <c r="G50" s="23">
        <v>1.12</v>
      </c>
      <c r="H50" s="24">
        <v>4.86</v>
      </c>
      <c r="I50" s="23">
        <v>5.61</v>
      </c>
      <c r="J50" s="100">
        <v>3.18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/>
      <c r="F51" s="23"/>
      <c r="G51" s="23"/>
      <c r="H51" s="24"/>
      <c r="I51" s="23"/>
      <c r="J51" s="100"/>
    </row>
    <row r="52" ht="15.75" spans="1:10">
      <c r="A52" s="62"/>
      <c r="B52" s="56"/>
      <c r="C52" s="64" t="s">
        <v>54</v>
      </c>
      <c r="D52" s="63" t="s">
        <v>77</v>
      </c>
      <c r="E52" s="23"/>
      <c r="F52" s="23"/>
      <c r="G52" s="23"/>
      <c r="H52" s="24"/>
      <c r="I52" s="23"/>
      <c r="J52" s="100"/>
    </row>
    <row r="53" ht="15.75" spans="1:10">
      <c r="A53" s="62"/>
      <c r="B53" s="56"/>
      <c r="C53" s="63" t="s">
        <v>56</v>
      </c>
      <c r="D53" s="63" t="s">
        <v>57</v>
      </c>
      <c r="E53" s="23"/>
      <c r="F53" s="23"/>
      <c r="G53" s="23"/>
      <c r="H53" s="24"/>
      <c r="I53" s="23"/>
      <c r="J53" s="100"/>
    </row>
    <row r="54" ht="19.5" spans="1:10">
      <c r="A54" s="62"/>
      <c r="B54" s="56"/>
      <c r="C54" s="64" t="s">
        <v>58</v>
      </c>
      <c r="D54" s="63" t="s">
        <v>59</v>
      </c>
      <c r="E54" s="23"/>
      <c r="F54" s="23"/>
      <c r="G54" s="23"/>
      <c r="H54" s="24"/>
      <c r="I54" s="23"/>
      <c r="J54" s="100"/>
    </row>
    <row r="55" ht="16.5" spans="1:10">
      <c r="A55" s="62"/>
      <c r="B55" s="71"/>
      <c r="C55" s="72" t="s">
        <v>60</v>
      </c>
      <c r="D55" s="63" t="s">
        <v>80</v>
      </c>
      <c r="E55" s="73"/>
      <c r="F55" s="73"/>
      <c r="G55" s="73"/>
      <c r="H55" s="24"/>
      <c r="I55" s="23"/>
      <c r="J55" s="100"/>
    </row>
    <row r="56" ht="14.25" spans="1:10">
      <c r="A56" s="74" t="s">
        <v>81</v>
      </c>
      <c r="B56" s="74" t="s">
        <v>82</v>
      </c>
      <c r="C56" s="75">
        <v>7.12</v>
      </c>
      <c r="D56" s="74" t="s">
        <v>52</v>
      </c>
      <c r="E56" s="75">
        <v>79</v>
      </c>
      <c r="F56" s="74" t="s">
        <v>83</v>
      </c>
      <c r="G56" s="75">
        <v>81</v>
      </c>
      <c r="H56" s="74" t="s">
        <v>84</v>
      </c>
      <c r="I56" s="75">
        <v>0.03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>
        <v>4.66</v>
      </c>
      <c r="C59" s="83"/>
      <c r="D59" s="84">
        <v>16</v>
      </c>
      <c r="E59" s="83"/>
      <c r="F59" s="83">
        <v>8.06</v>
      </c>
      <c r="G59" s="85"/>
      <c r="H59" s="83">
        <v>10.6</v>
      </c>
      <c r="I59" s="83"/>
      <c r="J59" s="100">
        <v>7.73</v>
      </c>
      <c r="K59" s="100"/>
      <c r="L59" s="100">
        <v>9.28</v>
      </c>
      <c r="M59" s="100"/>
    </row>
    <row r="60" ht="18.75" spans="1:13">
      <c r="A60" s="81" t="s">
        <v>86</v>
      </c>
      <c r="B60" s="82">
        <v>14.4</v>
      </c>
      <c r="C60" s="83"/>
      <c r="D60" s="84"/>
      <c r="E60" s="83"/>
      <c r="F60" s="83">
        <v>80.3</v>
      </c>
      <c r="G60" s="85"/>
      <c r="H60" s="83">
        <v>31.8</v>
      </c>
      <c r="I60" s="83"/>
      <c r="J60" s="100">
        <v>49.42</v>
      </c>
      <c r="K60" s="100"/>
      <c r="L60" s="100">
        <v>48.11</v>
      </c>
      <c r="M60" s="100"/>
    </row>
    <row r="61" ht="18.75" spans="1:13">
      <c r="A61" s="81" t="s">
        <v>87</v>
      </c>
      <c r="B61" s="82">
        <v>42</v>
      </c>
      <c r="C61" s="83"/>
      <c r="D61" s="84">
        <v>26.4</v>
      </c>
      <c r="E61" s="83"/>
      <c r="F61" s="83">
        <v>35</v>
      </c>
      <c r="G61" s="85"/>
      <c r="H61" s="83">
        <v>38.4</v>
      </c>
      <c r="I61" s="83"/>
      <c r="J61" s="100">
        <v>26.03</v>
      </c>
      <c r="K61" s="100"/>
      <c r="L61" s="100"/>
      <c r="M61" s="100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>
        <v>13.02</v>
      </c>
      <c r="D63" s="84"/>
      <c r="E63" s="83">
        <v>13.97</v>
      </c>
      <c r="F63" s="83"/>
      <c r="G63" s="85">
        <v>56.16</v>
      </c>
      <c r="H63" s="83"/>
      <c r="I63" s="83">
        <v>121.54</v>
      </c>
      <c r="J63" s="100"/>
      <c r="K63" s="100"/>
      <c r="M63" s="100">
        <v>11.97</v>
      </c>
    </row>
    <row r="64" ht="18.75" spans="1:13">
      <c r="A64" s="88" t="s">
        <v>89</v>
      </c>
      <c r="B64" s="83"/>
      <c r="C64" s="83">
        <v>40.51</v>
      </c>
      <c r="D64" s="84"/>
      <c r="E64" s="83">
        <v>122.07</v>
      </c>
      <c r="F64" s="83"/>
      <c r="G64" s="89">
        <v>8.78</v>
      </c>
      <c r="H64" s="83"/>
      <c r="I64" s="83">
        <v>9.15</v>
      </c>
      <c r="J64" s="100"/>
      <c r="K64" s="100">
        <v>9.27</v>
      </c>
      <c r="L64" s="100"/>
      <c r="M64" s="100">
        <v>10.04</v>
      </c>
    </row>
    <row r="65" ht="18.75" spans="1:13">
      <c r="A65" s="88" t="s">
        <v>90</v>
      </c>
      <c r="B65" s="83"/>
      <c r="C65" s="83">
        <v>50.64</v>
      </c>
      <c r="D65" s="84"/>
      <c r="E65" s="83">
        <v>50.4</v>
      </c>
      <c r="F65" s="83"/>
      <c r="G65" s="85">
        <v>45.33</v>
      </c>
      <c r="H65" s="83"/>
      <c r="I65" s="83">
        <v>42.05</v>
      </c>
      <c r="J65" s="100"/>
      <c r="K65" s="100">
        <v>67.57</v>
      </c>
      <c r="M65" s="100"/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2.34</v>
      </c>
      <c r="C67" s="83">
        <v>7.33</v>
      </c>
      <c r="D67" s="84">
        <v>3.66</v>
      </c>
      <c r="E67" s="83">
        <v>7.59</v>
      </c>
      <c r="F67" s="83">
        <v>8.36</v>
      </c>
      <c r="G67" s="85">
        <v>6.98</v>
      </c>
      <c r="H67" s="83">
        <v>5.01</v>
      </c>
      <c r="I67" s="83">
        <v>4.88</v>
      </c>
      <c r="J67" s="100">
        <v>3.3</v>
      </c>
      <c r="K67" s="100">
        <v>9.21</v>
      </c>
      <c r="L67" s="100">
        <v>4.67</v>
      </c>
      <c r="M67" s="100">
        <v>8.45</v>
      </c>
    </row>
    <row r="68" ht="18.75" spans="1:13">
      <c r="A68" s="106" t="s">
        <v>92</v>
      </c>
      <c r="B68" s="107">
        <v>3.67</v>
      </c>
      <c r="C68" s="83">
        <v>2.89</v>
      </c>
      <c r="D68" s="84">
        <v>4.44</v>
      </c>
      <c r="E68" s="83">
        <v>5.23</v>
      </c>
      <c r="F68" s="83">
        <v>10.1</v>
      </c>
      <c r="G68" s="85">
        <v>4.69</v>
      </c>
      <c r="H68" s="83">
        <v>9.15</v>
      </c>
      <c r="I68" s="83">
        <v>3.02</v>
      </c>
      <c r="J68" s="100">
        <v>2.94</v>
      </c>
      <c r="K68" s="100">
        <v>5.31</v>
      </c>
      <c r="L68" s="100">
        <v>3.93</v>
      </c>
      <c r="M68" s="100">
        <v>5.34</v>
      </c>
    </row>
    <row r="69" ht="18.75" spans="1:13">
      <c r="A69" s="106" t="s">
        <v>93</v>
      </c>
      <c r="B69" s="107">
        <v>4.76</v>
      </c>
      <c r="C69" s="83">
        <v>6.08</v>
      </c>
      <c r="D69" s="84">
        <v>7.31</v>
      </c>
      <c r="E69" s="83">
        <v>5.18</v>
      </c>
      <c r="F69" s="83">
        <v>12.2</v>
      </c>
      <c r="G69" s="85">
        <v>5.14</v>
      </c>
      <c r="H69" s="83">
        <v>7.81</v>
      </c>
      <c r="I69" s="83">
        <v>3.86</v>
      </c>
      <c r="J69" s="100">
        <v>3.91</v>
      </c>
      <c r="K69" s="100">
        <v>3.4</v>
      </c>
      <c r="L69" s="100"/>
      <c r="M69" s="100"/>
    </row>
    <row r="70" ht="18.75" spans="1:13">
      <c r="A70" s="106" t="s">
        <v>94</v>
      </c>
      <c r="B70" s="83"/>
      <c r="C70" s="83"/>
      <c r="D70" s="84"/>
      <c r="E70" s="83"/>
      <c r="F70" s="83"/>
      <c r="G70" s="85"/>
      <c r="H70" s="83"/>
      <c r="I70" s="83"/>
      <c r="J70" s="100"/>
      <c r="K70" s="100"/>
      <c r="L70" s="100"/>
      <c r="M70" s="100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2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141</v>
      </c>
      <c r="D2" s="6"/>
      <c r="E2" s="6"/>
      <c r="F2" s="7" t="s">
        <v>150</v>
      </c>
      <c r="G2" s="7"/>
      <c r="H2" s="7"/>
      <c r="I2" s="91" t="s">
        <v>143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32190</v>
      </c>
      <c r="D4" s="13"/>
      <c r="E4" s="13"/>
      <c r="F4" s="13">
        <v>33880</v>
      </c>
      <c r="G4" s="13"/>
      <c r="H4" s="13"/>
      <c r="I4" s="13">
        <v>35320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11450</v>
      </c>
      <c r="D5" s="13"/>
      <c r="E5" s="13"/>
      <c r="F5" s="13">
        <v>12730</v>
      </c>
      <c r="G5" s="13"/>
      <c r="H5" s="13"/>
      <c r="I5" s="13">
        <v>13850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C4-'7日'!I4</f>
        <v>1390</v>
      </c>
      <c r="D6" s="15"/>
      <c r="E6" s="15"/>
      <c r="F6" s="16">
        <f>F4-C4</f>
        <v>1690</v>
      </c>
      <c r="G6" s="17"/>
      <c r="H6" s="18"/>
      <c r="I6" s="16">
        <f>I4-F4</f>
        <v>1440</v>
      </c>
      <c r="J6" s="17"/>
      <c r="K6" s="18"/>
      <c r="L6" s="95">
        <f>C6+F6+I6</f>
        <v>4520</v>
      </c>
      <c r="M6" s="95">
        <f>C7+F7+I7</f>
        <v>3450</v>
      </c>
    </row>
    <row r="7" ht="21.95" customHeight="1" spans="1:13">
      <c r="A7" s="11"/>
      <c r="B7" s="14" t="s">
        <v>8</v>
      </c>
      <c r="C7" s="15">
        <f>C5-'7日'!I5</f>
        <v>1050</v>
      </c>
      <c r="D7" s="15"/>
      <c r="E7" s="15"/>
      <c r="F7" s="16">
        <f>F5-C5</f>
        <v>1280</v>
      </c>
      <c r="G7" s="17"/>
      <c r="H7" s="18"/>
      <c r="I7" s="16">
        <f>I5-F5</f>
        <v>1120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38</v>
      </c>
      <c r="D9" s="13"/>
      <c r="E9" s="13"/>
      <c r="F9" s="13">
        <v>46</v>
      </c>
      <c r="G9" s="13"/>
      <c r="H9" s="13"/>
      <c r="I9" s="13">
        <v>46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38</v>
      </c>
      <c r="D10" s="13"/>
      <c r="E10" s="13"/>
      <c r="F10" s="13">
        <v>46</v>
      </c>
      <c r="G10" s="13"/>
      <c r="H10" s="13"/>
      <c r="I10" s="13">
        <v>46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3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350</v>
      </c>
      <c r="D15" s="24">
        <v>280</v>
      </c>
      <c r="E15" s="24">
        <v>500</v>
      </c>
      <c r="F15" s="24">
        <v>500</v>
      </c>
      <c r="G15" s="24">
        <v>470</v>
      </c>
      <c r="H15" s="24">
        <v>430</v>
      </c>
      <c r="I15" s="24">
        <v>430</v>
      </c>
      <c r="J15" s="24">
        <v>400</v>
      </c>
      <c r="K15" s="24">
        <v>370</v>
      </c>
    </row>
    <row r="16" ht="21.95" customHeight="1" spans="1:11">
      <c r="A16" s="25"/>
      <c r="B16" s="27" t="s">
        <v>21</v>
      </c>
      <c r="C16" s="28" t="s">
        <v>151</v>
      </c>
      <c r="D16" s="28"/>
      <c r="E16" s="28"/>
      <c r="F16" s="28" t="s">
        <v>22</v>
      </c>
      <c r="G16" s="28"/>
      <c r="H16" s="28"/>
      <c r="I16" s="28" t="s">
        <v>22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540</v>
      </c>
      <c r="D21" s="24">
        <v>440</v>
      </c>
      <c r="E21" s="24">
        <v>360</v>
      </c>
      <c r="F21" s="24">
        <v>360</v>
      </c>
      <c r="G21" s="24">
        <v>280</v>
      </c>
      <c r="H21" s="24">
        <v>490</v>
      </c>
      <c r="I21" s="24">
        <v>490</v>
      </c>
      <c r="J21" s="24">
        <v>420</v>
      </c>
      <c r="K21" s="24">
        <v>340</v>
      </c>
    </row>
    <row r="22" ht="21.95" customHeight="1" spans="1:11">
      <c r="A22" s="31"/>
      <c r="B22" s="27" t="s">
        <v>27</v>
      </c>
      <c r="C22" s="28" t="s">
        <v>28</v>
      </c>
      <c r="D22" s="28"/>
      <c r="E22" s="28"/>
      <c r="F22" s="28" t="s">
        <v>152</v>
      </c>
      <c r="G22" s="28"/>
      <c r="H22" s="28"/>
      <c r="I22" s="28" t="s">
        <v>28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f>100+140</f>
        <v>240</v>
      </c>
      <c r="D23" s="24"/>
      <c r="E23" s="24"/>
      <c r="F23" s="24">
        <v>50</v>
      </c>
      <c r="G23" s="24"/>
      <c r="H23" s="24"/>
      <c r="I23" s="24">
        <f>1030+990</f>
        <v>2020</v>
      </c>
      <c r="J23" s="24"/>
      <c r="K23" s="24"/>
    </row>
    <row r="24" ht="21.95" customHeight="1" spans="1:11">
      <c r="A24" s="32"/>
      <c r="B24" s="33" t="s">
        <v>32</v>
      </c>
      <c r="C24" s="24">
        <f>1180+1210</f>
        <v>2390</v>
      </c>
      <c r="D24" s="24"/>
      <c r="E24" s="24"/>
      <c r="F24" s="24">
        <f>1180+1210</f>
        <v>2390</v>
      </c>
      <c r="G24" s="24"/>
      <c r="H24" s="24"/>
      <c r="I24" s="24">
        <f>1180+1210</f>
        <v>2390</v>
      </c>
      <c r="J24" s="24"/>
      <c r="K24" s="24"/>
    </row>
    <row r="25" ht="21.95" customHeight="1" spans="1:11">
      <c r="A25" s="25" t="s">
        <v>33</v>
      </c>
      <c r="B25" s="26" t="s">
        <v>34</v>
      </c>
      <c r="C25" s="24">
        <v>28</v>
      </c>
      <c r="D25" s="24"/>
      <c r="E25" s="24"/>
      <c r="F25" s="24">
        <v>28</v>
      </c>
      <c r="G25" s="24"/>
      <c r="H25" s="24"/>
      <c r="I25" s="24">
        <v>28</v>
      </c>
      <c r="J25" s="24"/>
      <c r="K25" s="24"/>
    </row>
    <row r="26" ht="21.95" customHeight="1" spans="1:11">
      <c r="A26" s="25"/>
      <c r="B26" s="26" t="s">
        <v>35</v>
      </c>
      <c r="C26" s="24">
        <v>168</v>
      </c>
      <c r="D26" s="24"/>
      <c r="E26" s="24"/>
      <c r="F26" s="24">
        <v>166</v>
      </c>
      <c r="G26" s="24"/>
      <c r="H26" s="24"/>
      <c r="I26" s="24">
        <v>166</v>
      </c>
      <c r="J26" s="24"/>
      <c r="K26" s="24"/>
    </row>
    <row r="27" ht="21.95" customHeight="1" spans="1:11">
      <c r="A27" s="25"/>
      <c r="B27" s="26" t="s">
        <v>36</v>
      </c>
      <c r="C27" s="24">
        <v>30</v>
      </c>
      <c r="D27" s="24"/>
      <c r="E27" s="24"/>
      <c r="F27" s="24">
        <v>30</v>
      </c>
      <c r="G27" s="24"/>
      <c r="H27" s="24"/>
      <c r="I27" s="24">
        <v>30</v>
      </c>
      <c r="J27" s="24"/>
      <c r="K27" s="24"/>
    </row>
    <row r="28" ht="76.5" customHeight="1" spans="1:11">
      <c r="A28" s="34" t="s">
        <v>37</v>
      </c>
      <c r="B28" s="35"/>
      <c r="C28" s="36" t="s">
        <v>153</v>
      </c>
      <c r="D28" s="37"/>
      <c r="E28" s="38"/>
      <c r="F28" s="36" t="s">
        <v>154</v>
      </c>
      <c r="G28" s="37"/>
      <c r="H28" s="38"/>
      <c r="I28" s="36" t="s">
        <v>155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spans="1:11">
      <c r="A31" s="49" t="s">
        <v>41</v>
      </c>
      <c r="B31" s="50"/>
      <c r="C31" s="51" t="s">
        <v>125</v>
      </c>
      <c r="D31" s="52"/>
      <c r="E31" s="53"/>
      <c r="F31" s="51" t="s">
        <v>44</v>
      </c>
      <c r="G31" s="52"/>
      <c r="H31" s="53"/>
      <c r="I31" s="51" t="s">
        <v>115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100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9.2</v>
      </c>
      <c r="F35" s="23">
        <v>9.24</v>
      </c>
      <c r="G35" s="23">
        <v>9.2</v>
      </c>
      <c r="H35" s="24">
        <v>9.27</v>
      </c>
      <c r="I35" s="23">
        <v>9.17</v>
      </c>
      <c r="J35" s="100">
        <v>9.24</v>
      </c>
    </row>
    <row r="36" ht="15.75" spans="1:10">
      <c r="A36" s="62"/>
      <c r="B36" s="56"/>
      <c r="C36" s="63" t="s">
        <v>56</v>
      </c>
      <c r="D36" s="63" t="s">
        <v>57</v>
      </c>
      <c r="E36" s="23">
        <v>6.94</v>
      </c>
      <c r="F36" s="23">
        <v>7.12</v>
      </c>
      <c r="G36" s="23">
        <v>5.87</v>
      </c>
      <c r="H36" s="24">
        <v>6.38</v>
      </c>
      <c r="I36" s="23">
        <v>4.62</v>
      </c>
      <c r="J36" s="100">
        <v>4.83</v>
      </c>
    </row>
    <row r="37" ht="19.5" spans="1:10">
      <c r="A37" s="62"/>
      <c r="B37" s="56"/>
      <c r="C37" s="64" t="s">
        <v>58</v>
      </c>
      <c r="D37" s="63" t="s">
        <v>59</v>
      </c>
      <c r="E37" s="23">
        <v>19.8</v>
      </c>
      <c r="F37" s="23">
        <v>19.6</v>
      </c>
      <c r="G37" s="65">
        <v>29.8</v>
      </c>
      <c r="H37" s="24">
        <v>29.4</v>
      </c>
      <c r="I37" s="23">
        <v>30.3</v>
      </c>
      <c r="J37" s="100">
        <v>32.9</v>
      </c>
    </row>
    <row r="38" ht="16.5" spans="1:10">
      <c r="A38" s="62"/>
      <c r="B38" s="56"/>
      <c r="C38" s="66" t="s">
        <v>60</v>
      </c>
      <c r="D38" s="63" t="s">
        <v>61</v>
      </c>
      <c r="E38" s="65">
        <v>2.57</v>
      </c>
      <c r="F38" s="65">
        <v>2.59</v>
      </c>
      <c r="G38" s="65">
        <v>4.02</v>
      </c>
      <c r="H38" s="67">
        <v>7.11</v>
      </c>
      <c r="I38" s="23">
        <v>10</v>
      </c>
      <c r="J38" s="100">
        <v>6.8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0.5</v>
      </c>
      <c r="F39" s="23">
        <v>0.5</v>
      </c>
      <c r="G39" s="23">
        <v>0.7</v>
      </c>
      <c r="H39" s="24">
        <v>0.7</v>
      </c>
      <c r="I39" s="23">
        <v>0.6</v>
      </c>
      <c r="J39" s="100">
        <v>0.6</v>
      </c>
    </row>
    <row r="40" ht="15.75" spans="1:10">
      <c r="A40" s="62"/>
      <c r="B40" s="56"/>
      <c r="C40" s="64" t="s">
        <v>54</v>
      </c>
      <c r="D40" s="64" t="s">
        <v>63</v>
      </c>
      <c r="E40" s="23">
        <v>10.29</v>
      </c>
      <c r="F40" s="23">
        <v>10.31</v>
      </c>
      <c r="G40" s="23">
        <v>10.34</v>
      </c>
      <c r="H40" s="24">
        <v>10.38</v>
      </c>
      <c r="I40" s="23">
        <v>10.42</v>
      </c>
      <c r="J40" s="100">
        <v>10.37</v>
      </c>
    </row>
    <row r="41" ht="15.75" spans="1:10">
      <c r="A41" s="62"/>
      <c r="B41" s="56"/>
      <c r="C41" s="63" t="s">
        <v>56</v>
      </c>
      <c r="D41" s="63" t="s">
        <v>64</v>
      </c>
      <c r="E41" s="23">
        <v>23.15</v>
      </c>
      <c r="F41" s="23">
        <v>22.58</v>
      </c>
      <c r="G41" s="23">
        <v>30.18</v>
      </c>
      <c r="H41" s="24">
        <v>26.7</v>
      </c>
      <c r="I41" s="23">
        <v>25.71</v>
      </c>
      <c r="J41" s="100">
        <v>24.97</v>
      </c>
    </row>
    <row r="42" ht="15.75" spans="1:10">
      <c r="A42" s="62"/>
      <c r="B42" s="56"/>
      <c r="C42" s="68" t="s">
        <v>65</v>
      </c>
      <c r="D42" s="69" t="s">
        <v>66</v>
      </c>
      <c r="E42" s="23">
        <v>5.47</v>
      </c>
      <c r="F42" s="23">
        <v>5.47</v>
      </c>
      <c r="G42" s="23">
        <v>9.97</v>
      </c>
      <c r="H42" s="24">
        <v>11.1</v>
      </c>
      <c r="I42" s="23">
        <v>9.19</v>
      </c>
      <c r="J42" s="100">
        <v>9.68</v>
      </c>
    </row>
    <row r="43" ht="16.5" spans="1:10">
      <c r="A43" s="62"/>
      <c r="B43" s="56"/>
      <c r="C43" s="68" t="s">
        <v>67</v>
      </c>
      <c r="D43" s="70" t="s">
        <v>68</v>
      </c>
      <c r="E43" s="23">
        <v>6.67</v>
      </c>
      <c r="F43" s="23">
        <v>6890</v>
      </c>
      <c r="G43" s="23">
        <v>10.7</v>
      </c>
      <c r="H43" s="24">
        <v>9.85</v>
      </c>
      <c r="I43" s="23">
        <v>6.54</v>
      </c>
      <c r="J43" s="100">
        <v>7.28</v>
      </c>
    </row>
    <row r="44" ht="19.5" spans="1:10">
      <c r="A44" s="62"/>
      <c r="B44" s="56"/>
      <c r="C44" s="64" t="s">
        <v>58</v>
      </c>
      <c r="D44" s="63" t="s">
        <v>69</v>
      </c>
      <c r="E44" s="23">
        <v>575</v>
      </c>
      <c r="F44" s="23">
        <v>604</v>
      </c>
      <c r="G44" s="23">
        <v>610</v>
      </c>
      <c r="H44" s="24">
        <v>635</v>
      </c>
      <c r="I44" s="23">
        <v>602</v>
      </c>
      <c r="J44" s="100">
        <v>714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5.28</v>
      </c>
      <c r="F45" s="23">
        <v>6.54</v>
      </c>
      <c r="G45" s="23">
        <v>6.83</v>
      </c>
      <c r="H45" s="24">
        <v>7.01</v>
      </c>
      <c r="I45" s="23">
        <v>5.11</v>
      </c>
      <c r="J45" s="100">
        <v>4.91</v>
      </c>
    </row>
    <row r="46" ht="19.5" spans="1:10">
      <c r="A46" s="62"/>
      <c r="B46" s="56"/>
      <c r="C46" s="64" t="s">
        <v>58</v>
      </c>
      <c r="D46" s="63" t="s">
        <v>59</v>
      </c>
      <c r="E46" s="23">
        <v>25</v>
      </c>
      <c r="F46" s="23">
        <v>25.1</v>
      </c>
      <c r="G46" s="23">
        <v>28</v>
      </c>
      <c r="H46" s="24">
        <v>31</v>
      </c>
      <c r="I46" s="23">
        <v>32.1</v>
      </c>
      <c r="J46" s="100">
        <v>36.4</v>
      </c>
    </row>
    <row r="47" ht="16.5" spans="1:10">
      <c r="A47" s="62"/>
      <c r="B47" s="56"/>
      <c r="C47" s="66" t="s">
        <v>60</v>
      </c>
      <c r="D47" s="63" t="s">
        <v>73</v>
      </c>
      <c r="E47" s="23">
        <v>2.11</v>
      </c>
      <c r="F47" s="23">
        <v>3.19</v>
      </c>
      <c r="G47" s="23">
        <v>1.87</v>
      </c>
      <c r="H47" s="24">
        <v>3.7</v>
      </c>
      <c r="I47" s="23">
        <v>1.99</v>
      </c>
      <c r="J47" s="100">
        <v>2.73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6.39</v>
      </c>
      <c r="F48" s="23">
        <v>5.18</v>
      </c>
      <c r="G48" s="23">
        <v>7.01</v>
      </c>
      <c r="H48" s="24">
        <v>7.46</v>
      </c>
      <c r="I48" s="23">
        <v>4.01</v>
      </c>
      <c r="J48" s="100">
        <v>3.69</v>
      </c>
    </row>
    <row r="49" ht="19.5" spans="1:10">
      <c r="A49" s="62"/>
      <c r="B49" s="56"/>
      <c r="C49" s="64" t="s">
        <v>58</v>
      </c>
      <c r="D49" s="63" t="s">
        <v>59</v>
      </c>
      <c r="E49" s="23">
        <v>13.4</v>
      </c>
      <c r="F49" s="23">
        <v>19.2</v>
      </c>
      <c r="G49" s="23">
        <v>15.9</v>
      </c>
      <c r="H49" s="24">
        <v>16.3</v>
      </c>
      <c r="I49" s="23">
        <v>9.87</v>
      </c>
      <c r="J49" s="100">
        <v>12.3</v>
      </c>
    </row>
    <row r="50" ht="16.5" spans="1:10">
      <c r="A50" s="62"/>
      <c r="B50" s="56"/>
      <c r="C50" s="66" t="s">
        <v>60</v>
      </c>
      <c r="D50" s="63" t="s">
        <v>73</v>
      </c>
      <c r="E50" s="23">
        <v>1.47</v>
      </c>
      <c r="F50" s="23">
        <v>1.68</v>
      </c>
      <c r="G50" s="23">
        <v>3.29</v>
      </c>
      <c r="H50" s="24">
        <v>8.84</v>
      </c>
      <c r="I50" s="23">
        <v>6.37</v>
      </c>
      <c r="J50" s="100">
        <v>5.84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/>
      <c r="F51" s="23"/>
      <c r="G51" s="23"/>
      <c r="H51" s="24"/>
      <c r="I51" s="23"/>
      <c r="J51" s="100"/>
    </row>
    <row r="52" ht="15.75" spans="1:10">
      <c r="A52" s="62"/>
      <c r="B52" s="56"/>
      <c r="C52" s="64" t="s">
        <v>54</v>
      </c>
      <c r="D52" s="63" t="s">
        <v>77</v>
      </c>
      <c r="E52" s="23"/>
      <c r="F52" s="23"/>
      <c r="G52" s="23"/>
      <c r="H52" s="24"/>
      <c r="I52" s="23"/>
      <c r="J52" s="100"/>
    </row>
    <row r="53" ht="15.75" spans="1:10">
      <c r="A53" s="62"/>
      <c r="B53" s="56"/>
      <c r="C53" s="63" t="s">
        <v>56</v>
      </c>
      <c r="D53" s="63" t="s">
        <v>57</v>
      </c>
      <c r="E53" s="23"/>
      <c r="F53" s="23"/>
      <c r="G53" s="23"/>
      <c r="H53" s="24"/>
      <c r="I53" s="23"/>
      <c r="J53" s="100"/>
    </row>
    <row r="54" ht="19.5" spans="1:10">
      <c r="A54" s="62"/>
      <c r="B54" s="56"/>
      <c r="C54" s="64" t="s">
        <v>58</v>
      </c>
      <c r="D54" s="63" t="s">
        <v>59</v>
      </c>
      <c r="E54" s="23"/>
      <c r="F54" s="23"/>
      <c r="G54" s="23"/>
      <c r="H54" s="24"/>
      <c r="I54" s="23"/>
      <c r="J54" s="100"/>
    </row>
    <row r="55" ht="16.5" spans="1:10">
      <c r="A55" s="62"/>
      <c r="B55" s="71"/>
      <c r="C55" s="72" t="s">
        <v>60</v>
      </c>
      <c r="D55" s="63" t="s">
        <v>80</v>
      </c>
      <c r="E55" s="73"/>
      <c r="F55" s="73"/>
      <c r="G55" s="73"/>
      <c r="H55" s="24"/>
      <c r="I55" s="23"/>
      <c r="J55" s="100"/>
    </row>
    <row r="56" ht="14.25" spans="1:10">
      <c r="A56" s="74" t="s">
        <v>81</v>
      </c>
      <c r="B56" s="74" t="s">
        <v>82</v>
      </c>
      <c r="C56" s="75"/>
      <c r="D56" s="74" t="s">
        <v>52</v>
      </c>
      <c r="E56" s="75"/>
      <c r="F56" s="74" t="s">
        <v>83</v>
      </c>
      <c r="G56" s="75"/>
      <c r="H56" s="74" t="s">
        <v>84</v>
      </c>
      <c r="I56" s="75"/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>
        <v>11.09</v>
      </c>
      <c r="C59" s="83"/>
      <c r="D59" s="84">
        <v>12.25</v>
      </c>
      <c r="E59" s="83"/>
      <c r="F59" s="83">
        <v>17.6</v>
      </c>
      <c r="G59" s="85"/>
      <c r="H59" s="83">
        <v>121</v>
      </c>
      <c r="I59" s="83"/>
      <c r="J59" s="100">
        <v>2.1</v>
      </c>
      <c r="K59" s="100"/>
      <c r="L59" s="100">
        <v>5.25</v>
      </c>
      <c r="M59" s="100"/>
    </row>
    <row r="60" ht="18.75" spans="1:13">
      <c r="A60" s="81" t="s">
        <v>86</v>
      </c>
      <c r="B60" s="82">
        <v>42.81</v>
      </c>
      <c r="C60" s="83"/>
      <c r="D60" s="84">
        <v>46.23</v>
      </c>
      <c r="E60" s="83"/>
      <c r="F60" s="83">
        <v>23.2</v>
      </c>
      <c r="G60" s="85"/>
      <c r="H60" s="83">
        <v>80.6</v>
      </c>
      <c r="I60" s="83"/>
      <c r="J60" s="100"/>
      <c r="K60" s="100"/>
      <c r="L60" s="100"/>
      <c r="M60" s="100"/>
    </row>
    <row r="61" ht="18.75" spans="1:13">
      <c r="A61" s="81" t="s">
        <v>87</v>
      </c>
      <c r="B61" s="82">
        <v>48.03</v>
      </c>
      <c r="C61" s="83"/>
      <c r="D61" s="84">
        <v>38.54</v>
      </c>
      <c r="E61" s="83"/>
      <c r="F61" s="83">
        <v>55.7</v>
      </c>
      <c r="G61" s="85"/>
      <c r="H61" s="83">
        <v>34.6</v>
      </c>
      <c r="I61" s="83"/>
      <c r="J61" s="100">
        <v>41.05</v>
      </c>
      <c r="K61" s="100"/>
      <c r="L61" s="100">
        <v>41.13</v>
      </c>
      <c r="M61" s="100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>
        <v>10.89</v>
      </c>
      <c r="D63" s="84"/>
      <c r="E63" s="83">
        <v>14.38</v>
      </c>
      <c r="F63" s="83"/>
      <c r="G63" s="85">
        <v>12.82</v>
      </c>
      <c r="H63" s="83"/>
      <c r="I63" s="83">
        <v>12.92</v>
      </c>
      <c r="J63" s="100"/>
      <c r="K63" s="100">
        <v>16.81</v>
      </c>
      <c r="M63" s="100">
        <v>14.68</v>
      </c>
    </row>
    <row r="64" ht="18.75" spans="1:13">
      <c r="A64" s="88" t="s">
        <v>89</v>
      </c>
      <c r="B64" s="83"/>
      <c r="C64" s="83">
        <v>8.83</v>
      </c>
      <c r="D64" s="84"/>
      <c r="E64" s="83">
        <v>8.65</v>
      </c>
      <c r="F64" s="83"/>
      <c r="G64" s="89">
        <v>8.03</v>
      </c>
      <c r="H64" s="83"/>
      <c r="I64" s="83">
        <v>7.66</v>
      </c>
      <c r="J64" s="100"/>
      <c r="K64" s="100">
        <v>8.19</v>
      </c>
      <c r="L64" s="100"/>
      <c r="M64" s="100">
        <v>7.84</v>
      </c>
    </row>
    <row r="65" ht="18.75" spans="1:13">
      <c r="A65" s="88" t="s">
        <v>90</v>
      </c>
      <c r="B65" s="83"/>
      <c r="C65" s="83"/>
      <c r="D65" s="84"/>
      <c r="E65" s="83">
        <v>16.39</v>
      </c>
      <c r="F65" s="83"/>
      <c r="G65" s="85">
        <v>14.14</v>
      </c>
      <c r="H65" s="83"/>
      <c r="I65" s="83">
        <v>14.78</v>
      </c>
      <c r="J65" s="100"/>
      <c r="K65" s="100">
        <v>14.51</v>
      </c>
      <c r="M65" s="100">
        <v>16.19</v>
      </c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4.12</v>
      </c>
      <c r="C67" s="83">
        <v>6.56</v>
      </c>
      <c r="D67" s="84">
        <v>4.13</v>
      </c>
      <c r="E67" s="83">
        <v>5.91</v>
      </c>
      <c r="F67" s="83">
        <v>2.98</v>
      </c>
      <c r="G67" s="85">
        <v>5.46</v>
      </c>
      <c r="H67" s="83">
        <v>0.91</v>
      </c>
      <c r="I67" s="83">
        <v>5.47</v>
      </c>
      <c r="J67" s="100">
        <v>7.39</v>
      </c>
      <c r="K67" s="100">
        <v>7.5</v>
      </c>
      <c r="L67" s="100">
        <v>6.22</v>
      </c>
      <c r="M67" s="100">
        <v>4.1</v>
      </c>
    </row>
    <row r="68" ht="18.75" spans="1:13">
      <c r="A68" s="106" t="s">
        <v>92</v>
      </c>
      <c r="B68" s="107">
        <v>5.09</v>
      </c>
      <c r="C68" s="83">
        <v>5.74</v>
      </c>
      <c r="D68" s="84">
        <v>5.28</v>
      </c>
      <c r="E68" s="83">
        <v>4.41</v>
      </c>
      <c r="F68" s="83">
        <v>1.72</v>
      </c>
      <c r="G68" s="85">
        <v>4.25</v>
      </c>
      <c r="H68" s="83">
        <v>1.28</v>
      </c>
      <c r="I68" s="83">
        <v>3.51</v>
      </c>
      <c r="J68" s="100">
        <v>3.2</v>
      </c>
      <c r="K68" s="100">
        <v>3.28</v>
      </c>
      <c r="L68" s="100">
        <v>4.47</v>
      </c>
      <c r="M68" s="100">
        <v>2.68</v>
      </c>
    </row>
    <row r="69" ht="18.75" spans="1:13">
      <c r="A69" s="106" t="s">
        <v>93</v>
      </c>
      <c r="B69" s="107"/>
      <c r="C69" s="83"/>
      <c r="D69" s="84">
        <v>4.96</v>
      </c>
      <c r="E69" s="83">
        <v>4.11</v>
      </c>
      <c r="F69" s="83">
        <v>10.74</v>
      </c>
      <c r="G69" s="85">
        <v>4.36</v>
      </c>
      <c r="H69" s="83">
        <v>7.43</v>
      </c>
      <c r="I69" s="83">
        <v>4.18</v>
      </c>
      <c r="J69" s="100">
        <v>3.55</v>
      </c>
      <c r="K69" s="100">
        <v>2.74</v>
      </c>
      <c r="L69" s="100">
        <v>2.12</v>
      </c>
      <c r="M69" s="100">
        <v>2.73</v>
      </c>
    </row>
    <row r="70" ht="18.75" spans="1:13">
      <c r="A70" s="106" t="s">
        <v>94</v>
      </c>
      <c r="B70" s="83"/>
      <c r="C70" s="83"/>
      <c r="D70" s="84"/>
      <c r="E70" s="83"/>
      <c r="F70" s="83"/>
      <c r="G70" s="85"/>
      <c r="H70" s="83"/>
      <c r="I70" s="83"/>
      <c r="J70" s="100"/>
      <c r="K70" s="100"/>
      <c r="L70" s="100"/>
      <c r="M70" s="100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0"/>
    </row>
    <row r="2" ht="17.25" customHeight="1" spans="1:11">
      <c r="A2" s="5" t="s">
        <v>0</v>
      </c>
      <c r="B2" s="5"/>
      <c r="C2" s="6" t="s">
        <v>1</v>
      </c>
      <c r="D2" s="6"/>
      <c r="E2" s="6"/>
      <c r="F2" s="7" t="s">
        <v>107</v>
      </c>
      <c r="G2" s="7"/>
      <c r="H2" s="7"/>
      <c r="I2" s="91" t="s">
        <v>3</v>
      </c>
      <c r="J2" s="91"/>
      <c r="K2" s="91"/>
    </row>
    <row r="3" ht="20.25" spans="1:11">
      <c r="A3" s="8"/>
      <c r="B3" s="8"/>
      <c r="C3" s="9">
        <v>0</v>
      </c>
      <c r="D3" s="9">
        <v>0.166666666666667</v>
      </c>
      <c r="E3" s="9">
        <v>0.3125</v>
      </c>
      <c r="F3" s="10">
        <v>0.333333333333333</v>
      </c>
      <c r="G3" s="10">
        <v>0.5</v>
      </c>
      <c r="H3" s="10">
        <v>0.645833333333333</v>
      </c>
      <c r="I3" s="92">
        <v>0.666666666666667</v>
      </c>
      <c r="J3" s="92">
        <v>0.833333333333333</v>
      </c>
      <c r="K3" s="92">
        <v>0.979166666666667</v>
      </c>
    </row>
    <row r="4" ht="21.95" customHeight="1" spans="1:13">
      <c r="A4" s="11" t="s">
        <v>4</v>
      </c>
      <c r="B4" s="12" t="s">
        <v>5</v>
      </c>
      <c r="C4" s="13">
        <v>36850</v>
      </c>
      <c r="D4" s="13"/>
      <c r="E4" s="13"/>
      <c r="F4" s="13">
        <v>38150</v>
      </c>
      <c r="G4" s="13"/>
      <c r="H4" s="13"/>
      <c r="I4" s="13">
        <v>39600</v>
      </c>
      <c r="J4" s="13"/>
      <c r="K4" s="13"/>
      <c r="L4" s="93" t="s">
        <v>95</v>
      </c>
      <c r="M4" s="93" t="s">
        <v>96</v>
      </c>
    </row>
    <row r="5" ht="21.95" customHeight="1" spans="1:13">
      <c r="A5" s="11"/>
      <c r="B5" s="14" t="s">
        <v>6</v>
      </c>
      <c r="C5" s="13">
        <v>15050</v>
      </c>
      <c r="D5" s="13"/>
      <c r="E5" s="13"/>
      <c r="F5" s="13">
        <v>15200</v>
      </c>
      <c r="G5" s="13"/>
      <c r="H5" s="13"/>
      <c r="I5" s="13">
        <v>15388</v>
      </c>
      <c r="J5" s="13"/>
      <c r="K5" s="13"/>
      <c r="L5" s="94"/>
      <c r="M5" s="94"/>
    </row>
    <row r="6" ht="21.95" customHeight="1" spans="1:13">
      <c r="A6" s="11"/>
      <c r="B6" s="14" t="s">
        <v>7</v>
      </c>
      <c r="C6" s="15">
        <f>C4-'8日'!I4</f>
        <v>1530</v>
      </c>
      <c r="D6" s="15"/>
      <c r="E6" s="15"/>
      <c r="F6" s="16">
        <f>F4-C4</f>
        <v>1300</v>
      </c>
      <c r="G6" s="17"/>
      <c r="H6" s="18"/>
      <c r="I6" s="16">
        <f>I4-F4</f>
        <v>1450</v>
      </c>
      <c r="J6" s="17"/>
      <c r="K6" s="18"/>
      <c r="L6" s="95">
        <f>C6+F6+I6</f>
        <v>4280</v>
      </c>
      <c r="M6" s="95">
        <f>C7+F7+I7</f>
        <v>1538</v>
      </c>
    </row>
    <row r="7" ht="21.95" customHeight="1" spans="1:13">
      <c r="A7" s="11"/>
      <c r="B7" s="14" t="s">
        <v>8</v>
      </c>
      <c r="C7" s="15">
        <f>C5-'8日'!I5</f>
        <v>1200</v>
      </c>
      <c r="D7" s="15"/>
      <c r="E7" s="15"/>
      <c r="F7" s="16">
        <f>F5-C5</f>
        <v>150</v>
      </c>
      <c r="G7" s="17"/>
      <c r="H7" s="18"/>
      <c r="I7" s="16">
        <f>I5-F5</f>
        <v>188</v>
      </c>
      <c r="J7" s="17"/>
      <c r="K7" s="18"/>
      <c r="L7" s="95"/>
      <c r="M7" s="95"/>
    </row>
    <row r="8" ht="21.95" customHeight="1" spans="1:11">
      <c r="A8" s="11"/>
      <c r="B8" s="14" t="s">
        <v>9</v>
      </c>
      <c r="C8" s="13">
        <v>0</v>
      </c>
      <c r="D8" s="13"/>
      <c r="E8" s="13"/>
      <c r="F8" s="13">
        <v>0</v>
      </c>
      <c r="G8" s="13"/>
      <c r="H8" s="13"/>
      <c r="I8" s="13">
        <v>0</v>
      </c>
      <c r="J8" s="13"/>
      <c r="K8" s="13"/>
    </row>
    <row r="9" ht="21.95" customHeight="1" spans="1:15">
      <c r="A9" s="19" t="s">
        <v>10</v>
      </c>
      <c r="B9" s="20" t="s">
        <v>11</v>
      </c>
      <c r="C9" s="13">
        <v>45</v>
      </c>
      <c r="D9" s="13"/>
      <c r="E9" s="13"/>
      <c r="F9" s="13">
        <v>48</v>
      </c>
      <c r="G9" s="13"/>
      <c r="H9" s="13"/>
      <c r="I9" s="13">
        <v>41</v>
      </c>
      <c r="J9" s="13"/>
      <c r="K9" s="13"/>
      <c r="L9" s="96" t="s">
        <v>97</v>
      </c>
      <c r="M9" s="97"/>
      <c r="N9" s="97"/>
      <c r="O9" s="97"/>
    </row>
    <row r="10" ht="21.95" customHeight="1" spans="1:11">
      <c r="A10" s="19"/>
      <c r="B10" s="20" t="s">
        <v>12</v>
      </c>
      <c r="C10" s="13">
        <v>45</v>
      </c>
      <c r="D10" s="13"/>
      <c r="E10" s="13"/>
      <c r="F10" s="13">
        <v>48</v>
      </c>
      <c r="G10" s="13"/>
      <c r="H10" s="13"/>
      <c r="I10" s="13">
        <v>41</v>
      </c>
      <c r="J10" s="13"/>
      <c r="K10" s="13"/>
    </row>
    <row r="11" ht="21.95" customHeight="1" spans="1:11">
      <c r="A11" s="21" t="s">
        <v>13</v>
      </c>
      <c r="B11" s="22" t="s">
        <v>14</v>
      </c>
      <c r="C11" s="23" t="s">
        <v>15</v>
      </c>
      <c r="D11" s="23" t="s">
        <v>15</v>
      </c>
      <c r="E11" s="23" t="s">
        <v>15</v>
      </c>
      <c r="F11" s="23" t="s">
        <v>15</v>
      </c>
      <c r="G11" s="23" t="s">
        <v>15</v>
      </c>
      <c r="H11" s="23" t="s">
        <v>15</v>
      </c>
      <c r="I11" s="23" t="s">
        <v>15</v>
      </c>
      <c r="J11" s="23" t="s">
        <v>15</v>
      </c>
      <c r="K11" s="23" t="s">
        <v>15</v>
      </c>
    </row>
    <row r="12" ht="21.95" customHeight="1" spans="1:11">
      <c r="A12" s="21"/>
      <c r="B12" s="22" t="s">
        <v>16</v>
      </c>
      <c r="C12" s="23">
        <v>100</v>
      </c>
      <c r="D12" s="23">
        <v>100</v>
      </c>
      <c r="E12" s="23">
        <v>100</v>
      </c>
      <c r="F12" s="23">
        <v>100</v>
      </c>
      <c r="G12" s="23">
        <v>100</v>
      </c>
      <c r="H12" s="23">
        <v>100</v>
      </c>
      <c r="I12" s="23">
        <v>100</v>
      </c>
      <c r="J12" s="23">
        <v>100</v>
      </c>
      <c r="K12" s="23">
        <v>100</v>
      </c>
    </row>
    <row r="13" ht="21.95" customHeight="1" spans="1:11">
      <c r="A13" s="21"/>
      <c r="B13" s="22" t="s">
        <v>17</v>
      </c>
      <c r="C13" s="23" t="s">
        <v>18</v>
      </c>
      <c r="D13" s="24"/>
      <c r="E13" s="24"/>
      <c r="F13" s="24" t="s">
        <v>18</v>
      </c>
      <c r="G13" s="24"/>
      <c r="H13" s="24"/>
      <c r="I13" s="24" t="s">
        <v>18</v>
      </c>
      <c r="J13" s="24"/>
      <c r="K13" s="24"/>
    </row>
    <row r="14" ht="28.5" customHeight="1" spans="1:11">
      <c r="A14" s="21"/>
      <c r="B14" s="22"/>
      <c r="C14" s="24" t="s">
        <v>18</v>
      </c>
      <c r="D14" s="24"/>
      <c r="E14" s="24"/>
      <c r="F14" s="24" t="s">
        <v>18</v>
      </c>
      <c r="G14" s="24"/>
      <c r="H14" s="24"/>
      <c r="I14" s="24" t="s">
        <v>18</v>
      </c>
      <c r="J14" s="24"/>
      <c r="K14" s="24"/>
    </row>
    <row r="15" ht="21.95" customHeight="1" spans="1:11">
      <c r="A15" s="25" t="s">
        <v>19</v>
      </c>
      <c r="B15" s="26" t="s">
        <v>20</v>
      </c>
      <c r="C15" s="24">
        <v>370</v>
      </c>
      <c r="D15" s="24">
        <v>250</v>
      </c>
      <c r="E15" s="24">
        <v>450</v>
      </c>
      <c r="F15" s="24">
        <v>450</v>
      </c>
      <c r="G15" s="24">
        <v>400</v>
      </c>
      <c r="H15" s="24">
        <v>350</v>
      </c>
      <c r="I15" s="24">
        <v>350</v>
      </c>
      <c r="J15" s="24">
        <v>290</v>
      </c>
      <c r="K15" s="24">
        <v>490</v>
      </c>
    </row>
    <row r="16" ht="21.95" customHeight="1" spans="1:11">
      <c r="A16" s="25"/>
      <c r="B16" s="27" t="s">
        <v>21</v>
      </c>
      <c r="C16" s="28" t="s">
        <v>156</v>
      </c>
      <c r="D16" s="28"/>
      <c r="E16" s="28"/>
      <c r="F16" s="28" t="s">
        <v>22</v>
      </c>
      <c r="G16" s="28"/>
      <c r="H16" s="28"/>
      <c r="I16" s="28" t="s">
        <v>157</v>
      </c>
      <c r="J16" s="28"/>
      <c r="K16" s="28"/>
    </row>
    <row r="17" ht="21.95" customHeight="1" spans="1:11">
      <c r="A17" s="29" t="s">
        <v>24</v>
      </c>
      <c r="B17" s="30" t="s">
        <v>14</v>
      </c>
      <c r="C17" s="24" t="s">
        <v>15</v>
      </c>
      <c r="D17" s="24" t="s">
        <v>15</v>
      </c>
      <c r="E17" s="24" t="s">
        <v>15</v>
      </c>
      <c r="F17" s="24" t="s">
        <v>15</v>
      </c>
      <c r="G17" s="24" t="s">
        <v>15</v>
      </c>
      <c r="H17" s="24" t="s">
        <v>15</v>
      </c>
      <c r="I17" s="24" t="s">
        <v>15</v>
      </c>
      <c r="J17" s="24" t="s">
        <v>15</v>
      </c>
      <c r="K17" s="24" t="s">
        <v>15</v>
      </c>
    </row>
    <row r="18" ht="21.95" customHeight="1" spans="1:11">
      <c r="A18" s="29"/>
      <c r="B18" s="30" t="s">
        <v>16</v>
      </c>
      <c r="C18" s="24">
        <v>85</v>
      </c>
      <c r="D18" s="24">
        <v>85</v>
      </c>
      <c r="E18" s="24">
        <v>85</v>
      </c>
      <c r="F18" s="24">
        <v>85</v>
      </c>
      <c r="G18" s="24">
        <v>85</v>
      </c>
      <c r="H18" s="24">
        <v>85</v>
      </c>
      <c r="I18" s="24">
        <v>85</v>
      </c>
      <c r="J18" s="24">
        <v>85</v>
      </c>
      <c r="K18" s="24">
        <v>85</v>
      </c>
    </row>
    <row r="19" ht="21.95" customHeight="1" spans="1:11">
      <c r="A19" s="29"/>
      <c r="B19" s="30" t="s">
        <v>17</v>
      </c>
      <c r="C19" s="24" t="s">
        <v>18</v>
      </c>
      <c r="D19" s="24"/>
      <c r="E19" s="24"/>
      <c r="F19" s="24" t="s">
        <v>18</v>
      </c>
      <c r="G19" s="24"/>
      <c r="H19" s="24"/>
      <c r="I19" s="24" t="s">
        <v>18</v>
      </c>
      <c r="J19" s="24"/>
      <c r="K19" s="24"/>
    </row>
    <row r="20" ht="28.5" customHeight="1" spans="1:11">
      <c r="A20" s="29"/>
      <c r="B20" s="30"/>
      <c r="C20" s="24" t="s">
        <v>18</v>
      </c>
      <c r="D20" s="24"/>
      <c r="E20" s="24"/>
      <c r="F20" s="24" t="s">
        <v>18</v>
      </c>
      <c r="G20" s="24"/>
      <c r="H20" s="24"/>
      <c r="I20" s="24" t="s">
        <v>18</v>
      </c>
      <c r="J20" s="24"/>
      <c r="K20" s="24"/>
    </row>
    <row r="21" ht="21.95" customHeight="1" spans="1:11">
      <c r="A21" s="31" t="s">
        <v>25</v>
      </c>
      <c r="B21" s="26" t="s">
        <v>26</v>
      </c>
      <c r="C21" s="24">
        <v>340</v>
      </c>
      <c r="D21" s="24">
        <v>500</v>
      </c>
      <c r="E21" s="24">
        <v>430</v>
      </c>
      <c r="F21" s="24">
        <v>430</v>
      </c>
      <c r="G21" s="24">
        <v>320</v>
      </c>
      <c r="H21" s="24">
        <v>510</v>
      </c>
      <c r="I21" s="24">
        <v>510</v>
      </c>
      <c r="J21" s="24">
        <v>460</v>
      </c>
      <c r="K21" s="24">
        <v>350</v>
      </c>
    </row>
    <row r="22" ht="57" customHeight="1" spans="1:11">
      <c r="A22" s="31"/>
      <c r="B22" s="27" t="s">
        <v>27</v>
      </c>
      <c r="C22" s="28" t="s">
        <v>158</v>
      </c>
      <c r="D22" s="28"/>
      <c r="E22" s="28"/>
      <c r="F22" s="28" t="s">
        <v>159</v>
      </c>
      <c r="G22" s="28"/>
      <c r="H22" s="28"/>
      <c r="I22" s="28" t="s">
        <v>28</v>
      </c>
      <c r="J22" s="28"/>
      <c r="K22" s="28"/>
    </row>
    <row r="23" ht="21.95" customHeight="1" spans="1:11">
      <c r="A23" s="32" t="s">
        <v>30</v>
      </c>
      <c r="B23" s="33" t="s">
        <v>31</v>
      </c>
      <c r="C23" s="24">
        <f>1030+990</f>
        <v>2020</v>
      </c>
      <c r="D23" s="24"/>
      <c r="E23" s="24"/>
      <c r="F23" s="24">
        <f>1030+990</f>
        <v>2020</v>
      </c>
      <c r="G23" s="24"/>
      <c r="H23" s="24"/>
      <c r="I23" s="24">
        <v>1900</v>
      </c>
      <c r="J23" s="24"/>
      <c r="K23" s="24"/>
    </row>
    <row r="24" ht="21.95" customHeight="1" spans="1:11">
      <c r="A24" s="32"/>
      <c r="B24" s="33" t="s">
        <v>32</v>
      </c>
      <c r="C24" s="24">
        <f>1150+1120</f>
        <v>2270</v>
      </c>
      <c r="D24" s="24"/>
      <c r="E24" s="24"/>
      <c r="F24" s="24">
        <f>1150+1120</f>
        <v>2270</v>
      </c>
      <c r="G24" s="24"/>
      <c r="H24" s="24"/>
      <c r="I24" s="24">
        <f>1150+1120</f>
        <v>2270</v>
      </c>
      <c r="J24" s="24"/>
      <c r="K24" s="24"/>
    </row>
    <row r="25" ht="21.95" customHeight="1" spans="1:11">
      <c r="A25" s="25" t="s">
        <v>33</v>
      </c>
      <c r="B25" s="26" t="s">
        <v>34</v>
      </c>
      <c r="C25" s="24">
        <v>27</v>
      </c>
      <c r="D25" s="24"/>
      <c r="E25" s="24"/>
      <c r="F25" s="24">
        <v>27</v>
      </c>
      <c r="G25" s="24"/>
      <c r="H25" s="24"/>
      <c r="I25" s="24">
        <v>26</v>
      </c>
      <c r="J25" s="24"/>
      <c r="K25" s="24"/>
    </row>
    <row r="26" ht="21.95" customHeight="1" spans="1:11">
      <c r="A26" s="25"/>
      <c r="B26" s="26" t="s">
        <v>35</v>
      </c>
      <c r="C26" s="24">
        <v>164</v>
      </c>
      <c r="D26" s="24"/>
      <c r="E26" s="24"/>
      <c r="F26" s="24">
        <v>161</v>
      </c>
      <c r="G26" s="24"/>
      <c r="H26" s="24"/>
      <c r="I26" s="24">
        <v>161</v>
      </c>
      <c r="J26" s="24"/>
      <c r="K26" s="24"/>
    </row>
    <row r="27" ht="21.95" customHeight="1" spans="1:11">
      <c r="A27" s="25"/>
      <c r="B27" s="26" t="s">
        <v>36</v>
      </c>
      <c r="C27" s="24">
        <v>30</v>
      </c>
      <c r="D27" s="24"/>
      <c r="E27" s="24"/>
      <c r="F27" s="24">
        <v>30</v>
      </c>
      <c r="G27" s="24"/>
      <c r="H27" s="24"/>
      <c r="I27" s="24">
        <v>30</v>
      </c>
      <c r="J27" s="24"/>
      <c r="K27" s="24"/>
    </row>
    <row r="28" ht="76.5" customHeight="1" spans="1:11">
      <c r="A28" s="34" t="s">
        <v>37</v>
      </c>
      <c r="B28" s="35"/>
      <c r="C28" s="36" t="s">
        <v>160</v>
      </c>
      <c r="D28" s="37"/>
      <c r="E28" s="38"/>
      <c r="F28" s="36" t="s">
        <v>161</v>
      </c>
      <c r="G28" s="37"/>
      <c r="H28" s="38"/>
      <c r="I28" s="36" t="s">
        <v>162</v>
      </c>
      <c r="J28" s="37"/>
      <c r="K28" s="38"/>
    </row>
    <row r="29" ht="24" customHeight="1" spans="1:11">
      <c r="A29" s="39"/>
      <c r="B29" s="40"/>
      <c r="C29" s="41"/>
      <c r="D29" s="42"/>
      <c r="E29" s="43"/>
      <c r="F29" s="41"/>
      <c r="G29" s="42"/>
      <c r="H29" s="43"/>
      <c r="I29" s="41"/>
      <c r="J29" s="42"/>
      <c r="K29" s="43"/>
    </row>
    <row r="30" spans="1:11">
      <c r="A30" s="44"/>
      <c r="B30" s="45"/>
      <c r="C30" s="46"/>
      <c r="D30" s="47"/>
      <c r="E30" s="48"/>
      <c r="F30" s="46"/>
      <c r="G30" s="47"/>
      <c r="H30" s="48"/>
      <c r="I30" s="46"/>
      <c r="J30" s="47"/>
      <c r="K30" s="48"/>
    </row>
    <row r="31" ht="14.25" spans="1:11">
      <c r="A31" s="49" t="s">
        <v>41</v>
      </c>
      <c r="B31" s="50"/>
      <c r="C31" s="51" t="s">
        <v>163</v>
      </c>
      <c r="D31" s="52"/>
      <c r="E31" s="53"/>
      <c r="F31" s="51" t="s">
        <v>164</v>
      </c>
      <c r="G31" s="52"/>
      <c r="H31" s="53"/>
      <c r="I31" s="51" t="s">
        <v>165</v>
      </c>
      <c r="J31" s="52"/>
      <c r="K31" s="53"/>
    </row>
    <row r="32" ht="18.75" spans="2:9">
      <c r="B32" s="54" t="s">
        <v>45</v>
      </c>
      <c r="C32" s="54"/>
      <c r="D32" s="54"/>
      <c r="E32" s="54"/>
      <c r="F32" s="54"/>
      <c r="G32" s="54"/>
      <c r="H32" s="54"/>
      <c r="I32" s="54"/>
    </row>
    <row r="33" ht="14.25" spans="1:10">
      <c r="A33" s="55"/>
      <c r="B33" s="56" t="s">
        <v>0</v>
      </c>
      <c r="C33" s="57" t="s">
        <v>46</v>
      </c>
      <c r="D33" s="57" t="s">
        <v>47</v>
      </c>
      <c r="E33" s="58" t="s">
        <v>48</v>
      </c>
      <c r="F33" s="59"/>
      <c r="G33" s="60" t="s">
        <v>49</v>
      </c>
      <c r="H33" s="61"/>
      <c r="I33" s="98" t="s">
        <v>50</v>
      </c>
      <c r="J33" s="99"/>
    </row>
    <row r="34" ht="15.75" spans="1:10">
      <c r="A34" s="62"/>
      <c r="B34" s="56" t="s">
        <v>51</v>
      </c>
      <c r="C34" s="63" t="s">
        <v>52</v>
      </c>
      <c r="D34" s="63" t="s">
        <v>53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</row>
    <row r="35" ht="15.75" spans="1:10">
      <c r="A35" s="62"/>
      <c r="B35" s="56"/>
      <c r="C35" s="64" t="s">
        <v>54</v>
      </c>
      <c r="D35" s="64" t="s">
        <v>55</v>
      </c>
      <c r="E35" s="23">
        <v>9.27</v>
      </c>
      <c r="F35" s="23">
        <v>9.3</v>
      </c>
      <c r="G35" s="23">
        <v>9.37</v>
      </c>
      <c r="H35" s="24">
        <v>9.4</v>
      </c>
      <c r="I35" s="23">
        <v>9.34</v>
      </c>
      <c r="J35" s="100">
        <v>9.29</v>
      </c>
    </row>
    <row r="36" ht="15.75" spans="1:10">
      <c r="A36" s="62"/>
      <c r="B36" s="56"/>
      <c r="C36" s="63" t="s">
        <v>56</v>
      </c>
      <c r="D36" s="63" t="s">
        <v>57</v>
      </c>
      <c r="E36" s="23">
        <v>7.45</v>
      </c>
      <c r="F36" s="23">
        <v>6.39</v>
      </c>
      <c r="G36" s="23">
        <v>4.39</v>
      </c>
      <c r="H36" s="24">
        <v>7.2</v>
      </c>
      <c r="I36" s="23">
        <v>6.07</v>
      </c>
      <c r="J36" s="100">
        <v>7.66</v>
      </c>
    </row>
    <row r="37" ht="19.5" spans="1:10">
      <c r="A37" s="62"/>
      <c r="B37" s="56"/>
      <c r="C37" s="64" t="s">
        <v>58</v>
      </c>
      <c r="D37" s="63" t="s">
        <v>59</v>
      </c>
      <c r="E37" s="23">
        <v>27.1</v>
      </c>
      <c r="F37" s="23">
        <v>25</v>
      </c>
      <c r="G37" s="65">
        <v>30.4</v>
      </c>
      <c r="H37" s="24">
        <v>28.9</v>
      </c>
      <c r="I37" s="23">
        <v>29.4</v>
      </c>
      <c r="J37" s="100">
        <v>28.3</v>
      </c>
    </row>
    <row r="38" ht="16.5" spans="1:10">
      <c r="A38" s="62"/>
      <c r="B38" s="56"/>
      <c r="C38" s="66" t="s">
        <v>60</v>
      </c>
      <c r="D38" s="63" t="s">
        <v>61</v>
      </c>
      <c r="E38" s="65">
        <v>9.57</v>
      </c>
      <c r="F38" s="65">
        <v>8.42</v>
      </c>
      <c r="G38" s="65">
        <v>7.18</v>
      </c>
      <c r="H38" s="67">
        <v>8.04</v>
      </c>
      <c r="I38" s="23">
        <v>7.91</v>
      </c>
      <c r="J38" s="100">
        <v>22.7</v>
      </c>
    </row>
    <row r="39" ht="14.25" spans="1:10">
      <c r="A39" s="62"/>
      <c r="B39" s="56" t="s">
        <v>62</v>
      </c>
      <c r="C39" s="63" t="s">
        <v>52</v>
      </c>
      <c r="D39" s="63" t="s">
        <v>61</v>
      </c>
      <c r="E39" s="23">
        <v>0.5</v>
      </c>
      <c r="F39" s="23">
        <v>0.5</v>
      </c>
      <c r="G39" s="23">
        <v>0.7</v>
      </c>
      <c r="H39" s="24">
        <v>0.7</v>
      </c>
      <c r="I39" s="23">
        <v>0.8</v>
      </c>
      <c r="J39" s="100">
        <v>0.8</v>
      </c>
    </row>
    <row r="40" ht="15.75" spans="1:10">
      <c r="A40" s="62"/>
      <c r="B40" s="56"/>
      <c r="C40" s="64" t="s">
        <v>54</v>
      </c>
      <c r="D40" s="64" t="s">
        <v>63</v>
      </c>
      <c r="E40" s="23">
        <v>10.37</v>
      </c>
      <c r="F40" s="23">
        <v>10.42</v>
      </c>
      <c r="G40" s="23">
        <v>10.27</v>
      </c>
      <c r="H40" s="24">
        <v>10.35</v>
      </c>
      <c r="I40" s="23">
        <v>10.34</v>
      </c>
      <c r="J40" s="100">
        <v>10.35</v>
      </c>
    </row>
    <row r="41" ht="15.75" spans="1:10">
      <c r="A41" s="62"/>
      <c r="B41" s="56"/>
      <c r="C41" s="63" t="s">
        <v>56</v>
      </c>
      <c r="D41" s="63" t="s">
        <v>64</v>
      </c>
      <c r="E41" s="23">
        <v>23.7</v>
      </c>
      <c r="F41" s="23">
        <v>21.4</v>
      </c>
      <c r="G41" s="23">
        <v>22.7</v>
      </c>
      <c r="H41" s="24">
        <v>20.6</v>
      </c>
      <c r="I41" s="23">
        <v>23.81</v>
      </c>
      <c r="J41" s="100">
        <v>21.7</v>
      </c>
    </row>
    <row r="42" ht="15.75" spans="1:10">
      <c r="A42" s="62"/>
      <c r="B42" s="56"/>
      <c r="C42" s="68" t="s">
        <v>65</v>
      </c>
      <c r="D42" s="69" t="s">
        <v>66</v>
      </c>
      <c r="E42" s="23">
        <v>8.94</v>
      </c>
      <c r="F42" s="23">
        <v>8.57</v>
      </c>
      <c r="G42" s="23">
        <v>8.25</v>
      </c>
      <c r="H42" s="24">
        <v>8.01</v>
      </c>
      <c r="I42" s="23">
        <v>7.8</v>
      </c>
      <c r="J42" s="100">
        <v>7.76</v>
      </c>
    </row>
    <row r="43" ht="16.5" spans="1:10">
      <c r="A43" s="62"/>
      <c r="B43" s="56"/>
      <c r="C43" s="68" t="s">
        <v>67</v>
      </c>
      <c r="D43" s="70" t="s">
        <v>68</v>
      </c>
      <c r="E43" s="23">
        <v>10.7</v>
      </c>
      <c r="F43" s="23">
        <v>9.53</v>
      </c>
      <c r="G43" s="23">
        <v>11.5</v>
      </c>
      <c r="H43" s="24">
        <v>9.35</v>
      </c>
      <c r="I43" s="23">
        <v>9.33</v>
      </c>
      <c r="J43" s="100">
        <v>11</v>
      </c>
    </row>
    <row r="44" ht="19.5" spans="1:10">
      <c r="A44" s="62"/>
      <c r="B44" s="56"/>
      <c r="C44" s="64" t="s">
        <v>58</v>
      </c>
      <c r="D44" s="63" t="s">
        <v>69</v>
      </c>
      <c r="E44" s="23">
        <v>731</v>
      </c>
      <c r="F44" s="23">
        <v>703</v>
      </c>
      <c r="G44" s="23">
        <v>731</v>
      </c>
      <c r="H44" s="24">
        <v>724</v>
      </c>
      <c r="I44" s="23">
        <v>768</v>
      </c>
      <c r="J44" s="100">
        <v>704</v>
      </c>
    </row>
    <row r="45" ht="15.75" spans="1:10">
      <c r="A45" s="62"/>
      <c r="B45" s="56" t="s">
        <v>70</v>
      </c>
      <c r="C45" s="66" t="s">
        <v>71</v>
      </c>
      <c r="D45" s="63" t="s">
        <v>72</v>
      </c>
      <c r="E45" s="23">
        <v>7.31</v>
      </c>
      <c r="F45" s="23">
        <v>5.7</v>
      </c>
      <c r="G45" s="23">
        <v>5.27</v>
      </c>
      <c r="H45" s="24">
        <v>6.4</v>
      </c>
      <c r="I45" s="23">
        <v>6.1</v>
      </c>
      <c r="J45" s="100">
        <v>5.74</v>
      </c>
    </row>
    <row r="46" ht="19.5" spans="1:10">
      <c r="A46" s="62"/>
      <c r="B46" s="56"/>
      <c r="C46" s="64" t="s">
        <v>58</v>
      </c>
      <c r="D46" s="63" t="s">
        <v>59</v>
      </c>
      <c r="E46" s="23">
        <v>33.4</v>
      </c>
      <c r="F46" s="23">
        <v>28.2</v>
      </c>
      <c r="G46" s="23">
        <v>35.2</v>
      </c>
      <c r="H46" s="24">
        <v>33.4</v>
      </c>
      <c r="I46" s="23">
        <v>35.7</v>
      </c>
      <c r="J46" s="100">
        <v>32.7</v>
      </c>
    </row>
    <row r="47" ht="16.5" spans="1:10">
      <c r="A47" s="62"/>
      <c r="B47" s="56"/>
      <c r="C47" s="66" t="s">
        <v>60</v>
      </c>
      <c r="D47" s="63" t="s">
        <v>73</v>
      </c>
      <c r="E47" s="23">
        <v>8.16</v>
      </c>
      <c r="F47" s="23">
        <v>7.74</v>
      </c>
      <c r="G47" s="23">
        <v>1.6</v>
      </c>
      <c r="H47" s="24">
        <v>3.9</v>
      </c>
      <c r="I47" s="23">
        <v>4.76</v>
      </c>
      <c r="J47" s="100">
        <v>9.93</v>
      </c>
    </row>
    <row r="48" ht="15.75" spans="1:10">
      <c r="A48" s="62"/>
      <c r="B48" s="56" t="s">
        <v>74</v>
      </c>
      <c r="C48" s="66" t="s">
        <v>71</v>
      </c>
      <c r="D48" s="63" t="s">
        <v>72</v>
      </c>
      <c r="E48" s="23">
        <v>6.74</v>
      </c>
      <c r="F48" s="23">
        <v>5.4</v>
      </c>
      <c r="G48" s="23">
        <v>6.1</v>
      </c>
      <c r="H48" s="24">
        <v>8.3</v>
      </c>
      <c r="I48" s="23">
        <v>5.57</v>
      </c>
      <c r="J48" s="100">
        <v>8.17</v>
      </c>
    </row>
    <row r="49" ht="19.5" spans="1:10">
      <c r="A49" s="62"/>
      <c r="B49" s="56"/>
      <c r="C49" s="64" t="s">
        <v>58</v>
      </c>
      <c r="D49" s="63" t="s">
        <v>59</v>
      </c>
      <c r="E49" s="23">
        <v>17.6</v>
      </c>
      <c r="F49" s="23">
        <v>15.4</v>
      </c>
      <c r="G49" s="23">
        <v>16.3</v>
      </c>
      <c r="H49" s="24">
        <v>19.4</v>
      </c>
      <c r="I49" s="23">
        <v>15.7</v>
      </c>
      <c r="J49" s="100">
        <v>14.1</v>
      </c>
    </row>
    <row r="50" ht="16.5" spans="1:10">
      <c r="A50" s="62"/>
      <c r="B50" s="56"/>
      <c r="C50" s="66" t="s">
        <v>60</v>
      </c>
      <c r="D50" s="63" t="s">
        <v>73</v>
      </c>
      <c r="E50" s="23">
        <v>7.92</v>
      </c>
      <c r="F50" s="23">
        <v>3.25</v>
      </c>
      <c r="G50" s="23">
        <v>4.9</v>
      </c>
      <c r="H50" s="24">
        <v>5.7</v>
      </c>
      <c r="I50" s="23">
        <v>1.97</v>
      </c>
      <c r="J50" s="100">
        <v>5.43</v>
      </c>
    </row>
    <row r="51" ht="14.25" spans="1:10">
      <c r="A51" s="62"/>
      <c r="B51" s="56" t="s">
        <v>75</v>
      </c>
      <c r="C51" s="63" t="s">
        <v>52</v>
      </c>
      <c r="D51" s="23" t="s">
        <v>76</v>
      </c>
      <c r="E51" s="23"/>
      <c r="F51" s="23"/>
      <c r="G51" s="23"/>
      <c r="H51" s="24"/>
      <c r="I51" s="23"/>
      <c r="J51" s="100"/>
    </row>
    <row r="52" ht="15.75" spans="1:10">
      <c r="A52" s="62"/>
      <c r="B52" s="56"/>
      <c r="C52" s="64" t="s">
        <v>54</v>
      </c>
      <c r="D52" s="63" t="s">
        <v>77</v>
      </c>
      <c r="E52" s="23"/>
      <c r="F52" s="23"/>
      <c r="G52" s="23"/>
      <c r="H52" s="24"/>
      <c r="I52" s="23"/>
      <c r="J52" s="100"/>
    </row>
    <row r="53" ht="15.75" spans="1:10">
      <c r="A53" s="62"/>
      <c r="B53" s="56"/>
      <c r="C53" s="63" t="s">
        <v>56</v>
      </c>
      <c r="D53" s="63" t="s">
        <v>57</v>
      </c>
      <c r="E53" s="23"/>
      <c r="F53" s="23"/>
      <c r="G53" s="23"/>
      <c r="H53" s="24"/>
      <c r="I53" s="23"/>
      <c r="J53" s="100"/>
    </row>
    <row r="54" ht="19.5" spans="1:10">
      <c r="A54" s="62"/>
      <c r="B54" s="56"/>
      <c r="C54" s="64" t="s">
        <v>58</v>
      </c>
      <c r="D54" s="63" t="s">
        <v>59</v>
      </c>
      <c r="E54" s="23"/>
      <c r="F54" s="23"/>
      <c r="G54" s="23"/>
      <c r="H54" s="24"/>
      <c r="I54" s="23"/>
      <c r="J54" s="100"/>
    </row>
    <row r="55" ht="16.5" spans="1:10">
      <c r="A55" s="62"/>
      <c r="B55" s="71"/>
      <c r="C55" s="72" t="s">
        <v>60</v>
      </c>
      <c r="D55" s="63" t="s">
        <v>80</v>
      </c>
      <c r="E55" s="73"/>
      <c r="F55" s="73"/>
      <c r="G55" s="73"/>
      <c r="H55" s="24"/>
      <c r="I55" s="23"/>
      <c r="J55" s="100"/>
    </row>
    <row r="56" ht="14.25" spans="1:10">
      <c r="A56" s="74" t="s">
        <v>81</v>
      </c>
      <c r="B56" s="74" t="s">
        <v>82</v>
      </c>
      <c r="C56" s="75">
        <v>7.59</v>
      </c>
      <c r="D56" s="74" t="s">
        <v>52</v>
      </c>
      <c r="E56" s="75">
        <v>85</v>
      </c>
      <c r="F56" s="74" t="s">
        <v>83</v>
      </c>
      <c r="G56" s="75">
        <v>88</v>
      </c>
      <c r="H56" s="74" t="s">
        <v>84</v>
      </c>
      <c r="I56" s="75">
        <v>0.01</v>
      </c>
      <c r="J56" s="100"/>
    </row>
    <row r="57" ht="14.25" spans="1:13">
      <c r="A57" s="62"/>
      <c r="B57" s="76" t="s">
        <v>48</v>
      </c>
      <c r="C57" s="76"/>
      <c r="D57" s="76"/>
      <c r="E57" s="76"/>
      <c r="F57" s="77" t="s">
        <v>49</v>
      </c>
      <c r="G57" s="77"/>
      <c r="H57" s="77"/>
      <c r="I57" s="77"/>
      <c r="J57" s="101" t="s">
        <v>50</v>
      </c>
      <c r="K57" s="101"/>
      <c r="L57" s="101"/>
      <c r="M57" s="101"/>
    </row>
    <row r="58" ht="18.75" spans="1:13">
      <c r="A58" s="78" t="s">
        <v>46</v>
      </c>
      <c r="B58" s="79" t="s">
        <v>78</v>
      </c>
      <c r="C58" s="79" t="s">
        <v>79</v>
      </c>
      <c r="D58" s="79" t="s">
        <v>78</v>
      </c>
      <c r="E58" s="79" t="s">
        <v>79</v>
      </c>
      <c r="F58" s="80" t="s">
        <v>78</v>
      </c>
      <c r="G58" s="80" t="s">
        <v>79</v>
      </c>
      <c r="H58" s="80" t="s">
        <v>78</v>
      </c>
      <c r="I58" s="80" t="s">
        <v>79</v>
      </c>
      <c r="J58" s="102" t="s">
        <v>78</v>
      </c>
      <c r="K58" s="102" t="s">
        <v>79</v>
      </c>
      <c r="L58" s="102" t="s">
        <v>78</v>
      </c>
      <c r="M58" s="102" t="s">
        <v>79</v>
      </c>
    </row>
    <row r="59" ht="18.75" spans="1:13">
      <c r="A59" s="81" t="s">
        <v>85</v>
      </c>
      <c r="B59" s="82">
        <v>11.9</v>
      </c>
      <c r="C59" s="83"/>
      <c r="D59" s="116">
        <v>14.6</v>
      </c>
      <c r="E59" s="83"/>
      <c r="F59" s="83">
        <v>23.7</v>
      </c>
      <c r="G59" s="85"/>
      <c r="H59" s="83">
        <v>12.7</v>
      </c>
      <c r="I59" s="83"/>
      <c r="J59" s="100">
        <v>34.4</v>
      </c>
      <c r="K59" s="100"/>
      <c r="L59" s="100">
        <v>66.1</v>
      </c>
      <c r="M59" s="100"/>
    </row>
    <row r="60" ht="18.75" spans="1:13">
      <c r="A60" s="81" t="s">
        <v>86</v>
      </c>
      <c r="B60" s="82">
        <v>64.6</v>
      </c>
      <c r="C60" s="83"/>
      <c r="D60" s="116">
        <v>13.7</v>
      </c>
      <c r="E60" s="83"/>
      <c r="F60" s="83">
        <v>32.3</v>
      </c>
      <c r="G60" s="85"/>
      <c r="H60" s="83">
        <v>46.6</v>
      </c>
      <c r="I60" s="83"/>
      <c r="J60" s="100">
        <v>23</v>
      </c>
      <c r="K60" s="100"/>
      <c r="L60" s="100">
        <v>24.1</v>
      </c>
      <c r="M60" s="100"/>
    </row>
    <row r="61" ht="18.75" spans="1:13">
      <c r="A61" s="81" t="s">
        <v>87</v>
      </c>
      <c r="B61" s="82"/>
      <c r="C61" s="83"/>
      <c r="D61" s="116">
        <v>30.7</v>
      </c>
      <c r="E61" s="83"/>
      <c r="F61" s="83">
        <v>38.2</v>
      </c>
      <c r="G61" s="85"/>
      <c r="H61" s="83">
        <v>18.3</v>
      </c>
      <c r="I61" s="83"/>
      <c r="J61" s="100">
        <v>39.6</v>
      </c>
      <c r="K61" s="100"/>
      <c r="L61" s="100">
        <v>61.4</v>
      </c>
      <c r="M61" s="100"/>
    </row>
    <row r="62" ht="18.75" spans="1:13">
      <c r="A62" s="86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103"/>
    </row>
    <row r="63" ht="18.75" spans="1:13">
      <c r="A63" s="88" t="s">
        <v>88</v>
      </c>
      <c r="B63" s="83"/>
      <c r="C63" s="83">
        <v>14.47</v>
      </c>
      <c r="D63" s="84"/>
      <c r="E63" s="83">
        <v>13.21</v>
      </c>
      <c r="F63" s="83"/>
      <c r="G63" s="85">
        <v>9.82</v>
      </c>
      <c r="H63" s="83"/>
      <c r="I63" s="83">
        <v>13.26</v>
      </c>
      <c r="J63" s="100"/>
      <c r="K63" s="100">
        <v>12.32</v>
      </c>
      <c r="M63" s="100">
        <v>11.93</v>
      </c>
    </row>
    <row r="64" ht="18.75" spans="1:13">
      <c r="A64" s="88" t="s">
        <v>89</v>
      </c>
      <c r="B64" s="83"/>
      <c r="C64" s="83">
        <v>8.1</v>
      </c>
      <c r="D64" s="84"/>
      <c r="E64" s="83">
        <v>8.83</v>
      </c>
      <c r="F64" s="83"/>
      <c r="G64" s="89">
        <v>8.34</v>
      </c>
      <c r="H64" s="83"/>
      <c r="I64" s="83">
        <v>8.9</v>
      </c>
      <c r="J64" s="100"/>
      <c r="K64" s="100">
        <v>8.71</v>
      </c>
      <c r="L64" s="100"/>
      <c r="M64" s="100">
        <v>8.21</v>
      </c>
    </row>
    <row r="65" ht="18.75" spans="1:13">
      <c r="A65" s="88" t="s">
        <v>90</v>
      </c>
      <c r="B65" s="83"/>
      <c r="C65" s="83">
        <v>16.45</v>
      </c>
      <c r="D65" s="84"/>
      <c r="E65" s="83">
        <v>17.09</v>
      </c>
      <c r="F65" s="83"/>
      <c r="G65" s="85">
        <v>15.08</v>
      </c>
      <c r="H65" s="83"/>
      <c r="I65" s="83">
        <v>16.72</v>
      </c>
      <c r="J65" s="100"/>
      <c r="K65" s="100">
        <v>15.56</v>
      </c>
      <c r="M65" s="100">
        <v>14.91</v>
      </c>
    </row>
    <row r="66" ht="18.75" spans="1:13">
      <c r="A66" s="104"/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8"/>
    </row>
    <row r="67" ht="18.75" spans="1:13">
      <c r="A67" s="106" t="s">
        <v>91</v>
      </c>
      <c r="B67" s="83">
        <v>8.65</v>
      </c>
      <c r="C67" s="83">
        <v>3.63</v>
      </c>
      <c r="D67" s="84">
        <v>4.02</v>
      </c>
      <c r="E67" s="83">
        <v>5.77</v>
      </c>
      <c r="F67" s="83">
        <v>5.43</v>
      </c>
      <c r="G67" s="85">
        <v>3.51</v>
      </c>
      <c r="H67" s="83">
        <v>3.3</v>
      </c>
      <c r="I67" s="83">
        <v>3.5</v>
      </c>
      <c r="J67" s="100">
        <v>3.79</v>
      </c>
      <c r="K67" s="100">
        <v>4.36</v>
      </c>
      <c r="L67" s="100">
        <v>6.91</v>
      </c>
      <c r="M67" s="100">
        <v>4.59</v>
      </c>
    </row>
    <row r="68" ht="18.75" spans="1:13">
      <c r="A68" s="106" t="s">
        <v>92</v>
      </c>
      <c r="B68" s="83">
        <v>8.34</v>
      </c>
      <c r="C68" s="84">
        <v>2.26</v>
      </c>
      <c r="D68" s="83">
        <v>3.66</v>
      </c>
      <c r="E68" s="83">
        <v>4.33</v>
      </c>
      <c r="F68" s="100">
        <v>5.21</v>
      </c>
      <c r="G68" s="85">
        <v>2.72</v>
      </c>
      <c r="H68" s="83">
        <v>7.6</v>
      </c>
      <c r="I68" s="83">
        <v>7.5</v>
      </c>
      <c r="J68" s="100">
        <v>5.86</v>
      </c>
      <c r="K68" s="100">
        <v>3.42</v>
      </c>
      <c r="L68" s="100">
        <v>4.22</v>
      </c>
      <c r="M68" s="100">
        <v>3.64</v>
      </c>
    </row>
    <row r="69" ht="18.75" spans="1:13">
      <c r="A69" s="106" t="s">
        <v>93</v>
      </c>
      <c r="B69" s="107">
        <v>7.05</v>
      </c>
      <c r="C69" s="83">
        <v>2.43</v>
      </c>
      <c r="D69" s="83">
        <v>8.28</v>
      </c>
      <c r="E69" s="83">
        <v>4.27</v>
      </c>
      <c r="F69" s="100">
        <v>6.15</v>
      </c>
      <c r="G69" s="85">
        <v>2.88</v>
      </c>
      <c r="H69" s="83">
        <v>6.2</v>
      </c>
      <c r="I69" s="83">
        <v>5.8</v>
      </c>
      <c r="J69" s="100">
        <v>6.74</v>
      </c>
      <c r="K69" s="100">
        <v>3.53</v>
      </c>
      <c r="L69" s="100">
        <v>4.49</v>
      </c>
      <c r="M69" s="100">
        <v>3.24</v>
      </c>
    </row>
    <row r="70" ht="18.75" spans="1:13">
      <c r="A70" s="106" t="s">
        <v>94</v>
      </c>
      <c r="B70" s="83"/>
      <c r="C70" s="83"/>
      <c r="D70" s="84"/>
      <c r="E70" s="83"/>
      <c r="F70" s="83"/>
      <c r="G70" s="85"/>
      <c r="H70" s="83"/>
      <c r="I70" s="83"/>
      <c r="J70" s="100"/>
      <c r="K70" s="100"/>
      <c r="L70" s="100"/>
      <c r="M70" s="100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2021-09-09T06:50:58Z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2052-11.8.2.10321</vt:lpwstr>
  </property>
</Properties>
</file>