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DE1D4DD7-FACB-4DD9-A1F6-AE9439022B48}" xr6:coauthVersionLast="47" xr6:coauthVersionMax="47" xr10:uidLastSave="{00000000-0000-0000-0000-000000000000}"/>
  <bookViews>
    <workbookView xWindow="-120" yWindow="-120" windowWidth="29040" windowHeight="15840" firstSheet="7" activeTab="30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4" l="1"/>
  <c r="C23" i="34"/>
  <c r="I24" i="33"/>
  <c r="I23" i="33"/>
  <c r="F24" i="33"/>
  <c r="F23" i="33"/>
  <c r="C6" i="31"/>
  <c r="C7" i="31"/>
  <c r="I24" i="30"/>
  <c r="I23" i="30"/>
  <c r="C24" i="30" l="1"/>
  <c r="C23" i="30"/>
  <c r="F24" i="29"/>
  <c r="C24" i="29"/>
  <c r="C23" i="29"/>
  <c r="C23" i="28"/>
  <c r="C24" i="28"/>
  <c r="I24" i="27"/>
  <c r="I23" i="27"/>
  <c r="I10" i="27"/>
  <c r="F24" i="27"/>
  <c r="F23" i="27"/>
  <c r="I24" i="26"/>
  <c r="I23" i="26"/>
  <c r="F24" i="26"/>
  <c r="F23" i="26"/>
  <c r="C24" i="26"/>
  <c r="C23" i="26"/>
  <c r="I24" i="25"/>
  <c r="I23" i="25"/>
  <c r="F24" i="25"/>
  <c r="F23" i="25"/>
  <c r="C23" i="25"/>
  <c r="I23" i="24"/>
  <c r="F23" i="24"/>
  <c r="I24" i="23"/>
  <c r="I23" i="23"/>
  <c r="F24" i="23"/>
  <c r="F23" i="23"/>
  <c r="C23" i="23"/>
  <c r="C24" i="23"/>
  <c r="I24" i="22"/>
  <c r="I23" i="22"/>
  <c r="F24" i="22"/>
  <c r="F23" i="22"/>
  <c r="C24" i="22"/>
  <c r="C24" i="18"/>
  <c r="I24" i="17"/>
  <c r="I23" i="17"/>
  <c r="F24" i="17"/>
  <c r="F23" i="17"/>
  <c r="F24" i="16"/>
  <c r="C6" i="15"/>
  <c r="C7" i="15"/>
  <c r="C23" i="14"/>
  <c r="F23" i="13"/>
  <c r="C23" i="13"/>
  <c r="C24" i="7"/>
  <c r="I24" i="6"/>
  <c r="I23" i="6"/>
  <c r="F24" i="6"/>
  <c r="F23" i="6"/>
  <c r="C24" i="6"/>
  <c r="C23" i="6"/>
  <c r="I23" i="5" l="1"/>
  <c r="F23" i="5"/>
  <c r="M6" i="35"/>
  <c r="C7" i="35"/>
  <c r="C6" i="35"/>
  <c r="L6" i="35" s="1"/>
  <c r="C7" i="34"/>
  <c r="C6" i="34"/>
  <c r="C7" i="33"/>
  <c r="C6" i="33"/>
  <c r="C7" i="32"/>
  <c r="C6" i="32"/>
  <c r="C7" i="30"/>
  <c r="C6" i="30"/>
  <c r="C7" i="29"/>
  <c r="C6" i="29"/>
  <c r="C7" i="28"/>
  <c r="C6" i="28"/>
  <c r="C7" i="27"/>
  <c r="C6" i="27"/>
  <c r="C7" i="26"/>
  <c r="C6" i="26"/>
  <c r="C7" i="25"/>
  <c r="C6" i="25"/>
  <c r="C7" i="24"/>
  <c r="C6" i="24"/>
  <c r="C7" i="23"/>
  <c r="C6" i="23"/>
  <c r="C7" i="22"/>
  <c r="C6" i="22"/>
  <c r="C7" i="21"/>
  <c r="C6" i="21"/>
  <c r="C7" i="20"/>
  <c r="C6" i="20"/>
  <c r="C7" i="19"/>
  <c r="C6" i="19"/>
  <c r="C7" i="18"/>
  <c r="C6" i="18"/>
  <c r="C7" i="17"/>
  <c r="C6" i="17"/>
  <c r="C7" i="16"/>
  <c r="C6" i="16"/>
  <c r="C7" i="14"/>
  <c r="C6" i="14"/>
  <c r="C7" i="13"/>
  <c r="C6" i="13"/>
  <c r="C7" i="12"/>
  <c r="C6" i="12"/>
  <c r="C7" i="11"/>
  <c r="C6" i="11"/>
  <c r="C7" i="10"/>
  <c r="C6" i="10"/>
  <c r="C7" i="9"/>
  <c r="C6" i="9"/>
  <c r="C7" i="8"/>
  <c r="C6" i="8"/>
  <c r="C7" i="7"/>
  <c r="C6" i="7"/>
  <c r="C6" i="6"/>
  <c r="I7" i="35"/>
  <c r="F7" i="35"/>
  <c r="I6" i="35"/>
  <c r="F6" i="35"/>
  <c r="I7" i="34"/>
  <c r="F7" i="34"/>
  <c r="I6" i="34"/>
  <c r="F6" i="34"/>
  <c r="I7" i="33"/>
  <c r="F7" i="33"/>
  <c r="I6" i="33"/>
  <c r="F6" i="33"/>
  <c r="I7" i="32"/>
  <c r="F7" i="32"/>
  <c r="I6" i="32"/>
  <c r="F6" i="32"/>
  <c r="I7" i="31"/>
  <c r="M6" i="31" s="1"/>
  <c r="F7" i="31"/>
  <c r="I6" i="31"/>
  <c r="F6" i="31"/>
  <c r="I7" i="30"/>
  <c r="F7" i="30"/>
  <c r="I6" i="30"/>
  <c r="F6" i="30"/>
  <c r="I7" i="29"/>
  <c r="F7" i="29"/>
  <c r="I6" i="29"/>
  <c r="F6" i="29"/>
  <c r="I7" i="28"/>
  <c r="F7" i="28"/>
  <c r="I6" i="28"/>
  <c r="F6" i="28"/>
  <c r="I7" i="27"/>
  <c r="F7" i="27"/>
  <c r="I6" i="27"/>
  <c r="F6" i="27"/>
  <c r="I7" i="26"/>
  <c r="F7" i="26"/>
  <c r="I6" i="26"/>
  <c r="F6" i="26"/>
  <c r="I7" i="25"/>
  <c r="F7" i="25"/>
  <c r="I6" i="25"/>
  <c r="F6" i="25"/>
  <c r="I7" i="24"/>
  <c r="F7" i="24"/>
  <c r="I6" i="24"/>
  <c r="F6" i="24"/>
  <c r="I7" i="23"/>
  <c r="F7" i="23"/>
  <c r="I6" i="23"/>
  <c r="F6" i="23"/>
  <c r="I7" i="22"/>
  <c r="F7" i="22"/>
  <c r="I6" i="22"/>
  <c r="F6" i="22"/>
  <c r="I7" i="21"/>
  <c r="F7" i="21"/>
  <c r="I6" i="21"/>
  <c r="F6" i="21"/>
  <c r="I7" i="20"/>
  <c r="F7" i="20"/>
  <c r="I6" i="20"/>
  <c r="F6" i="20"/>
  <c r="I7" i="19"/>
  <c r="F7" i="19"/>
  <c r="I6" i="19"/>
  <c r="F6" i="19"/>
  <c r="I7" i="18"/>
  <c r="F7" i="18"/>
  <c r="I6" i="18"/>
  <c r="F6" i="18"/>
  <c r="I7" i="17"/>
  <c r="F7" i="17"/>
  <c r="I6" i="17"/>
  <c r="F6" i="17"/>
  <c r="I7" i="16"/>
  <c r="F7" i="16"/>
  <c r="I6" i="16"/>
  <c r="F6" i="16"/>
  <c r="I7" i="15"/>
  <c r="F7" i="15"/>
  <c r="I6" i="15"/>
  <c r="F6" i="15"/>
  <c r="I7" i="14"/>
  <c r="F7" i="14"/>
  <c r="I6" i="14"/>
  <c r="F6" i="14"/>
  <c r="I7" i="13"/>
  <c r="F7" i="13"/>
  <c r="I6" i="13"/>
  <c r="F6" i="13"/>
  <c r="I7" i="12"/>
  <c r="F7" i="12"/>
  <c r="I6" i="12"/>
  <c r="F6" i="12"/>
  <c r="I7" i="11"/>
  <c r="F7" i="11"/>
  <c r="I6" i="11"/>
  <c r="F6" i="11"/>
  <c r="I7" i="10"/>
  <c r="F7" i="10"/>
  <c r="I6" i="10"/>
  <c r="F6" i="10"/>
  <c r="I7" i="9"/>
  <c r="F7" i="9"/>
  <c r="I6" i="9"/>
  <c r="F6" i="9"/>
  <c r="I7" i="8"/>
  <c r="F7" i="8"/>
  <c r="I6" i="8"/>
  <c r="F6" i="8"/>
  <c r="I7" i="7"/>
  <c r="F7" i="7"/>
  <c r="I6" i="7"/>
  <c r="F6" i="7"/>
  <c r="C7" i="6"/>
  <c r="I7" i="6"/>
  <c r="F7" i="6"/>
  <c r="I6" i="6"/>
  <c r="F6" i="6"/>
  <c r="I7" i="5"/>
  <c r="F7" i="5"/>
  <c r="C7" i="5"/>
  <c r="I6" i="5"/>
  <c r="F6" i="5"/>
  <c r="C6" i="5"/>
  <c r="C7" i="4"/>
  <c r="C6" i="4"/>
  <c r="I7" i="4"/>
  <c r="F7" i="4"/>
  <c r="I6" i="4"/>
  <c r="F6" i="4"/>
  <c r="L6" i="34" l="1"/>
  <c r="M6" i="34"/>
  <c r="L6" i="33"/>
  <c r="M6" i="33"/>
  <c r="L6" i="32"/>
  <c r="M6" i="32"/>
  <c r="L6" i="31"/>
  <c r="L6" i="30"/>
  <c r="M6" i="30"/>
  <c r="L6" i="29"/>
  <c r="M6" i="29"/>
  <c r="L6" i="28"/>
  <c r="M6" i="28"/>
  <c r="M6" i="27"/>
  <c r="L6" i="27"/>
  <c r="L6" i="26"/>
  <c r="M6" i="26"/>
  <c r="M6" i="25"/>
  <c r="L6" i="25"/>
  <c r="L6" i="24"/>
  <c r="M6" i="24"/>
  <c r="M6" i="23"/>
  <c r="L6" i="23"/>
  <c r="L6" i="22"/>
  <c r="M6" i="22"/>
  <c r="M6" i="21"/>
  <c r="L6" i="21"/>
  <c r="L6" i="20"/>
  <c r="M6" i="20"/>
  <c r="L6" i="19"/>
  <c r="M6" i="19"/>
  <c r="L6" i="18"/>
  <c r="M6" i="18"/>
  <c r="M6" i="17"/>
  <c r="L6" i="17"/>
  <c r="L6" i="16"/>
  <c r="M6" i="16"/>
  <c r="L6" i="15"/>
  <c r="M6" i="15"/>
  <c r="L6" i="14"/>
  <c r="M6" i="14"/>
  <c r="L6" i="13"/>
  <c r="M6" i="13"/>
  <c r="M6" i="12"/>
  <c r="L6" i="12"/>
  <c r="L6" i="11"/>
  <c r="M6" i="11"/>
  <c r="M6" i="10"/>
  <c r="L6" i="10"/>
  <c r="L6" i="9"/>
  <c r="M6" i="9"/>
  <c r="M6" i="8"/>
  <c r="L6" i="8"/>
  <c r="M6" i="7"/>
  <c r="L6" i="7"/>
  <c r="L6" i="6"/>
  <c r="M6" i="6"/>
  <c r="M6" i="5"/>
  <c r="L6" i="5"/>
</calcChain>
</file>

<file path=xl/sharedStrings.xml><?xml version="1.0" encoding="utf-8"?>
<sst xmlns="http://schemas.openxmlformats.org/spreadsheetml/2006/main" count="5378" uniqueCount="352">
  <si>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</si>
  <si>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</si>
  <si>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</si>
  <si>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</si>
  <si>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</si>
  <si>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</si>
  <si>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</si>
  <si>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</si>
  <si>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</si>
  <si>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</si>
  <si>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</si>
  <si>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</si>
  <si>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</si>
  <si>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</si>
  <si>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</si>
  <si>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</si>
  <si>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</si>
  <si>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</si>
  <si>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</si>
  <si>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</si>
  <si>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</si>
  <si>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</si>
  <si>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</si>
  <si>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</si>
  <si>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</si>
  <si>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</si>
  <si>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</si>
  <si>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</si>
  <si>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</si>
  <si>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</si>
  <si>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</si>
  <si>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</si>
  <si>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</si>
  <si>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</si>
  <si>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</si>
  <si>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</si>
  <si>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</si>
  <si>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</si>
  <si>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</si>
  <si>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</si>
  <si>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</si>
  <si>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</si>
  <si>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</si>
  <si>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</si>
  <si>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</si>
  <si>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</si>
  <si>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</si>
  <si>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</si>
  <si>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</si>
  <si>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</si>
  <si>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</si>
  <si>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</si>
  <si>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</si>
  <si>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</si>
  <si>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</si>
  <si>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</si>
  <si>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</si>
  <si>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</si>
  <si>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</si>
  <si>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</si>
  <si>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</si>
  <si>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</si>
  <si>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</si>
  <si>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</si>
  <si>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</si>
  <si>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</si>
  <si>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</si>
  <si>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</si>
  <si>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</si>
  <si>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</si>
  <si>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</si>
  <si>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</si>
  <si>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</si>
  <si>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</si>
  <si>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</si>
  <si>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</si>
  <si>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</si>
  <si>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</si>
  <si>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</si>
  <si>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</si>
  <si>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</si>
  <si>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</si>
  <si>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</si>
  <si>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</si>
  <si>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</si>
  <si>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</si>
  <si>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</si>
  <si>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</si>
  <si>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</si>
  <si>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</si>
  <si>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</si>
  <si>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</si>
  <si>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</si>
  <si>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>( 丙 )夜</t>
    <phoneticPr fontId="1" type="noConversion"/>
  </si>
  <si>
    <t xml:space="preserve"> 4 点 20 分，向槽加磷酸盐  2.5  kg，氢氧化钠  1kg，补入除盐水至550   mm液位</t>
    <phoneticPr fontId="1" type="noConversion"/>
  </si>
  <si>
    <t>清洗2#、3#过滤器</t>
    <phoneticPr fontId="1" type="noConversion"/>
  </si>
  <si>
    <t>中控：   韩丽娜      化验：苏晓虹</t>
    <phoneticPr fontId="1" type="noConversion"/>
  </si>
  <si>
    <t xml:space="preserve">  7   点 30 分，向槽加氨水  25 升，补入除盐水至 500   mm液位</t>
    <phoneticPr fontId="1" type="noConversion"/>
  </si>
  <si>
    <t>( 丁 )白</t>
    <phoneticPr fontId="1" type="noConversion"/>
  </si>
  <si>
    <t xml:space="preserve">清洗4#、5#过滤器
10:06分再生2#阳床，进酸浓度：2.9%，3.0%    </t>
    <phoneticPr fontId="1" type="noConversion"/>
  </si>
  <si>
    <t>中控：叶绍文           化验：梁锦凤</t>
    <phoneticPr fontId="1" type="noConversion"/>
  </si>
  <si>
    <t>( 甲 )中</t>
    <phoneticPr fontId="1" type="noConversion"/>
  </si>
  <si>
    <t>中控： 梁霞          化验：曾俊文</t>
    <phoneticPr fontId="1" type="noConversion"/>
  </si>
  <si>
    <t xml:space="preserve"> 19 点 00 分，向槽加磷酸盐  2.5  kg，氢氧化钠  2kg，补入除盐水至 530  mm液位</t>
    <phoneticPr fontId="1" type="noConversion"/>
  </si>
  <si>
    <t>22  点 30 分行程由 80  %变为 90  %</t>
    <phoneticPr fontId="1" type="noConversion"/>
  </si>
  <si>
    <t>中控：  韩丽娜         化验：苏晓虹</t>
    <phoneticPr fontId="1" type="noConversion"/>
  </si>
  <si>
    <t>( 丁 )白</t>
    <phoneticPr fontId="1" type="noConversion"/>
  </si>
  <si>
    <t>中控：  叶绍文         化验：梁锦凤</t>
    <phoneticPr fontId="1" type="noConversion"/>
  </si>
  <si>
    <t>18:22分再生2#阴床，进酸浓度：2.9%，3.1%      21:05分中和排水（PH 1# 6.78 2# 7.26）        22：30 向槽加磷酸盐3 kg，补入除盐水至 550  mm液位</t>
    <phoneticPr fontId="1" type="noConversion"/>
  </si>
  <si>
    <t xml:space="preserve"> 点  分行程由   %变为   %</t>
    <phoneticPr fontId="1" type="noConversion"/>
  </si>
  <si>
    <t xml:space="preserve">   11  点00 分，向槽加氨水 25  升，补入除盐水至 500   mm液位</t>
    <phoneticPr fontId="1" type="noConversion"/>
  </si>
  <si>
    <t>14  点 20 分，向槽加磷酸盐  2.5  kg，氢氧化钠  1.5kg，补入除盐水至 550  mm液位</t>
    <phoneticPr fontId="1" type="noConversion"/>
  </si>
  <si>
    <t>( 甲 )中</t>
    <phoneticPr fontId="1" type="noConversion"/>
  </si>
  <si>
    <t>中控：  梁霞         化验：曾俊文</t>
    <phoneticPr fontId="1" type="noConversion"/>
  </si>
  <si>
    <t>2#</t>
    <phoneticPr fontId="1" type="noConversion"/>
  </si>
  <si>
    <t>( 乙 )夜</t>
    <phoneticPr fontId="1" type="noConversion"/>
  </si>
  <si>
    <t>中控：曾凡律           化验：蒙广年</t>
    <phoneticPr fontId="1" type="noConversion"/>
  </si>
  <si>
    <t xml:space="preserve">  4点 40 分，向槽加磷酸盐  2.5  kg，氢氧化钠  1.5kg，补入除盐水至 550  mm液位</t>
    <phoneticPr fontId="1" type="noConversion"/>
  </si>
  <si>
    <t xml:space="preserve">4:30分再生3#阴床，进碱浓度：2.9%，3.0% </t>
    <phoneticPr fontId="1" type="noConversion"/>
  </si>
  <si>
    <t>( 丙 )白</t>
    <phoneticPr fontId="1" type="noConversion"/>
  </si>
  <si>
    <t>中控：   韩丽娜        化验：陈长灵</t>
    <phoneticPr fontId="1" type="noConversion"/>
  </si>
  <si>
    <t xml:space="preserve">清洗1#、4#过滤器                                  16:40分中和排水（PH 1# 8.01 2# 7.26） </t>
    <phoneticPr fontId="1" type="noConversion"/>
  </si>
  <si>
    <t xml:space="preserve">9:00分中和排水（PH 1# 8.01 2# 7.26）    
11:25分再生1#阴床，进碱浓度：2.9%，3.0%  
13:58分再生1#阳床，进酸浓度：2.8%，3.1%     </t>
    <phoneticPr fontId="1" type="noConversion"/>
  </si>
  <si>
    <t xml:space="preserve">    15 点 30 分，向槽加氨水 25  升，补入除盐水至  570  mm液位</t>
    <phoneticPr fontId="1" type="noConversion"/>
  </si>
  <si>
    <t>( 丁)中</t>
    <phoneticPr fontId="1" type="noConversion"/>
  </si>
  <si>
    <t>中控：蔡彬彬          化验：蔡永鹏</t>
    <phoneticPr fontId="1" type="noConversion"/>
  </si>
  <si>
    <t xml:space="preserve">  21点 55 分，向槽加磷酸盐  2.5  kg，氢氧化钠  1kg，补入除盐水至 550  mm液位</t>
    <phoneticPr fontId="1" type="noConversion"/>
  </si>
  <si>
    <t xml:space="preserve">清洗1#、2#过滤器 </t>
    <phoneticPr fontId="1" type="noConversion"/>
  </si>
  <si>
    <t xml:space="preserve">  点  分，向槽加磷酸盐   kg，氢氧化钠  kg，补入除盐水至   mm液位</t>
    <phoneticPr fontId="1" type="noConversion"/>
  </si>
  <si>
    <t>中控：秦忠文 蒙广年           化验：曾凡律</t>
    <phoneticPr fontId="1" type="noConversion"/>
  </si>
  <si>
    <t xml:space="preserve">清洗1#、2#过滤器                                4:36分再生2#阴床，进碱浓度：3.1%，3.0%             6:42分再生3#阳床，进酸浓度：2.9%，3.0%          </t>
    <phoneticPr fontId="1" type="noConversion"/>
  </si>
  <si>
    <t>( 乙 )夜</t>
    <phoneticPr fontId="1" type="noConversion"/>
  </si>
  <si>
    <t>清洗4#过滤器                                  13:34分再生2#阳床，进酸浓度：3.0%，3.1%   15:40分中和排水（PH 1# 8.01 2# 7.26）</t>
    <phoneticPr fontId="1" type="noConversion"/>
  </si>
  <si>
    <t xml:space="preserve">12:36分再生1#阳床，进酸浓度：3.1%，3.0%                       </t>
    <phoneticPr fontId="1" type="noConversion"/>
  </si>
  <si>
    <t>中控：陈长灵           化验：韩丽娜</t>
    <phoneticPr fontId="1" type="noConversion"/>
  </si>
  <si>
    <t>( 丙 )白</t>
    <phoneticPr fontId="1" type="noConversion"/>
  </si>
  <si>
    <t xml:space="preserve">  14点 50 分，向槽加磷酸盐  4  kg，氢氧化钠  1kg，补入除盐水至  500 mm液位</t>
    <phoneticPr fontId="1" type="noConversion"/>
  </si>
  <si>
    <t>( 丁 )中</t>
    <phoneticPr fontId="1" type="noConversion"/>
  </si>
  <si>
    <t>中控：蔡彬彬           化验：韦国宏</t>
    <phoneticPr fontId="1" type="noConversion"/>
  </si>
  <si>
    <t>清洗1#、3#、4#过滤器                                5:05分再生2#阴床，进碱浓度：3.1%，3.0%                       7:35分中和排水（PH 1# 7.11 2# 7.86）</t>
    <phoneticPr fontId="1" type="noConversion"/>
  </si>
  <si>
    <t>( 甲 )夜</t>
    <phoneticPr fontId="1" type="noConversion"/>
  </si>
  <si>
    <t>中控：曾俊文           化验：梁霞</t>
    <phoneticPr fontId="1" type="noConversion"/>
  </si>
  <si>
    <t xml:space="preserve">  1点 00 分，向槽加磷酸盐  4  kg，氢氧化钠 1 kg，补入除盐水至500 mm液位</t>
    <phoneticPr fontId="1" type="noConversion"/>
  </si>
  <si>
    <t xml:space="preserve">   1点 10 分，向槽加氨水25 升，补入除盐水至500    mm液位</t>
    <phoneticPr fontId="1" type="noConversion"/>
  </si>
  <si>
    <t xml:space="preserve"> 12 点 10 分，向槽加磷酸盐  2  kg，氢氧化钠  1kg，补入除盐水至  500 mm液位</t>
    <phoneticPr fontId="1" type="noConversion"/>
  </si>
  <si>
    <t>清洗1#、4#、5#过滤器</t>
    <phoneticPr fontId="1" type="noConversion"/>
  </si>
  <si>
    <t>中控：秦忠文           化验：曾凡律</t>
    <phoneticPr fontId="1" type="noConversion"/>
  </si>
  <si>
    <t>( 乙 )白</t>
    <phoneticPr fontId="1" type="noConversion"/>
  </si>
  <si>
    <t>(  丙)中</t>
    <phoneticPr fontId="1" type="noConversion"/>
  </si>
  <si>
    <t xml:space="preserve"> 23 点 20 分，向槽加磷酸盐  4  kg，氢氧化钠  1kg，补入除盐水至 550  mm液位</t>
    <phoneticPr fontId="1" type="noConversion"/>
  </si>
  <si>
    <t>中控： 韩丽娜       化验：苏晓虹</t>
    <phoneticPr fontId="1" type="noConversion"/>
  </si>
  <si>
    <t>( 甲 )夜</t>
    <phoneticPr fontId="1" type="noConversion"/>
  </si>
  <si>
    <t>中控：梁霞 曾俊文           化验：左邓欢</t>
    <phoneticPr fontId="1" type="noConversion"/>
  </si>
  <si>
    <t>5:10分再生2#阳床，进酸浓度：3.0%，3.1%。       7:30分中和排水（PH 1#7.5  2#8.0）</t>
    <phoneticPr fontId="1" type="noConversion"/>
  </si>
  <si>
    <t xml:space="preserve">   7点 00 分，向槽加氨水 25  升，补入除盐水至    500mm液位</t>
    <phoneticPr fontId="1" type="noConversion"/>
  </si>
  <si>
    <t>( 乙 )白</t>
    <phoneticPr fontId="1" type="noConversion"/>
  </si>
  <si>
    <t>点  分，向槽加氨水   升，补入除盐水至    mm液位</t>
    <phoneticPr fontId="1" type="noConversion"/>
  </si>
  <si>
    <t xml:space="preserve"> 10 点 00 分，向槽加磷酸盐  3.5  kg，氢氧化钠  1.5kg，补入除盐水至 550  mm液位</t>
    <phoneticPr fontId="1" type="noConversion"/>
  </si>
  <si>
    <t>中控： 蒙广年          化验：梁锦凤</t>
    <phoneticPr fontId="1" type="noConversion"/>
  </si>
  <si>
    <t>20  点 40 分，向槽加磷酸盐   3 kg，氢氧化钠  1kg，补入除盐水至550   mm液位</t>
    <phoneticPr fontId="1" type="noConversion"/>
  </si>
  <si>
    <t>( 丙 )中</t>
    <phoneticPr fontId="1" type="noConversion"/>
  </si>
  <si>
    <t>清洗1#、2#过滤器</t>
    <phoneticPr fontId="1" type="noConversion"/>
  </si>
  <si>
    <t xml:space="preserve">清洗4#、5#过滤器                                            13:40分再生3#阳床，进酸浓度：3.0%，3.1%。 </t>
    <phoneticPr fontId="1" type="noConversion"/>
  </si>
  <si>
    <t>清洗1#、2#、5#过滤器</t>
    <phoneticPr fontId="1" type="noConversion"/>
  </si>
  <si>
    <t>中控：    陈长灵       化验：苏晓虹</t>
    <phoneticPr fontId="1" type="noConversion"/>
  </si>
  <si>
    <t>( 丁 )夜</t>
    <phoneticPr fontId="1" type="noConversion"/>
  </si>
  <si>
    <t>中控：叶绍文           化验：蔡永鹏</t>
    <phoneticPr fontId="1" type="noConversion"/>
  </si>
  <si>
    <t>清洗4#过滤器</t>
    <phoneticPr fontId="1" type="noConversion"/>
  </si>
  <si>
    <t>中控：  曾俊文         化验：梁锦凤</t>
    <phoneticPr fontId="1" type="noConversion"/>
  </si>
  <si>
    <t>( 甲 )白</t>
    <phoneticPr fontId="1" type="noConversion"/>
  </si>
  <si>
    <t xml:space="preserve">   10  点 00 分，向槽加氨水  25 升，补入除盐水至 550   mm液位</t>
    <phoneticPr fontId="1" type="noConversion"/>
  </si>
  <si>
    <t xml:space="preserve"> 10 点 20 分，向槽加磷酸盐  3.5  kg，氢氧化钠  1kg，补入除盐水至 550  mm液位</t>
    <phoneticPr fontId="1" type="noConversion"/>
  </si>
  <si>
    <t>4桶+回货60桶</t>
    <phoneticPr fontId="1" type="noConversion"/>
  </si>
  <si>
    <t>清洗1#、2#、4#、5#过滤器                                     6:04分再生3#阳床，进酸浓度：2.9%，3.0%</t>
    <phoneticPr fontId="1" type="noConversion"/>
  </si>
  <si>
    <t>中控：蒙广年           化验：曾凡律</t>
    <phoneticPr fontId="1" type="noConversion"/>
  </si>
  <si>
    <t>( 乙 )中</t>
    <phoneticPr fontId="1" type="noConversion"/>
  </si>
  <si>
    <t xml:space="preserve">  23点 20 分，向槽加磷酸盐  4  kg，氢氧化钠  1kg，补入除盐水至 500  mm液位</t>
    <phoneticPr fontId="1" type="noConversion"/>
  </si>
  <si>
    <t>( 丁 )夜</t>
    <phoneticPr fontId="1" type="noConversion"/>
  </si>
  <si>
    <t>中控：叶绍文           化验：蔡永鹏</t>
    <phoneticPr fontId="1" type="noConversion"/>
  </si>
  <si>
    <t>清洗1#、2#过滤器                                        19：30分再生2#阴床，进碱浓度：3.1%，3.0%                                            21:30分中和排水（PH 1#8.5  2#8.2）</t>
    <phoneticPr fontId="1" type="noConversion"/>
  </si>
  <si>
    <t>( 甲 )白</t>
    <phoneticPr fontId="1" type="noConversion"/>
  </si>
  <si>
    <t>中控： 曾俊文          化验：梁锦凤</t>
    <phoneticPr fontId="1" type="noConversion"/>
  </si>
  <si>
    <t xml:space="preserve"> 11 点 00 分，向槽加磷酸盐  4  kg，氢氧化钠  1.5kg，补入除盐水至 550  mm液位</t>
    <phoneticPr fontId="1" type="noConversion"/>
  </si>
  <si>
    <t xml:space="preserve">    18 点 30 分，向槽加氨水  25 升，补入除盐水至  500  mm液位</t>
    <phoneticPr fontId="1" type="noConversion"/>
  </si>
  <si>
    <t xml:space="preserve">  18点 50 分，向槽加磷酸盐  0.5  kg，氢氧化钠  kg，补入除盐水至   mm液位</t>
    <phoneticPr fontId="1" type="noConversion"/>
  </si>
  <si>
    <t>( 乙 )中</t>
    <phoneticPr fontId="1" type="noConversion"/>
  </si>
  <si>
    <t xml:space="preserve">清洗1#、2#、5#过滤器     </t>
    <phoneticPr fontId="1" type="noConversion"/>
  </si>
  <si>
    <t>中控：秦忠文           化验：蒙广年</t>
    <phoneticPr fontId="1" type="noConversion"/>
  </si>
  <si>
    <t xml:space="preserve"> 00 点 50 分，向槽加磷酸盐 4   kg，氢氧化钠  1.5kg，补入除盐水至 550  mm液位</t>
    <phoneticPr fontId="1" type="noConversion"/>
  </si>
  <si>
    <t xml:space="preserve">   01  点 20 分，向槽加氨水   升，补入除盐水至    600mm液位</t>
    <phoneticPr fontId="1" type="noConversion"/>
  </si>
  <si>
    <t xml:space="preserve">0:30分再生1#阳床，进酸浓度：3.0%，3.1%                2:40分中和排水（PH 1#7.8  2#8.2）
7：28分再生2#阴床，进碱浓度：3.1%，3.0%    </t>
    <phoneticPr fontId="1" type="noConversion"/>
  </si>
  <si>
    <t>中控： 韩丽娜  陈长灵        化验：苏晓虹</t>
    <phoneticPr fontId="1" type="noConversion"/>
  </si>
  <si>
    <t xml:space="preserve"> 清洗4#、5#过滤器     </t>
    <phoneticPr fontId="1" type="noConversion"/>
  </si>
  <si>
    <t>( 丁 )白</t>
    <phoneticPr fontId="1" type="noConversion"/>
  </si>
  <si>
    <t xml:space="preserve"> 14 点 10 分，向槽加磷酸盐  4  kg，氢氧化钠  1.5kg，补入除盐水至 500  mm液位</t>
    <phoneticPr fontId="1" type="noConversion"/>
  </si>
  <si>
    <t xml:space="preserve"> 清洗4#、5#过滤器                          01:38分再生3#阳床，进酸浓度：3.0%，3.1%         5:25分再生3#混床，进碱浓度：3.0% 3.0% 进酸浓度：2.8% 3.0%</t>
    <phoneticPr fontId="1" type="noConversion"/>
  </si>
  <si>
    <t>中控：韦国宏           化验：梁锦凤</t>
    <phoneticPr fontId="1" type="noConversion"/>
  </si>
  <si>
    <t>中控： 曾俊文          化验：梁霞</t>
    <phoneticPr fontId="1" type="noConversion"/>
  </si>
  <si>
    <t xml:space="preserve">  23点 30 分，向槽加磷酸盐 4 kg，氢氧化钠  1.5kg，补入除盐水至 500 mm液位</t>
    <phoneticPr fontId="1" type="noConversion"/>
  </si>
  <si>
    <t xml:space="preserve">8:30分中和排水（PH 1#7.99  2#7.43）
14:26分再生2#阳床，进酸浓度：3.0%，2.9%    </t>
    <phoneticPr fontId="1" type="noConversion"/>
  </si>
  <si>
    <t>21:22分再生1#阴床，进碱浓度：3.0%，3.0%。         23:30分中和排水（PH 1#7.5  2#8.0）</t>
    <phoneticPr fontId="1" type="noConversion"/>
  </si>
  <si>
    <t>清洗4#过滤器                                        1:31分再生3#阴床，进碱浓度：3.0%，3.1%     3:42分再生2#阳床，进酸浓度：3.0%，2.9%                                            5:30分中和排水（PH 1#6.8  2#7.43）</t>
    <phoneticPr fontId="1" type="noConversion"/>
  </si>
  <si>
    <t>中控：韦国宏           化验：蔡永鹏</t>
    <phoneticPr fontId="1" type="noConversion"/>
  </si>
  <si>
    <t xml:space="preserve">   12  点  26分，向槽加氨水 25  升，补入除盐水至   520 mm液位</t>
    <phoneticPr fontId="1" type="noConversion"/>
  </si>
  <si>
    <t xml:space="preserve">  13点 36 分，向槽加磷酸盐  3  kg，氢氧化钠  1.5kg，补入除盐水至 530  mm液位</t>
    <phoneticPr fontId="1" type="noConversion"/>
  </si>
  <si>
    <t xml:space="preserve">11:48分再生3#阴床，进碱浓度：2.9%，3.1% </t>
    <phoneticPr fontId="1" type="noConversion"/>
  </si>
  <si>
    <t>(  甲)中</t>
    <phoneticPr fontId="1" type="noConversion"/>
  </si>
  <si>
    <t>中控：叶绍文           化验：梁霞</t>
    <phoneticPr fontId="1" type="noConversion"/>
  </si>
  <si>
    <t xml:space="preserve">  23点30  分，向槽加磷酸盐  4 kg，氢氧化钠1  kg，补入除盐水至   mm液位</t>
    <phoneticPr fontId="1" type="noConversion"/>
  </si>
  <si>
    <t>清洗1#过滤器                                        2:06分 再生1#阳床，进酸浓度：3.0%，2.9%                                           4:40分 再生2#阴床，进碱浓度：3.0%，3.1%    7:20 分中和排水（PH 1#8.8  2#7.43）</t>
    <phoneticPr fontId="1" type="noConversion"/>
  </si>
  <si>
    <t>清洗1#过滤器</t>
    <phoneticPr fontId="1" type="noConversion"/>
  </si>
  <si>
    <t>清洗1#、2#、3#过滤器</t>
    <phoneticPr fontId="1" type="noConversion"/>
  </si>
  <si>
    <t>中控：曾凡律           化验：秦忠文</t>
    <phoneticPr fontId="1" type="noConversion"/>
  </si>
  <si>
    <t>10:41分 再生2#阳床，进酸浓度：3.2%，3.1%                                              12:26分中和排水（PH 1#7.21  2#6.82）</t>
    <phoneticPr fontId="1" type="noConversion"/>
  </si>
  <si>
    <t>中控： 陈长灵          化验：韩丽娜</t>
    <phoneticPr fontId="1" type="noConversion"/>
  </si>
  <si>
    <t xml:space="preserve">    点   分，向槽加氨水   升，补入除盐水至     mm液位</t>
    <phoneticPr fontId="1" type="noConversion"/>
  </si>
  <si>
    <t xml:space="preserve">  15点 10 分，向槽加磷酸盐 3 kg，氢氧化钠  1kg，补入除盐水至 500  mm液位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</si>
  <si>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</si>
  <si>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</si>
  <si>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 xml:space="preserve">    19 点 16 分，向槽加氨水 25  升，补入除盐水至   550 mm液位</t>
    <phoneticPr fontId="1" type="noConversion"/>
  </si>
  <si>
    <t>、45</t>
    <phoneticPr fontId="1" type="noConversion"/>
  </si>
  <si>
    <t xml:space="preserve">清洗1#过滤器                                22:15分 再生3#阳床，进酸浓度：2.9%，3.0%  </t>
    <phoneticPr fontId="1" type="noConversion"/>
  </si>
  <si>
    <t xml:space="preserve"> 4点 00 分，向槽加磷酸盐 2.5   kg，氢氧化钠  1kg，补入除盐水至  500 mm液位</t>
    <phoneticPr fontId="1" type="noConversion"/>
  </si>
  <si>
    <t>中控： 韩丽娜          化验：梁锦凤</t>
    <phoneticPr fontId="1" type="noConversion"/>
  </si>
  <si>
    <t>14  点10  分，向槽加磷酸盐  4  kg，氢氧化钠  1kg，补入除盐水至500   mm液位</t>
    <phoneticPr fontId="1" type="noConversion"/>
  </si>
  <si>
    <t>清洗4#过滤器
11:43分再生3#阴床，进碱浓度：2.8%，3.0% 
14:20分中和排水（PH 1#7.21  2#8.0）</t>
    <phoneticPr fontId="1" type="noConversion"/>
  </si>
  <si>
    <t xml:space="preserve">  22点 55 分，向槽加磷酸盐  4  kg，氢氧化钠  1.5kg，补入除盐水至  530 mm液位</t>
    <phoneticPr fontId="1" type="noConversion"/>
  </si>
  <si>
    <t>清洗4#过滤器                                     16:55分 再生1#阳床，进酸浓度：2.9%，3.0%  20:30分 再生2#阴床，进碱浓度：3.0%，2.9%      23:04分中和排水（PH 1#7.5  2#8.7）</t>
    <phoneticPr fontId="1" type="noConversion"/>
  </si>
  <si>
    <t>中控： 左邓欢          化验：梁霞</t>
    <phoneticPr fontId="1" type="noConversion"/>
  </si>
  <si>
    <t xml:space="preserve">   4 点 00 分，向槽加氨水 25  升，补入除盐水至  500  mm液位</t>
    <phoneticPr fontId="1" type="noConversion"/>
  </si>
  <si>
    <t xml:space="preserve">  11点 00 分，向槽加磷酸盐  4  kg，氢氧化钠  1kg，补入除盐水至 500  mm液位</t>
    <phoneticPr fontId="1" type="noConversion"/>
  </si>
  <si>
    <t>中控： 曾凡律          化验：梁锦凤</t>
    <phoneticPr fontId="1" type="noConversion"/>
  </si>
  <si>
    <t>( 丙 )中</t>
    <phoneticPr fontId="1" type="noConversion"/>
  </si>
  <si>
    <t xml:space="preserve">  23点 20 分，向槽加磷酸盐  4  kg，氢氧化钠  1kg，补入除盐水至 540  mm液位</t>
    <phoneticPr fontId="1" type="noConversion"/>
  </si>
  <si>
    <t>中控：   韩丽娜        化验：苏晓虹</t>
    <phoneticPr fontId="1" type="noConversion"/>
  </si>
  <si>
    <t>11:30分 再生2#阳床，进酸浓度：3.1%，3.0% 
8：00分 再生2#阴床，进碱浓度：3.0%，2.9%    14:20分中和排水（PH1#8 2#8.5）</t>
    <phoneticPr fontId="1" type="noConversion"/>
  </si>
  <si>
    <t>中控：左邓欢           化验：梁霞</t>
    <phoneticPr fontId="1" type="noConversion"/>
  </si>
  <si>
    <t>清洗1#、2#过滤器。                                   4:28分再生1#阳床，进酸浓度：3.1%，3.0%。    6:52分再生3#阴床，进碱浓度：3.1%，3.1%。</t>
    <phoneticPr fontId="1" type="noConversion"/>
  </si>
  <si>
    <t xml:space="preserve">     7点 30 分，向槽加氨水 25  升，补入除盐水至   500 mm液位</t>
    <phoneticPr fontId="1" type="noConversion"/>
  </si>
  <si>
    <t>中控：蒙广年           化验：秦忠文</t>
    <phoneticPr fontId="1" type="noConversion"/>
  </si>
  <si>
    <t xml:space="preserve">清洗1#、2#过滤器
9:00分中和排水（PH1#7.12 2#6.75）
13:30分再生3#阳床，进酸浓度：3.1%，3.0%。  </t>
    <phoneticPr fontId="1" type="noConversion"/>
  </si>
  <si>
    <t xml:space="preserve">  12点 00 分，向槽加磷酸盐  3  kg，氢氧化钠  1kg，补入除盐水至  550 mm液位</t>
    <phoneticPr fontId="1" type="noConversion"/>
  </si>
  <si>
    <t xml:space="preserve"> 23 点 10 分，向槽加磷酸盐  4  kg，氢氧化钠  1kg，补入除盐水至 500  mm液位</t>
    <phoneticPr fontId="1" type="noConversion"/>
  </si>
  <si>
    <t>清洗2#、4#过滤器</t>
    <phoneticPr fontId="1" type="noConversion"/>
  </si>
  <si>
    <t>清洗1#过滤器                                4:30分再生2#阴床，进碱浓度：3.0% 2.9%          6:45分中和排水（PH 1# 7.5 2# 7.3）</t>
    <phoneticPr fontId="1" type="noConversion"/>
  </si>
  <si>
    <t>11点00  分，向槽加氨水 25升，补入除盐水至500    mm液位</t>
    <phoneticPr fontId="1" type="noConversion"/>
  </si>
  <si>
    <t>11点00分，向槽加磷酸盐 4kg，氢氧化钠1  kg，补入除盐水至 500  mm液位</t>
    <phoneticPr fontId="1" type="noConversion"/>
  </si>
  <si>
    <t>12:42分再生2#混床，进碱浓度:3.0%，3.0%；进酸浓度：3.2%，3.2%。</t>
    <phoneticPr fontId="1" type="noConversion"/>
  </si>
  <si>
    <t xml:space="preserve">  23点 30 分，向槽加磷酸盐  3  kg，氢氧化钠  1kg，补入除盐水至  500 mm液位</t>
    <phoneticPr fontId="1" type="noConversion"/>
  </si>
  <si>
    <t xml:space="preserve">清洗1#、2#过滤器
17:10分中和排水（PH1#7.28 2#6.85）
18:30分再生1#阳床，进酸浓度：3.1%，3.0%。  
22:33分再生2#阴床，进碱浓度：3.0% 2.9% </t>
    <phoneticPr fontId="1" type="noConversion"/>
  </si>
  <si>
    <t>中控： 蔡彬彬          化验：蔡永鹏</t>
    <phoneticPr fontId="1" type="noConversion"/>
  </si>
  <si>
    <t xml:space="preserve">
0:40分中和排水（PH 1# 7.63 2# 7.04）
3:24分再生2#阳床，进酸浓度：2.9，3.0%。  
5:54分再生3#阴床，进碱浓度：3.0% 3.0% </t>
    <phoneticPr fontId="1" type="noConversion"/>
  </si>
  <si>
    <t>15     点 30 分，向槽加氨水25 升，补入除盐水至    500mm液位</t>
    <phoneticPr fontId="1" type="noConversion"/>
  </si>
  <si>
    <t xml:space="preserve">  11点30分，向槽加磷酸盐3 kg，氢氧化钠 4 kg，补入除盐水至 500  mm液位</t>
    <phoneticPr fontId="1" type="noConversion"/>
  </si>
  <si>
    <t xml:space="preserve"> 00 点 50 分，向槽加磷酸盐  3  kg，氢氧化钠  1kg，补入除盐水至 500  mm液位</t>
    <phoneticPr fontId="1" type="noConversion"/>
  </si>
  <si>
    <t>中控：黄伟军  韩丽娜      化验：苏晓虹</t>
    <phoneticPr fontId="1" type="noConversion"/>
  </si>
  <si>
    <t xml:space="preserve">  13点 32 分，向槽加磷酸盐 2.5   kg，氢氧化钠  1kg，补入除盐水至 500  mm液位</t>
    <phoneticPr fontId="1" type="noConversion"/>
  </si>
  <si>
    <t>8:40分中和排水（PH 1# 7.8 2# 7.7）                 14:45分再生3#阳床，进酸浓度：3.0%，3.0%。</t>
    <phoneticPr fontId="1" type="noConversion"/>
  </si>
  <si>
    <t xml:space="preserve">18:35分再生2#阴床，进碱浓度：3.0% 3.0% 
20:40分中和排水（PH 1# 7.1 2# 7.5）
22:15分再生1#阳床，进酸浓度：2.9，3.0%。   </t>
    <phoneticPr fontId="1" type="noConversion"/>
  </si>
  <si>
    <t>10:16分再生1#阴床，进碱浓度：2.9% 3.0%          13:05分中和排水（PH 1# 8.3 2# 7.41）         14:25分再生2#阳床，进酸浓度：3.3%，3.0%</t>
    <phoneticPr fontId="1" type="noConversion"/>
  </si>
  <si>
    <t xml:space="preserve">    23 点 20 分，向槽加氨水 25 升，补入除盐水至  500  mm液位</t>
    <phoneticPr fontId="1" type="noConversion"/>
  </si>
  <si>
    <t>清洗1#、2#过滤器。</t>
    <phoneticPr fontId="1" type="noConversion"/>
  </si>
  <si>
    <t>( 丙)夜</t>
    <phoneticPr fontId="1" type="noConversion"/>
  </si>
  <si>
    <t xml:space="preserve">  3点 50 分，向槽加磷酸盐  3  kg，氢氧化钠  1.5kg，补入除盐水至 550  mm液位</t>
    <phoneticPr fontId="1" type="noConversion"/>
  </si>
  <si>
    <t>中控：  韩丽娜  陈长灵     化验：苏晓虹</t>
    <phoneticPr fontId="1" type="noConversion"/>
  </si>
  <si>
    <t xml:space="preserve">清洗4#过滤器                               5:00分再生1#阳床，进酸浓度：3.0%，2.9%       7:10分中和排水（PH 1#7.99  2#7.43）
    </t>
    <phoneticPr fontId="1" type="noConversion"/>
  </si>
  <si>
    <t>中控： 蔡彬彬          化验：梁锦凤</t>
    <phoneticPr fontId="1" type="noConversion"/>
  </si>
  <si>
    <t xml:space="preserve"> 10 点 00 分，向槽加磷酸盐  4  kg，氢氧化钠  1.5kg，补入除盐水至 550  mm液位</t>
    <phoneticPr fontId="1" type="noConversion"/>
  </si>
  <si>
    <t xml:space="preserve">清洗5#过滤器                               
11:27分再生3#阴床，进碱浓度：3.0%，2.9%       </t>
    <phoneticPr fontId="1" type="noConversion"/>
  </si>
  <si>
    <t xml:space="preserve">  23点20分，向槽加磷酸盐 4 kg，氢氧化钠1kg，补入除盐水至 500  mm液位</t>
    <phoneticPr fontId="1" type="noConversion"/>
  </si>
  <si>
    <t>中控：秦忠文           化验：蒙广年</t>
    <phoneticPr fontId="1" type="noConversion"/>
  </si>
  <si>
    <t xml:space="preserve">     3点 40 分，向槽加氨水 25  升，补入除盐水至  500  mm液位</t>
    <phoneticPr fontId="1" type="noConversion"/>
  </si>
  <si>
    <t xml:space="preserve">清洗1#、2#过滤器。                          1:30分中和排水（PH 1#7.99  2#7.43）                         2:29分再生3#阳床，进酸浓度：3.0%，2.9%       </t>
    <phoneticPr fontId="1" type="noConversion"/>
  </si>
  <si>
    <t>( 丙 )白</t>
    <phoneticPr fontId="1" type="noConversion"/>
  </si>
  <si>
    <t>10  点30  分，向槽加磷酸盐  3.5  kg，氢氧化钠  1.5kg，补入除盐水至 550  mm液位</t>
    <phoneticPr fontId="1" type="noConversion"/>
  </si>
  <si>
    <t xml:space="preserve"> 3 点 55 分，向槽加磷酸盐  3.5 kg，氢氧化钠  1kg，补入除盐水至  500 mm液位</t>
    <phoneticPr fontId="1" type="noConversion"/>
  </si>
  <si>
    <t>1:50分再生2#阴床，进碱浓度：3.0%，2.9%                    4:20分中和排水（PH 1#7.1  2#6.8）</t>
    <phoneticPr fontId="1" type="noConversion"/>
  </si>
  <si>
    <t>/</t>
    <phoneticPr fontId="1" type="noConversion"/>
  </si>
  <si>
    <t>中控：  韩丽娜         化验：梁锦凤</t>
    <phoneticPr fontId="1" type="noConversion"/>
  </si>
  <si>
    <t xml:space="preserve">8：56分再生2#阳床，进酸浓度：3.0%，3.1%    11:00分中和排水（PH 1#7.8  2#8）
13:27分再生2#阴床，进碱浓度：2.8%，2.9%     </t>
    <phoneticPr fontId="1" type="noConversion"/>
  </si>
  <si>
    <t>清洗5#过滤器。</t>
    <phoneticPr fontId="1" type="noConversion"/>
  </si>
  <si>
    <t>中控：梁霞           化验：曾俊文</t>
    <phoneticPr fontId="1" type="noConversion"/>
  </si>
  <si>
    <t>07：24分再生1#阳床，进酸浓度：3.0%，3.1%</t>
    <phoneticPr fontId="1" type="noConversion"/>
  </si>
  <si>
    <t>中控： 秦忠文          化验：梁锦凤</t>
    <phoneticPr fontId="1" type="noConversion"/>
  </si>
  <si>
    <t xml:space="preserve">9:20分中和排水（PH 1#8.1 2#8.5）
11:47分再生3#阴床，进碱浓度：3.1%，2.9%     </t>
    <phoneticPr fontId="1" type="noConversion"/>
  </si>
  <si>
    <t>( 丙 )中</t>
    <phoneticPr fontId="1" type="noConversion"/>
  </si>
  <si>
    <t xml:space="preserve">清洗5#过滤器   
9:05分中和排水（PH 1#8.5  2#8.2）
13:56分再生2#阳床，进酸浓度：3.0%，3.0%   </t>
    <phoneticPr fontId="1" type="noConversion"/>
  </si>
  <si>
    <t xml:space="preserve">16:21分再生3#阳床，进酸浓度：2.8%，3.1%        19:00分中和排水（PH 1#8.5  2#8.2）          21:41分再生2#阳床，进酸浓度：3.0%，3.0%    </t>
    <phoneticPr fontId="1" type="noConversion"/>
  </si>
  <si>
    <t>中控：  韩丽娜         化验：苏晓虹</t>
    <phoneticPr fontId="1" type="noConversion"/>
  </si>
  <si>
    <t xml:space="preserve">9:00分再生1#阴床，进碱浓度：3.0%，2.9%  
11:00分中和排水（PH 1#8.7  2#8.5）
13:15分再生1#阳床，进酸浓度：3.1%，3.1%  </t>
    <phoneticPr fontId="1" type="noConversion"/>
  </si>
  <si>
    <t>中控：   叶绍文        化验：梁锦凤</t>
    <phoneticPr fontId="1" type="noConversion"/>
  </si>
  <si>
    <t>中控：蔡彬彬           化验：蔡永鹏</t>
    <phoneticPr fontId="1" type="noConversion"/>
  </si>
  <si>
    <t>2   点 16 分，向槽加氨水 25  升，补入除盐水至    500mm液位</t>
    <phoneticPr fontId="1" type="noConversion"/>
  </si>
  <si>
    <t>3:10分再生3#阴床，进碱浓度：3.3%，2.9%      5:35分中和排水（PH 1#7.34 2# 6.831）            7:14分再生3#阴床，进碱浓度：3.0%，2.9%</t>
    <phoneticPr fontId="1" type="noConversion"/>
  </si>
  <si>
    <t>中控： 梁霞          化验：梁锦凤</t>
    <phoneticPr fontId="1" type="noConversion"/>
  </si>
  <si>
    <t xml:space="preserve">14:10分中和排水（PH 1#8.5 2#7.9）
12:20分再生2#阳床，进酸浓度：3.1%，3.0%  </t>
    <phoneticPr fontId="1" type="noConversion"/>
  </si>
  <si>
    <t>( 乙 )中</t>
    <phoneticPr fontId="1" type="noConversion"/>
  </si>
  <si>
    <t xml:space="preserve">  20点 30 分，向槽加磷酸盐    kg，氢氧化钠  kg，补入除盐水至   mm液位</t>
    <phoneticPr fontId="1" type="noConversion"/>
  </si>
  <si>
    <t xml:space="preserve">1:38分再生2#阳床，进酸浓度：2.9%，3.0% </t>
    <phoneticPr fontId="1" type="noConversion"/>
  </si>
  <si>
    <t>4     点 36 分，向槽加氨水 25  升，补入除盐水至  530  mm液位</t>
    <phoneticPr fontId="1" type="noConversion"/>
  </si>
  <si>
    <t>16:29分再生3#混床，进碱浓度：3.0% 3.0% 进酸浓度：2.8% 3.0%                                21:09分再生3#阳床，进酸浓度：3.1%，3.0%          23:00分中和排水（PH 1# 8.5 2# 7.9）</t>
    <phoneticPr fontId="1" type="noConversion"/>
  </si>
  <si>
    <t xml:space="preserve"> 9 点 30 分，向槽加磷酸盐  2  kg，氢氧化钠  1kg，补入除盐水至  570 mm液位</t>
    <phoneticPr fontId="1" type="noConversion"/>
  </si>
  <si>
    <t>12:22分再生1#阳床，进酸浓度：2.9%，3.0%      14:00分中和排水（PH 1# 8.5 2# 7.9）</t>
    <phoneticPr fontId="1" type="noConversion"/>
  </si>
  <si>
    <t>( 乙 )中</t>
    <phoneticPr fontId="1" type="noConversion"/>
  </si>
  <si>
    <t xml:space="preserve">清洗1#、过滤器                            17:50分再生1#阴床，进碱浓度：3.0%，2.9%  </t>
    <phoneticPr fontId="1" type="noConversion"/>
  </si>
  <si>
    <t>00 点 20 分，向槽加磷酸盐  3  kg，氢氧化钠  1.5kg，补入除盐水至 550  mm液位</t>
    <phoneticPr fontId="1" type="noConversion"/>
  </si>
  <si>
    <t>清洗2#过滤器
4:44分再生3#阴床，进碱浓度：2.8%，3.0% 
7:50分中和排水（PH 1#7.21  2#8.0）</t>
    <phoneticPr fontId="1" type="noConversion"/>
  </si>
  <si>
    <t>中控：蔡彬彬           化验：梁锦凤</t>
    <phoneticPr fontId="1" type="noConversion"/>
  </si>
  <si>
    <t>10     点 20 分，向槽加氨水  25 升，补入除盐水至  520  mm液位</t>
    <phoneticPr fontId="1" type="noConversion"/>
  </si>
  <si>
    <t xml:space="preserve">9:37分再生2#阳床，进酸浓度：3.1%，3.0%   </t>
    <phoneticPr fontId="1" type="noConversion"/>
  </si>
  <si>
    <t xml:space="preserve"> 14 点30  分，向槽加磷酸盐  3.5  kg，氢氧化钠  1.5kg，补入除盐水至 500  mm液位</t>
    <phoneticPr fontId="1" type="noConversion"/>
  </si>
  <si>
    <t>中控：梁霞           化验：曾俊文</t>
    <phoneticPr fontId="1" type="noConversion"/>
  </si>
  <si>
    <t>( 丙 )夜</t>
    <phoneticPr fontId="1" type="noConversion"/>
  </si>
  <si>
    <t>3  点 50 分，向槽加磷酸盐 3   kg，氢氧化钠  1.5kg，补入除盐水至 500  mm液位</t>
    <phoneticPr fontId="1" type="noConversion"/>
  </si>
  <si>
    <t>4:53分再生1#阳床，进酸浓度：3.0%，2.9%       7:20分中和排水（PH 1#7.99  2#7.43）</t>
    <phoneticPr fontId="1" type="noConversion"/>
  </si>
  <si>
    <t>中控： 韩丽娜          化验：苏晓虹</t>
    <phoneticPr fontId="1" type="noConversion"/>
  </si>
  <si>
    <t xml:space="preserve">17:47分再生2#阴床，进碱浓度：2.8%，3.0%      20:00分中和排水（PH 1#7.21  2#8.0）          21:50分再生3#阳床，进酸浓度：3.1%，3.0%  </t>
    <phoneticPr fontId="1" type="noConversion"/>
  </si>
  <si>
    <t>0:43分再生1#混床，进碱浓度：3.0%，3.0%，进酸浓度：3.0%，3.2%。                              4:30分中和排水（PH1#8 2#7.6）</t>
    <phoneticPr fontId="1" type="noConversion"/>
  </si>
  <si>
    <t xml:space="preserve">9:20分再生2#阴床，进碱浓度：2.9%，3.0%                                                          14:24分再生1#混床，进碱浓度：3.0%，3.0%，进酸浓度：3.0%，3.2%。                  </t>
    <phoneticPr fontId="1" type="noConversion"/>
  </si>
  <si>
    <t>14 点 45 分，向槽加氨水 25  升，补入除盐水至    500mm液位</t>
    <phoneticPr fontId="1" type="noConversion"/>
  </si>
  <si>
    <t>中控：   韦国宏        化验：冯柳琴</t>
    <phoneticPr fontId="1" type="noConversion"/>
  </si>
  <si>
    <t xml:space="preserve">  15点 00 分，向槽加磷酸盐 3   kg，氢氧化钠  1.5kg，补入除盐水至 500  mm液位</t>
    <phoneticPr fontId="1" type="noConversion"/>
  </si>
  <si>
    <t>中控：左邓欢           化验：曾俊文</t>
    <phoneticPr fontId="1" type="noConversion"/>
  </si>
  <si>
    <t xml:space="preserve">17:20分中和排水（PH 1#7.99  2#7.43）           22:12分再生2#阳床，进酸浓度：3.0%，2.9% </t>
    <phoneticPr fontId="1" type="noConversion"/>
  </si>
  <si>
    <t xml:space="preserve">9:50分中和排水（PH 1#7.99  2#7.43）           11:34分再生3#阳床，进酸浓度：3.0%，2.9%                              15:00分再生1#阴床，进碱浓度：3.0%，2.9%  </t>
    <phoneticPr fontId="1" type="noConversion"/>
  </si>
  <si>
    <t xml:space="preserve">  15点  00分，向槽加磷酸盐   3 kg，氢氧化钠  1.5kg，补入除盐水至 500  mm液位</t>
    <phoneticPr fontId="1" type="noConversion"/>
  </si>
  <si>
    <t>中控：  韩丽娜         化验：冯柳琴</t>
    <phoneticPr fontId="1" type="noConversion"/>
  </si>
  <si>
    <t>18:00分中和排水（PH 1# 7.6 2# 8.1）             19:48分再生1#阳床，进酸浓度：3.0% 2.9%</t>
    <phoneticPr fontId="1" type="noConversion"/>
  </si>
  <si>
    <t xml:space="preserve">清洗1#、3#过滤器   </t>
    <phoneticPr fontId="1" type="noConversion"/>
  </si>
  <si>
    <t xml:space="preserve">    23 点 15 分，向槽加氨水  25 升，补入除盐水至 500   mm液位</t>
    <phoneticPr fontId="1" type="noConversion"/>
  </si>
  <si>
    <t>( 乙 )夜</t>
    <phoneticPr fontId="1" type="noConversion"/>
  </si>
  <si>
    <t xml:space="preserve">  3点 30 分，向槽加磷酸盐  3  kg，氢氧化钠  1.5kg，补入除盐水至 500  mm液位</t>
    <phoneticPr fontId="1" type="noConversion"/>
  </si>
  <si>
    <t xml:space="preserve">清洗1#、2#、4#、5#过滤器 </t>
    <phoneticPr fontId="1" type="noConversion"/>
  </si>
  <si>
    <t>中控：曾凡律           化验：蒙广年</t>
    <phoneticPr fontId="1" type="noConversion"/>
  </si>
  <si>
    <t xml:space="preserve">  15点 00 分，向槽加磷酸盐  3  kg，氢氧化钠  1.5kg，补入除盐水至 500  mm液位</t>
    <phoneticPr fontId="1" type="noConversion"/>
  </si>
  <si>
    <t>15:20分再生3#阴床，进碱浓度：2.8%，3.0%</t>
    <phoneticPr fontId="1" type="noConversion"/>
  </si>
  <si>
    <t>中控： 韩丽娜          化验：冯柳琴</t>
    <phoneticPr fontId="1" type="noConversion"/>
  </si>
  <si>
    <t>中控：   韦国宏        化验：蔡彬彬</t>
    <phoneticPr fontId="1" type="noConversion"/>
  </si>
  <si>
    <t>18：15分中和排水（PH 1# 7.6 2# 8.1）                                                                                                                                                                                                             20:57分再生2#阳床，进酸浓度：3.0% 2.9%</t>
    <phoneticPr fontId="1" type="noConversion"/>
  </si>
  <si>
    <t xml:space="preserve"> 05点 00 分，向槽加磷酸盐  3  kg，氢氧化钠  1kg，补入除盐水至 500  mm液位</t>
    <phoneticPr fontId="1" type="noConversion"/>
  </si>
  <si>
    <t xml:space="preserve">清洗1#过滤器                                              1:23分再生2#阴床，进碱浓度：2.8%，3.0%                3:45分中和排水（PH 1# 7.5 2# 8.0） </t>
    <phoneticPr fontId="1" type="noConversion"/>
  </si>
  <si>
    <t xml:space="preserve">清洗4#过滤器   
9:16分再生1#阳床，进酸浓度：3.0% 3.1%
11:32分再生1#阴床，进碱浓度：2.8%，2.9%    </t>
    <phoneticPr fontId="1" type="noConversion"/>
  </si>
  <si>
    <t>15  点10  分，向槽加磷酸盐  4  kg，氢氧化钠  2kg，补入除盐水至 500  mm液位</t>
    <phoneticPr fontId="1" type="noConversion"/>
  </si>
  <si>
    <t>( 丙 )中</t>
    <phoneticPr fontId="1" type="noConversion"/>
  </si>
  <si>
    <t>中控：曾俊文 梁霞           化验：左邓欢</t>
    <phoneticPr fontId="1" type="noConversion"/>
  </si>
  <si>
    <t xml:space="preserve"> 4点 30 分，向槽加磷酸盐  4  kg，氢氧化钠  1kg，补入除盐水至 500  mm液位</t>
    <phoneticPr fontId="1" type="noConversion"/>
  </si>
  <si>
    <t xml:space="preserve">清洗1#过滤器                                                                                            4:36分再生3#阴床，进碱浓度：2.8%，2.9%               6:45分中和排水（PH 1# 7.7 2# 8.1） </t>
    <phoneticPr fontId="1" type="noConversion"/>
  </si>
  <si>
    <t>16:22分再生3#阳床，进酸浓度：3.0%，3.0%</t>
    <phoneticPr fontId="1" type="noConversion"/>
  </si>
  <si>
    <t>中控：    曾凡律       化验：梁锦凤</t>
    <phoneticPr fontId="1" type="noConversion"/>
  </si>
  <si>
    <t>中控：叶绍文           化验：韩丽娜</t>
    <phoneticPr fontId="1" type="noConversion"/>
  </si>
  <si>
    <t xml:space="preserve">                                                                                           22:25分再生2#阴床，进碱浓度：2.8%，2.9%               23:45分中和排水（PH 1# 7.7 2# 8.1） </t>
    <phoneticPr fontId="1" type="noConversion"/>
  </si>
  <si>
    <t>清洗4#、5#过滤器                                                                                            9:03分再生1#阳床，进酸浓度：3.1%，3.0%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</si>
</sst>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5" borderId="4" xfId="0" applyFont="1" applyFill="1" applyBorder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9" fillId="12" borderId="19" xfId="1" applyFont="1" applyFill="1" applyBorder="1" applyAlignment="1">
      <alignment horizontal="center" vertical="center"/>
    </xf>
    <xf numFmtId="0" fontId="29" fillId="12" borderId="20" xfId="1" applyFont="1" applyFill="1" applyBorder="1" applyAlignment="1">
      <alignment horizontal="center" vertical="center"/>
    </xf>
    <xf numFmtId="0" fontId="29" fillId="12" borderId="21" xfId="1" applyFont="1" applyFill="1" applyBorder="1" applyAlignment="1">
      <alignment horizontal="center" vertical="center"/>
    </xf>
    <xf numFmtId="0" fontId="29" fillId="12" borderId="16" xfId="1" applyFont="1" applyFill="1" applyBorder="1" applyAlignment="1">
      <alignment horizontal="center" vertical="center"/>
    </xf>
    <xf numFmtId="0" fontId="29" fillId="12" borderId="17" xfId="1" applyFont="1" applyFill="1" applyBorder="1" applyAlignment="1">
      <alignment horizontal="center" vertical="center"/>
    </xf>
    <xf numFmtId="0" fontId="29" fillId="12" borderId="18" xfId="1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workbookViewId="0">
      <selection activeCell="A57" sqref="A57:XFD7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ht="17.25" customHeight="1" x14ac:dyDescent="0.15">
      <c r="A2" s="102" t="s">
        <v>8</v>
      </c>
      <c r="B2" s="102"/>
      <c r="C2" s="104" t="s">
        <v>9</v>
      </c>
      <c r="D2" s="104"/>
      <c r="E2" s="104"/>
      <c r="F2" s="105" t="s">
        <v>10</v>
      </c>
      <c r="G2" s="105"/>
      <c r="H2" s="105"/>
      <c r="I2" s="106" t="s">
        <v>11</v>
      </c>
      <c r="J2" s="106"/>
      <c r="K2" s="106"/>
    </row>
    <row r="3" spans="1:11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98" t="s">
        <v>12</v>
      </c>
      <c r="B4" s="5" t="s">
        <v>13</v>
      </c>
      <c r="C4" s="69"/>
      <c r="D4" s="69"/>
      <c r="E4" s="69"/>
      <c r="F4" s="69"/>
      <c r="G4" s="69"/>
      <c r="H4" s="69"/>
      <c r="I4" s="69"/>
      <c r="J4" s="69"/>
      <c r="K4" s="69"/>
    </row>
    <row r="5" spans="1:11" ht="21.95" customHeight="1" x14ac:dyDescent="0.15">
      <c r="A5" s="98"/>
      <c r="B5" s="6" t="s">
        <v>14</v>
      </c>
      <c r="C5" s="69"/>
      <c r="D5" s="69"/>
      <c r="E5" s="69"/>
      <c r="F5" s="69"/>
      <c r="G5" s="69"/>
      <c r="H5" s="69"/>
      <c r="I5" s="69"/>
      <c r="J5" s="69"/>
      <c r="K5" s="69"/>
    </row>
    <row r="6" spans="1:11" ht="21.95" customHeight="1" x14ac:dyDescent="0.15">
      <c r="A6" s="98"/>
      <c r="B6" s="6" t="s">
        <v>15</v>
      </c>
      <c r="C6" s="94">
        <f>C4</f>
        <v>0</v>
      </c>
      <c r="D6" s="94"/>
      <c r="E6" s="94"/>
      <c r="F6" s="95">
        <f>F4-C4</f>
        <v>0</v>
      </c>
      <c r="G6" s="96"/>
      <c r="H6" s="97"/>
      <c r="I6" s="95">
        <f>I4-F4</f>
        <v>0</v>
      </c>
      <c r="J6" s="96"/>
      <c r="K6" s="97"/>
    </row>
    <row r="7" spans="1:11" ht="21.95" customHeight="1" x14ac:dyDescent="0.15">
      <c r="A7" s="98"/>
      <c r="B7" s="6" t="s">
        <v>16</v>
      </c>
      <c r="C7" s="94">
        <f>C5</f>
        <v>0</v>
      </c>
      <c r="D7" s="94"/>
      <c r="E7" s="94"/>
      <c r="F7" s="95">
        <f>F5-C5</f>
        <v>0</v>
      </c>
      <c r="G7" s="96"/>
      <c r="H7" s="97"/>
      <c r="I7" s="95">
        <f>I5-F5</f>
        <v>0</v>
      </c>
      <c r="J7" s="96"/>
      <c r="K7" s="97"/>
    </row>
    <row r="8" spans="1:11" ht="21.95" customHeight="1" x14ac:dyDescent="0.15">
      <c r="A8" s="98"/>
      <c r="B8" s="6" t="s">
        <v>17</v>
      </c>
      <c r="C8" s="69"/>
      <c r="D8" s="69"/>
      <c r="E8" s="69"/>
      <c r="F8" s="69"/>
      <c r="G8" s="69"/>
      <c r="H8" s="69"/>
      <c r="I8" s="69"/>
      <c r="J8" s="69"/>
      <c r="K8" s="69"/>
    </row>
    <row r="9" spans="1:11" ht="21.95" customHeight="1" x14ac:dyDescent="0.15">
      <c r="A9" s="70" t="s">
        <v>18</v>
      </c>
      <c r="B9" s="7" t="s">
        <v>19</v>
      </c>
      <c r="C9" s="69"/>
      <c r="D9" s="69"/>
      <c r="E9" s="69"/>
      <c r="F9" s="69"/>
      <c r="G9" s="69"/>
      <c r="H9" s="69"/>
      <c r="I9" s="69"/>
      <c r="J9" s="69"/>
      <c r="K9" s="69"/>
    </row>
    <row r="10" spans="1:11" ht="21.95" customHeight="1" x14ac:dyDescent="0.15">
      <c r="A10" s="70"/>
      <c r="B10" s="7" t="s">
        <v>20</v>
      </c>
      <c r="C10" s="69"/>
      <c r="D10" s="69"/>
      <c r="E10" s="69"/>
      <c r="F10" s="69"/>
      <c r="G10" s="69"/>
      <c r="H10" s="69"/>
      <c r="I10" s="69"/>
      <c r="J10" s="69"/>
      <c r="K10" s="69"/>
    </row>
    <row r="11" spans="1:11" ht="21.95" customHeight="1" x14ac:dyDescent="0.15">
      <c r="A11" s="67" t="s">
        <v>21</v>
      </c>
      <c r="B11" s="38" t="s">
        <v>22</v>
      </c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21.95" customHeight="1" x14ac:dyDescent="0.15">
      <c r="A12" s="67"/>
      <c r="B12" s="38" t="s">
        <v>23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1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1" ht="21.95" customHeight="1" x14ac:dyDescent="0.15">
      <c r="A15" s="52" t="s">
        <v>26</v>
      </c>
      <c r="B15" s="7" t="s">
        <v>27</v>
      </c>
      <c r="C15" s="36"/>
      <c r="D15" s="36"/>
      <c r="E15" s="36"/>
      <c r="F15" s="36"/>
      <c r="G15" s="36"/>
      <c r="H15" s="36"/>
      <c r="I15" s="36"/>
      <c r="J15" s="36"/>
      <c r="K15" s="36"/>
    </row>
    <row r="16" spans="1:11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6"/>
      <c r="D17" s="36"/>
      <c r="E17" s="36"/>
      <c r="F17" s="36"/>
      <c r="G17" s="36"/>
      <c r="H17" s="36"/>
      <c r="I17" s="36"/>
      <c r="J17" s="36"/>
      <c r="K17" s="36"/>
    </row>
    <row r="18" spans="1:11" ht="21.95" customHeight="1" x14ac:dyDescent="0.15">
      <c r="A18" s="92"/>
      <c r="B18" s="37" t="s">
        <v>23</v>
      </c>
      <c r="C18" s="36"/>
      <c r="D18" s="36"/>
      <c r="E18" s="36"/>
      <c r="F18" s="36"/>
      <c r="G18" s="36"/>
      <c r="H18" s="36"/>
      <c r="I18" s="36"/>
      <c r="J18" s="36"/>
      <c r="K18" s="36"/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1" ht="34.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 x14ac:dyDescent="0.15">
      <c r="A24" s="91"/>
      <c r="B24" s="9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 x14ac:dyDescent="0.15">
      <c r="A26" s="52"/>
      <c r="B26" s="7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 x14ac:dyDescent="0.15">
      <c r="A27" s="52"/>
      <c r="B27" s="7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 x14ac:dyDescent="0.15">
      <c r="A28" s="74" t="s" ph="1">
        <v>42</v>
      </c>
      <c r="B28" s="75" ph="1"/>
      <c r="C28" s="80"/>
      <c r="D28" s="81"/>
      <c r="E28" s="82"/>
      <c r="F28" s="80"/>
      <c r="G28" s="81"/>
      <c r="H28" s="82"/>
      <c r="I28" s="80"/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44</v>
      </c>
      <c r="D31" s="49"/>
      <c r="E31" s="50"/>
      <c r="F31" s="48" t="s">
        <v>44</v>
      </c>
      <c r="G31" s="49"/>
      <c r="H31" s="50"/>
      <c r="I31" s="48" t="s">
        <v>44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5</v>
      </c>
      <c r="B68" s="31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"/>
  <sheetViews>
    <sheetView topLeftCell="A31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93</v>
      </c>
      <c r="D2" s="104"/>
      <c r="E2" s="104"/>
      <c r="F2" s="105" t="s">
        <v>193</v>
      </c>
      <c r="G2" s="105"/>
      <c r="H2" s="105"/>
      <c r="I2" s="106" t="s">
        <v>101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33335</v>
      </c>
      <c r="D4" s="69"/>
      <c r="E4" s="69"/>
      <c r="F4" s="69">
        <v>34600</v>
      </c>
      <c r="G4" s="69"/>
      <c r="H4" s="69"/>
      <c r="I4" s="69">
        <v>36080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26021</v>
      </c>
      <c r="D5" s="69"/>
      <c r="E5" s="69"/>
      <c r="F5" s="69">
        <v>26990</v>
      </c>
      <c r="G5" s="69"/>
      <c r="H5" s="69"/>
      <c r="I5" s="69">
        <v>28330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C4-'8日'!I4</f>
        <v>1235</v>
      </c>
      <c r="D6" s="112"/>
      <c r="E6" s="112"/>
      <c r="F6" s="113">
        <f>F4-C4</f>
        <v>1265</v>
      </c>
      <c r="G6" s="114"/>
      <c r="H6" s="115"/>
      <c r="I6" s="113">
        <f>I4-F4</f>
        <v>1480</v>
      </c>
      <c r="J6" s="114"/>
      <c r="K6" s="115"/>
      <c r="L6" s="109">
        <f>C6+F6+I6</f>
        <v>3980</v>
      </c>
      <c r="M6" s="109">
        <f>C7+F7+I7</f>
        <v>3180</v>
      </c>
    </row>
    <row r="7" spans="1:15" ht="21.95" customHeight="1" x14ac:dyDescent="0.15">
      <c r="A7" s="98"/>
      <c r="B7" s="6" t="s">
        <v>16</v>
      </c>
      <c r="C7" s="112">
        <f>C5-'8日'!I5</f>
        <v>871</v>
      </c>
      <c r="D7" s="112"/>
      <c r="E7" s="112"/>
      <c r="F7" s="113">
        <f>F5-C5</f>
        <v>969</v>
      </c>
      <c r="G7" s="114"/>
      <c r="H7" s="115"/>
      <c r="I7" s="113">
        <f>I5-F5</f>
        <v>1340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44</v>
      </c>
      <c r="G9" s="69"/>
      <c r="H9" s="69"/>
      <c r="I9" s="69">
        <v>48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47</v>
      </c>
      <c r="D10" s="69"/>
      <c r="E10" s="69"/>
      <c r="F10" s="69">
        <v>44</v>
      </c>
      <c r="G10" s="69"/>
      <c r="H10" s="69"/>
      <c r="I10" s="69">
        <v>48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480</v>
      </c>
      <c r="D15" s="36">
        <v>600</v>
      </c>
      <c r="E15" s="36">
        <v>510</v>
      </c>
      <c r="F15" s="36">
        <v>510</v>
      </c>
      <c r="G15" s="36">
        <v>470</v>
      </c>
      <c r="H15" s="36">
        <v>430</v>
      </c>
      <c r="I15" s="36">
        <v>420</v>
      </c>
      <c r="J15" s="36">
        <v>390</v>
      </c>
      <c r="K15" s="36">
        <v>350</v>
      </c>
    </row>
    <row r="16" spans="1:15" ht="25.5" customHeight="1" x14ac:dyDescent="0.15">
      <c r="A16" s="52"/>
      <c r="B16" s="8" t="s">
        <v>28</v>
      </c>
      <c r="C16" s="65" t="s">
        <v>189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250</v>
      </c>
      <c r="D21" s="36">
        <v>550</v>
      </c>
      <c r="E21" s="36">
        <v>430</v>
      </c>
      <c r="F21" s="36">
        <v>430</v>
      </c>
      <c r="G21" s="36">
        <v>340</v>
      </c>
      <c r="H21" s="36">
        <v>470</v>
      </c>
      <c r="I21" s="36">
        <v>460</v>
      </c>
      <c r="J21" s="36">
        <v>350</v>
      </c>
      <c r="K21" s="36">
        <v>500</v>
      </c>
    </row>
    <row r="22" spans="1:11" ht="30.75" customHeight="1" x14ac:dyDescent="0.15">
      <c r="A22" s="70"/>
      <c r="B22" s="8" t="s">
        <v>33</v>
      </c>
      <c r="C22" s="65" t="s">
        <v>188</v>
      </c>
      <c r="D22" s="65"/>
      <c r="E22" s="65"/>
      <c r="F22" s="65" t="s">
        <v>194</v>
      </c>
      <c r="G22" s="65"/>
      <c r="H22" s="65"/>
      <c r="I22" s="65" t="s">
        <v>198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109+250</f>
        <v>359</v>
      </c>
      <c r="D23" s="66"/>
      <c r="E23" s="66"/>
      <c r="F23" s="66">
        <f>1220+1270</f>
        <v>2490</v>
      </c>
      <c r="G23" s="66"/>
      <c r="H23" s="66"/>
      <c r="I23" s="66">
        <v>2420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1250</v>
      </c>
      <c r="D24" s="66"/>
      <c r="E24" s="66"/>
      <c r="F24" s="66">
        <v>1200</v>
      </c>
      <c r="G24" s="66"/>
      <c r="H24" s="66"/>
      <c r="I24" s="66">
        <v>1130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63</v>
      </c>
      <c r="D25" s="66"/>
      <c r="E25" s="66"/>
      <c r="F25" s="66">
        <v>63</v>
      </c>
      <c r="G25" s="66"/>
      <c r="H25" s="66"/>
      <c r="I25" s="66">
        <v>63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30</v>
      </c>
      <c r="D26" s="66"/>
      <c r="E26" s="66"/>
      <c r="F26" s="66">
        <v>27</v>
      </c>
      <c r="G26" s="66"/>
      <c r="H26" s="66"/>
      <c r="I26" s="66">
        <v>24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4</v>
      </c>
      <c r="D27" s="66"/>
      <c r="E27" s="66"/>
      <c r="F27" s="66">
        <v>4</v>
      </c>
      <c r="G27" s="66"/>
      <c r="H27" s="66"/>
      <c r="I27" s="66">
        <v>4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195</v>
      </c>
      <c r="D28" s="81"/>
      <c r="E28" s="82"/>
      <c r="F28" s="80" t="s">
        <v>199</v>
      </c>
      <c r="G28" s="81"/>
      <c r="H28" s="82"/>
      <c r="I28" s="80" t="s">
        <v>200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191</v>
      </c>
      <c r="D31" s="49"/>
      <c r="E31" s="50"/>
      <c r="F31" s="48" t="s">
        <v>196</v>
      </c>
      <c r="G31" s="49"/>
      <c r="H31" s="50"/>
      <c r="I31" s="48" t="s">
        <v>197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/>
      <c r="I34" s="39">
        <v>0</v>
      </c>
      <c r="J34" s="39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9.76</v>
      </c>
      <c r="F35" s="39">
        <v>9.59</v>
      </c>
      <c r="G35" s="39">
        <v>9.64</v>
      </c>
      <c r="H35" s="36"/>
      <c r="I35" s="36">
        <v>9.4499999999999993</v>
      </c>
      <c r="J35" s="39">
        <v>9.4600000000000009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9.34</v>
      </c>
      <c r="F36" s="39">
        <v>4.28</v>
      </c>
      <c r="G36" s="39">
        <v>14.3</v>
      </c>
      <c r="H36" s="36"/>
      <c r="I36" s="36">
        <v>4.05</v>
      </c>
      <c r="J36" s="39">
        <v>6.74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18.399999999999999</v>
      </c>
      <c r="F37" s="39">
        <v>18.2</v>
      </c>
      <c r="G37" s="30">
        <v>18</v>
      </c>
      <c r="H37" s="36"/>
      <c r="I37" s="36">
        <v>16.399999999999999</v>
      </c>
      <c r="J37" s="39">
        <v>15.6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4.3600000000000003</v>
      </c>
      <c r="F38" s="30">
        <v>13.2</v>
      </c>
      <c r="G38" s="30">
        <v>14.2</v>
      </c>
      <c r="H38" s="32"/>
      <c r="I38" s="32">
        <v>8.98</v>
      </c>
      <c r="J38" s="39">
        <v>7.73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</v>
      </c>
      <c r="H39" s="36"/>
      <c r="I39" s="36">
        <v>0.2</v>
      </c>
      <c r="J39" s="39">
        <v>0.2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10.41</v>
      </c>
      <c r="F40" s="39">
        <v>10.37</v>
      </c>
      <c r="G40" s="39">
        <v>10.33</v>
      </c>
      <c r="H40" s="36"/>
      <c r="I40" s="36">
        <v>10.3</v>
      </c>
      <c r="J40" s="39">
        <v>10.26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19.600000000000001</v>
      </c>
      <c r="F41" s="39">
        <v>16.48</v>
      </c>
      <c r="G41" s="39">
        <v>35.700000000000003</v>
      </c>
      <c r="H41" s="36"/>
      <c r="I41" s="36">
        <v>14.49</v>
      </c>
      <c r="J41" s="39">
        <v>20.399999999999999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4.8</v>
      </c>
      <c r="F42" s="39">
        <v>4.87</v>
      </c>
      <c r="G42" s="39">
        <v>4.08</v>
      </c>
      <c r="H42" s="36"/>
      <c r="I42" s="36">
        <v>3.55</v>
      </c>
      <c r="J42" s="39">
        <v>3.95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7.2</v>
      </c>
      <c r="F43" s="39">
        <v>8.0399999999999991</v>
      </c>
      <c r="G43" s="39">
        <v>7.26</v>
      </c>
      <c r="H43" s="36"/>
      <c r="I43" s="36">
        <v>6.47</v>
      </c>
      <c r="J43" s="39">
        <v>7.82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1083</v>
      </c>
      <c r="F44" s="39">
        <v>1044</v>
      </c>
      <c r="G44" s="39">
        <v>1130</v>
      </c>
      <c r="H44" s="36"/>
      <c r="I44" s="36">
        <v>810</v>
      </c>
      <c r="J44" s="39">
        <v>1200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16.95</v>
      </c>
      <c r="F45" s="39">
        <v>6.36</v>
      </c>
      <c r="G45" s="39">
        <v>6.82</v>
      </c>
      <c r="H45" s="36"/>
      <c r="I45" s="36">
        <v>3.42</v>
      </c>
      <c r="J45" s="39">
        <v>6.32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48</v>
      </c>
      <c r="F46" s="39">
        <v>39.6</v>
      </c>
      <c r="G46" s="39">
        <v>44</v>
      </c>
      <c r="H46" s="36"/>
      <c r="I46" s="36">
        <v>34.9</v>
      </c>
      <c r="J46" s="39">
        <v>32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8.42</v>
      </c>
      <c r="F47" s="39">
        <v>8.7100000000000009</v>
      </c>
      <c r="G47" s="39">
        <v>8.1</v>
      </c>
      <c r="H47" s="36"/>
      <c r="I47" s="36">
        <v>7.8</v>
      </c>
      <c r="J47" s="39">
        <v>2.16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7.07</v>
      </c>
      <c r="D56" s="18" t="s">
        <v>80</v>
      </c>
      <c r="E56" s="19">
        <v>75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>
        <v>23.4</v>
      </c>
      <c r="E59" s="25"/>
      <c r="F59" s="25">
        <v>67</v>
      </c>
      <c r="G59" s="29"/>
      <c r="H59" s="25">
        <v>48.9</v>
      </c>
      <c r="I59" s="25"/>
      <c r="J59" s="17">
        <v>91.7</v>
      </c>
      <c r="K59" s="17"/>
      <c r="L59" s="17">
        <v>85</v>
      </c>
      <c r="M59" s="17"/>
    </row>
    <row r="60" spans="1:13" ht="18.75" x14ac:dyDescent="0.25">
      <c r="A60" s="24" t="s">
        <v>1</v>
      </c>
      <c r="B60" s="25">
        <v>1.63</v>
      </c>
      <c r="C60" s="25"/>
      <c r="D60" s="28">
        <v>3.78</v>
      </c>
      <c r="E60" s="25"/>
      <c r="F60" s="25">
        <v>3.95</v>
      </c>
      <c r="G60" s="29"/>
      <c r="H60" s="25">
        <v>11.68</v>
      </c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2.69</v>
      </c>
      <c r="C61" s="25"/>
      <c r="D61" s="28"/>
      <c r="E61" s="25"/>
      <c r="F61" s="25"/>
      <c r="G61" s="29"/>
      <c r="H61" s="25"/>
      <c r="I61" s="25"/>
      <c r="J61" s="17">
        <v>3.58</v>
      </c>
      <c r="K61" s="17"/>
      <c r="L61" s="17">
        <v>2.48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35.6</v>
      </c>
      <c r="D63" s="28"/>
      <c r="E63" s="25">
        <v>36.72</v>
      </c>
      <c r="F63" s="25"/>
      <c r="G63" s="29">
        <v>34.04</v>
      </c>
      <c r="H63" s="25"/>
      <c r="I63" s="25">
        <v>42.9</v>
      </c>
      <c r="J63" s="17"/>
      <c r="K63" s="17">
        <v>34.4</v>
      </c>
      <c r="M63" s="17">
        <v>30</v>
      </c>
    </row>
    <row r="64" spans="1:13" ht="18.75" x14ac:dyDescent="0.25">
      <c r="A64" s="26" t="s">
        <v>3</v>
      </c>
      <c r="B64" s="25"/>
      <c r="C64" s="25">
        <v>15.44</v>
      </c>
      <c r="D64" s="28"/>
      <c r="E64" s="25">
        <v>15.82</v>
      </c>
      <c r="F64" s="25"/>
      <c r="G64" s="33">
        <v>16.5</v>
      </c>
      <c r="H64" s="25"/>
      <c r="I64" s="25">
        <v>17.399999999999999</v>
      </c>
      <c r="J64" s="17"/>
      <c r="K64" s="17">
        <v>37.4</v>
      </c>
      <c r="L64" s="17"/>
      <c r="M64" s="17">
        <v>44.2</v>
      </c>
    </row>
    <row r="65" spans="1:13" ht="18.75" x14ac:dyDescent="0.25">
      <c r="A65" s="26" t="s">
        <v>4</v>
      </c>
      <c r="B65" s="25"/>
      <c r="C65" s="25">
        <v>56.51</v>
      </c>
      <c r="D65" s="28"/>
      <c r="E65" s="25">
        <v>58</v>
      </c>
      <c r="F65" s="25"/>
      <c r="G65" s="29">
        <v>59.6</v>
      </c>
      <c r="H65" s="25"/>
      <c r="I65" s="25">
        <v>58.2</v>
      </c>
      <c r="J65" s="17"/>
      <c r="K65" s="17">
        <v>78.900000000000006</v>
      </c>
      <c r="M65" s="17">
        <v>65.8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1.65</v>
      </c>
      <c r="C67" s="25">
        <v>9.6999999999999993</v>
      </c>
      <c r="D67" s="28">
        <v>3.25</v>
      </c>
      <c r="E67" s="25">
        <v>16.399999999999999</v>
      </c>
      <c r="F67" s="25">
        <v>1.38</v>
      </c>
      <c r="G67" s="29">
        <v>7.8</v>
      </c>
      <c r="H67" s="25">
        <v>1.62</v>
      </c>
      <c r="I67" s="25">
        <v>7.1</v>
      </c>
      <c r="J67" s="17">
        <v>2.1</v>
      </c>
      <c r="K67" s="17">
        <v>5.2</v>
      </c>
      <c r="L67" s="17">
        <v>3.02</v>
      </c>
      <c r="M67" s="17">
        <v>6.6</v>
      </c>
    </row>
    <row r="68" spans="1:13" ht="18.75" x14ac:dyDescent="0.25">
      <c r="A68" s="27" t="s">
        <v>5</v>
      </c>
      <c r="B68" s="31">
        <v>2.96</v>
      </c>
      <c r="C68" s="25">
        <v>11.5</v>
      </c>
      <c r="D68" s="28">
        <v>6.18</v>
      </c>
      <c r="E68" s="25">
        <v>16.399999999999999</v>
      </c>
      <c r="F68" s="25">
        <v>3.6</v>
      </c>
      <c r="G68" s="29">
        <v>6.2</v>
      </c>
      <c r="H68" s="25">
        <v>2.91</v>
      </c>
      <c r="I68" s="25">
        <v>5.9</v>
      </c>
      <c r="J68" s="17">
        <v>6.14</v>
      </c>
      <c r="K68" s="17">
        <v>6.8</v>
      </c>
      <c r="L68" s="17">
        <v>5.75</v>
      </c>
      <c r="M68" s="17">
        <v>9.5</v>
      </c>
    </row>
    <row r="69" spans="1:13" ht="18.75" x14ac:dyDescent="0.25">
      <c r="A69" s="27" t="s">
        <v>6</v>
      </c>
      <c r="B69" s="31">
        <v>8.81</v>
      </c>
      <c r="C69" s="25">
        <v>16.3</v>
      </c>
      <c r="D69" s="28">
        <v>4.28</v>
      </c>
      <c r="E69" s="25">
        <v>38.700000000000003</v>
      </c>
      <c r="F69" s="25"/>
      <c r="G69" s="29"/>
      <c r="H69" s="25">
        <v>17.5</v>
      </c>
      <c r="I69" s="25">
        <v>6.4</v>
      </c>
      <c r="J69" s="17">
        <v>12.8</v>
      </c>
      <c r="K69" s="17">
        <v>10.7</v>
      </c>
      <c r="L69" s="17">
        <v>13.9</v>
      </c>
      <c r="M69" s="17">
        <v>7.8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0"/>
  <sheetViews>
    <sheetView topLeftCell="A16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93</v>
      </c>
      <c r="D2" s="104"/>
      <c r="E2" s="104"/>
      <c r="F2" s="105" t="s">
        <v>98</v>
      </c>
      <c r="G2" s="105"/>
      <c r="H2" s="105"/>
      <c r="I2" s="106" t="s">
        <v>206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37019</v>
      </c>
      <c r="D4" s="69"/>
      <c r="E4" s="69"/>
      <c r="F4" s="69">
        <v>37687</v>
      </c>
      <c r="G4" s="69"/>
      <c r="H4" s="69"/>
      <c r="I4" s="69">
        <v>38400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29344</v>
      </c>
      <c r="D5" s="69"/>
      <c r="E5" s="69"/>
      <c r="F5" s="69">
        <v>30600</v>
      </c>
      <c r="G5" s="69"/>
      <c r="H5" s="69"/>
      <c r="I5" s="69">
        <v>31900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C4-'9日'!I4</f>
        <v>939</v>
      </c>
      <c r="D6" s="112"/>
      <c r="E6" s="112"/>
      <c r="F6" s="113">
        <f>F4-C4</f>
        <v>668</v>
      </c>
      <c r="G6" s="114"/>
      <c r="H6" s="115"/>
      <c r="I6" s="113">
        <f>I4-F4</f>
        <v>713</v>
      </c>
      <c r="J6" s="114"/>
      <c r="K6" s="115"/>
      <c r="L6" s="109">
        <f>C6+F6+I6</f>
        <v>2320</v>
      </c>
      <c r="M6" s="109">
        <f>C7+F7+I7</f>
        <v>3570</v>
      </c>
    </row>
    <row r="7" spans="1:15" ht="21.95" customHeight="1" x14ac:dyDescent="0.15">
      <c r="A7" s="98"/>
      <c r="B7" s="6" t="s">
        <v>16</v>
      </c>
      <c r="C7" s="112">
        <f>C5-'9日'!I5</f>
        <v>1014</v>
      </c>
      <c r="D7" s="112"/>
      <c r="E7" s="112"/>
      <c r="F7" s="113">
        <f>F5-C5</f>
        <v>1256</v>
      </c>
      <c r="G7" s="114"/>
      <c r="H7" s="115"/>
      <c r="I7" s="113">
        <f>I5-F5</f>
        <v>1300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48</v>
      </c>
      <c r="G9" s="69"/>
      <c r="H9" s="69"/>
      <c r="I9" s="69">
        <v>44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47</v>
      </c>
      <c r="D10" s="69"/>
      <c r="E10" s="69"/>
      <c r="F10" s="69">
        <v>7</v>
      </c>
      <c r="G10" s="69"/>
      <c r="H10" s="69"/>
      <c r="I10" s="69">
        <v>27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350</v>
      </c>
      <c r="D15" s="36">
        <v>320</v>
      </c>
      <c r="E15" s="36">
        <v>280</v>
      </c>
      <c r="F15" s="36">
        <v>280</v>
      </c>
      <c r="G15" s="36">
        <v>520</v>
      </c>
      <c r="H15" s="36">
        <v>490</v>
      </c>
      <c r="I15" s="36">
        <v>480</v>
      </c>
      <c r="J15" s="36">
        <v>450</v>
      </c>
      <c r="K15" s="36">
        <v>420</v>
      </c>
    </row>
    <row r="16" spans="1:15" ht="39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203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4" customHeight="1" x14ac:dyDescent="0.15">
      <c r="A21" s="70" t="s">
        <v>31</v>
      </c>
      <c r="B21" s="7" t="s">
        <v>32</v>
      </c>
      <c r="C21" s="36">
        <v>500</v>
      </c>
      <c r="D21" s="36">
        <v>450</v>
      </c>
      <c r="E21" s="36">
        <v>370</v>
      </c>
      <c r="F21" s="36">
        <v>370</v>
      </c>
      <c r="G21" s="36">
        <v>270</v>
      </c>
      <c r="H21" s="36">
        <v>450</v>
      </c>
      <c r="I21" s="36">
        <v>430</v>
      </c>
      <c r="J21" s="36">
        <v>350</v>
      </c>
      <c r="K21" s="36">
        <v>550</v>
      </c>
    </row>
    <row r="22" spans="1:11" ht="47.2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204</v>
      </c>
      <c r="G22" s="65"/>
      <c r="H22" s="65"/>
      <c r="I22" s="65" t="s">
        <v>208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1140+1160</f>
        <v>2300</v>
      </c>
      <c r="D23" s="66"/>
      <c r="E23" s="66"/>
      <c r="F23" s="66">
        <v>2200</v>
      </c>
      <c r="G23" s="66"/>
      <c r="H23" s="66"/>
      <c r="I23" s="66">
        <v>2200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1000</v>
      </c>
      <c r="D24" s="66"/>
      <c r="E24" s="66"/>
      <c r="F24" s="66">
        <v>920</v>
      </c>
      <c r="G24" s="66"/>
      <c r="H24" s="66"/>
      <c r="I24" s="66">
        <v>920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63</v>
      </c>
      <c r="D25" s="66"/>
      <c r="E25" s="66"/>
      <c r="F25" s="66">
        <v>63</v>
      </c>
      <c r="G25" s="66"/>
      <c r="H25" s="66"/>
      <c r="I25" s="66">
        <v>63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24</v>
      </c>
      <c r="D26" s="66"/>
      <c r="E26" s="66"/>
      <c r="F26" s="66">
        <v>24</v>
      </c>
      <c r="G26" s="66"/>
      <c r="H26" s="66"/>
      <c r="I26" s="66">
        <v>24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4</v>
      </c>
      <c r="D27" s="66"/>
      <c r="E27" s="66"/>
      <c r="F27" s="66">
        <v>4</v>
      </c>
      <c r="G27" s="66"/>
      <c r="H27" s="66"/>
      <c r="I27" s="66">
        <v>4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209</v>
      </c>
      <c r="D28" s="81"/>
      <c r="E28" s="82"/>
      <c r="F28" s="80" t="s">
        <v>205</v>
      </c>
      <c r="G28" s="81"/>
      <c r="H28" s="82"/>
      <c r="I28" s="80" t="s">
        <v>210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105</v>
      </c>
      <c r="D31" s="49"/>
      <c r="E31" s="50"/>
      <c r="F31" s="48" t="s">
        <v>202</v>
      </c>
      <c r="G31" s="49"/>
      <c r="H31" s="50"/>
      <c r="I31" s="48" t="s">
        <v>207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9.56</v>
      </c>
      <c r="F35" s="39">
        <v>9.51</v>
      </c>
      <c r="G35" s="39">
        <v>9.4</v>
      </c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4.49</v>
      </c>
      <c r="F36" s="39">
        <v>5.52</v>
      </c>
      <c r="G36" s="39">
        <v>5.83</v>
      </c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14.6</v>
      </c>
      <c r="F37" s="39">
        <v>12.8</v>
      </c>
      <c r="G37" s="30">
        <v>13.3</v>
      </c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5.71</v>
      </c>
      <c r="F38" s="30">
        <v>9.56</v>
      </c>
      <c r="G38" s="30">
        <v>6.25</v>
      </c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0.8</v>
      </c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10.38</v>
      </c>
      <c r="F40" s="39">
        <v>10.3</v>
      </c>
      <c r="G40" s="39">
        <v>10.36</v>
      </c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19.3</v>
      </c>
      <c r="F41" s="39">
        <v>23.5</v>
      </c>
      <c r="G41" s="39">
        <v>16.03</v>
      </c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3.88</v>
      </c>
      <c r="F42" s="39">
        <v>4.34</v>
      </c>
      <c r="G42" s="39">
        <v>4.33</v>
      </c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6.57</v>
      </c>
      <c r="F43" s="39">
        <v>7.23</v>
      </c>
      <c r="G43" s="39">
        <v>10.9</v>
      </c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1140</v>
      </c>
      <c r="F44" s="39">
        <v>1173</v>
      </c>
      <c r="G44" s="39">
        <v>924</v>
      </c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5.69</v>
      </c>
      <c r="F45" s="39">
        <v>4.96</v>
      </c>
      <c r="G45" s="39">
        <v>6.29</v>
      </c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43.5</v>
      </c>
      <c r="F46" s="39">
        <v>43.9</v>
      </c>
      <c r="G46" s="39">
        <v>27.6</v>
      </c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3.67</v>
      </c>
      <c r="F47" s="39">
        <v>7.89</v>
      </c>
      <c r="G47" s="39">
        <v>18.100000000000001</v>
      </c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8.01</v>
      </c>
      <c r="D56" s="18" t="s">
        <v>80</v>
      </c>
      <c r="E56" s="19">
        <v>87</v>
      </c>
      <c r="F56" s="18" t="s">
        <v>81</v>
      </c>
      <c r="G56" s="19">
        <v>79</v>
      </c>
      <c r="H56" s="18" t="s">
        <v>82</v>
      </c>
      <c r="I56" s="19">
        <v>0.05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69.8</v>
      </c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>
        <v>6.9</v>
      </c>
      <c r="E60" s="25"/>
      <c r="F60" s="25">
        <v>13.8</v>
      </c>
      <c r="G60" s="29"/>
      <c r="H60" s="25">
        <v>18.8</v>
      </c>
      <c r="I60" s="25"/>
      <c r="J60" s="17">
        <v>6.7</v>
      </c>
      <c r="K60" s="17"/>
      <c r="L60" s="17">
        <v>2.1</v>
      </c>
      <c r="M60" s="17"/>
    </row>
    <row r="61" spans="1:13" ht="18.75" x14ac:dyDescent="0.25">
      <c r="A61" s="24" t="s">
        <v>2</v>
      </c>
      <c r="B61" s="25">
        <v>2.08</v>
      </c>
      <c r="C61" s="25"/>
      <c r="D61" s="28">
        <v>1.63</v>
      </c>
      <c r="E61" s="25"/>
      <c r="F61" s="25">
        <v>6.89</v>
      </c>
      <c r="G61" s="29"/>
      <c r="H61" s="25">
        <v>13.8</v>
      </c>
      <c r="I61" s="25"/>
      <c r="J61" s="17">
        <v>2.8</v>
      </c>
      <c r="K61" s="17"/>
      <c r="L61" s="17">
        <v>8.17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32</v>
      </c>
      <c r="D63" s="28"/>
      <c r="E63" s="25">
        <v>53.79</v>
      </c>
      <c r="F63" s="25"/>
      <c r="G63" s="29">
        <v>44.29</v>
      </c>
      <c r="H63" s="25"/>
      <c r="I63" s="25">
        <v>20.8</v>
      </c>
      <c r="J63" s="17"/>
      <c r="K63" s="17">
        <v>38.4</v>
      </c>
      <c r="M63" s="17">
        <v>40.200000000000003</v>
      </c>
    </row>
    <row r="64" spans="1:13" ht="18.75" x14ac:dyDescent="0.25">
      <c r="A64" s="26" t="s">
        <v>3</v>
      </c>
      <c r="B64" s="25"/>
      <c r="C64" s="25">
        <v>70.459999999999994</v>
      </c>
      <c r="D64" s="28"/>
      <c r="E64" s="25">
        <v>120</v>
      </c>
      <c r="F64" s="25"/>
      <c r="G64" s="33">
        <v>7.11</v>
      </c>
      <c r="H64" s="25"/>
      <c r="I64" s="25">
        <v>7.8</v>
      </c>
      <c r="J64" s="17"/>
      <c r="K64" s="17">
        <v>13</v>
      </c>
      <c r="L64" s="17"/>
      <c r="M64" s="17">
        <v>8.8000000000000007</v>
      </c>
    </row>
    <row r="65" spans="1:13" ht="18.75" x14ac:dyDescent="0.25">
      <c r="A65" s="26" t="s">
        <v>4</v>
      </c>
      <c r="B65" s="25"/>
      <c r="C65" s="25"/>
      <c r="D65" s="28"/>
      <c r="E65" s="25">
        <v>73.260000000000005</v>
      </c>
      <c r="F65" s="25"/>
      <c r="G65" s="29">
        <v>89</v>
      </c>
      <c r="H65" s="25"/>
      <c r="I65" s="25"/>
      <c r="J65" s="17"/>
      <c r="K65" s="17">
        <v>41.3</v>
      </c>
      <c r="M65" s="17">
        <v>53.2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3.12</v>
      </c>
      <c r="C67" s="25">
        <v>6.4</v>
      </c>
      <c r="D67" s="28">
        <v>4.1900000000000004</v>
      </c>
      <c r="E67" s="25">
        <v>7.6</v>
      </c>
      <c r="F67" s="25">
        <v>6.49</v>
      </c>
      <c r="G67" s="29">
        <v>4.4000000000000004</v>
      </c>
      <c r="H67" s="25">
        <v>7.03</v>
      </c>
      <c r="I67" s="25">
        <v>2.2000000000000002</v>
      </c>
      <c r="J67" s="17">
        <v>0.88</v>
      </c>
      <c r="K67" s="17">
        <v>1.4</v>
      </c>
      <c r="L67" s="17">
        <v>1.5</v>
      </c>
      <c r="M67" s="17">
        <v>6</v>
      </c>
    </row>
    <row r="68" spans="1:13" ht="18.75" x14ac:dyDescent="0.25">
      <c r="A68" s="27" t="s">
        <v>5</v>
      </c>
      <c r="B68" s="31">
        <v>1.18</v>
      </c>
      <c r="C68" s="25">
        <v>8.1</v>
      </c>
      <c r="D68" s="28">
        <v>7.25</v>
      </c>
      <c r="E68" s="25">
        <v>8.3000000000000007</v>
      </c>
      <c r="F68" s="25">
        <v>11.6</v>
      </c>
      <c r="G68" s="29">
        <v>6.2</v>
      </c>
      <c r="H68" s="25">
        <v>4.24</v>
      </c>
      <c r="I68" s="25">
        <v>2.8</v>
      </c>
      <c r="J68" s="17">
        <v>5.36</v>
      </c>
      <c r="K68" s="17">
        <v>2</v>
      </c>
      <c r="L68" s="17">
        <v>2.39</v>
      </c>
      <c r="M68" s="17">
        <v>5.5</v>
      </c>
    </row>
    <row r="69" spans="1:13" ht="18.75" x14ac:dyDescent="0.25">
      <c r="A69" s="27" t="s">
        <v>6</v>
      </c>
      <c r="B69" s="31">
        <v>4.2300000000000004</v>
      </c>
      <c r="C69" s="25">
        <v>9.5</v>
      </c>
      <c r="D69" s="28">
        <v>9.5399999999999991</v>
      </c>
      <c r="E69" s="25">
        <v>6.6</v>
      </c>
      <c r="F69" s="25">
        <v>7.3</v>
      </c>
      <c r="G69" s="29">
        <v>4.9000000000000004</v>
      </c>
      <c r="H69" s="25"/>
      <c r="I69" s="25"/>
      <c r="J69" s="17">
        <v>11.5</v>
      </c>
      <c r="K69" s="17">
        <v>4.8</v>
      </c>
      <c r="L69" s="17">
        <v>5.34</v>
      </c>
      <c r="M69" s="17">
        <v>6.4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topLeftCell="A37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115</v>
      </c>
      <c r="D2" s="104"/>
      <c r="E2" s="104"/>
      <c r="F2" s="105" t="s">
        <v>119</v>
      </c>
      <c r="G2" s="105"/>
      <c r="H2" s="105"/>
      <c r="I2" s="106" t="s">
        <v>217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116">
        <v>39560</v>
      </c>
      <c r="D4" s="117"/>
      <c r="E4" s="118"/>
      <c r="F4" s="69">
        <v>40820</v>
      </c>
      <c r="G4" s="69"/>
      <c r="H4" s="69"/>
      <c r="I4" s="69">
        <v>42200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116">
        <v>32910</v>
      </c>
      <c r="D5" s="117"/>
      <c r="E5" s="118"/>
      <c r="F5" s="69">
        <v>34526</v>
      </c>
      <c r="G5" s="69"/>
      <c r="H5" s="69"/>
      <c r="I5" s="69">
        <v>35860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9">
        <f>C4-'10日'!I4</f>
        <v>1160</v>
      </c>
      <c r="D6" s="120"/>
      <c r="E6" s="121"/>
      <c r="F6" s="113">
        <f>F4-C4</f>
        <v>1260</v>
      </c>
      <c r="G6" s="114"/>
      <c r="H6" s="115"/>
      <c r="I6" s="113">
        <f>I4-F4</f>
        <v>1380</v>
      </c>
      <c r="J6" s="114"/>
      <c r="K6" s="115"/>
      <c r="L6" s="109">
        <f>C6+F6+I6</f>
        <v>3800</v>
      </c>
      <c r="M6" s="109">
        <f>C7+F7+I7</f>
        <v>3960</v>
      </c>
    </row>
    <row r="7" spans="1:15" ht="21.95" customHeight="1" x14ac:dyDescent="0.15">
      <c r="A7" s="98"/>
      <c r="B7" s="6" t="s">
        <v>16</v>
      </c>
      <c r="C7" s="122">
        <f>C5-'10日'!I5</f>
        <v>1010</v>
      </c>
      <c r="D7" s="123"/>
      <c r="E7" s="124"/>
      <c r="F7" s="113">
        <f>F5-C5</f>
        <v>1616</v>
      </c>
      <c r="G7" s="114"/>
      <c r="H7" s="115"/>
      <c r="I7" s="113">
        <f>I5-F5</f>
        <v>1334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116">
        <v>0</v>
      </c>
      <c r="D8" s="117"/>
      <c r="E8" s="118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116">
        <v>46</v>
      </c>
      <c r="D9" s="117"/>
      <c r="E9" s="118"/>
      <c r="F9" s="69">
        <v>48</v>
      </c>
      <c r="G9" s="69"/>
      <c r="H9" s="69"/>
      <c r="I9" s="69" t="s">
        <v>220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116">
        <v>46</v>
      </c>
      <c r="D10" s="117"/>
      <c r="E10" s="118"/>
      <c r="F10" s="69">
        <v>48</v>
      </c>
      <c r="G10" s="69"/>
      <c r="H10" s="69"/>
      <c r="I10" s="69">
        <v>45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420</v>
      </c>
      <c r="D15" s="36">
        <v>380</v>
      </c>
      <c r="E15" s="36">
        <v>340</v>
      </c>
      <c r="F15" s="36">
        <v>340</v>
      </c>
      <c r="G15" s="36">
        <v>310</v>
      </c>
      <c r="H15" s="36">
        <v>270</v>
      </c>
      <c r="I15" s="36">
        <v>270</v>
      </c>
      <c r="J15" s="36">
        <v>550</v>
      </c>
      <c r="K15" s="36">
        <v>520</v>
      </c>
    </row>
    <row r="16" spans="1:15" ht="28.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215</v>
      </c>
      <c r="G16" s="65"/>
      <c r="H16" s="65"/>
      <c r="I16" s="65" t="s">
        <v>219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550</v>
      </c>
      <c r="D21" s="36">
        <v>480</v>
      </c>
      <c r="E21" s="36">
        <v>400</v>
      </c>
      <c r="F21" s="36">
        <v>400</v>
      </c>
      <c r="G21" s="36">
        <v>300</v>
      </c>
      <c r="H21" s="36">
        <v>500</v>
      </c>
      <c r="I21" s="36">
        <v>500</v>
      </c>
      <c r="J21" s="36">
        <v>420</v>
      </c>
      <c r="K21" s="36">
        <v>340</v>
      </c>
    </row>
    <row r="22" spans="1:11" ht="29.2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216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2200</v>
      </c>
      <c r="D23" s="66"/>
      <c r="E23" s="66"/>
      <c r="F23" s="66">
        <v>2050</v>
      </c>
      <c r="G23" s="66"/>
      <c r="H23" s="66"/>
      <c r="I23" s="66">
        <v>1970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920</v>
      </c>
      <c r="D24" s="66"/>
      <c r="E24" s="66"/>
      <c r="F24" s="66">
        <v>920</v>
      </c>
      <c r="G24" s="66"/>
      <c r="H24" s="66"/>
      <c r="I24" s="66">
        <v>920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63</v>
      </c>
      <c r="D25" s="66"/>
      <c r="E25" s="66"/>
      <c r="F25" s="66">
        <v>63</v>
      </c>
      <c r="G25" s="66"/>
      <c r="H25" s="66"/>
      <c r="I25" s="66">
        <v>62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24</v>
      </c>
      <c r="D26" s="66"/>
      <c r="E26" s="66"/>
      <c r="F26" s="66">
        <v>22</v>
      </c>
      <c r="G26" s="66"/>
      <c r="H26" s="66"/>
      <c r="I26" s="66">
        <v>22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4</v>
      </c>
      <c r="D27" s="66"/>
      <c r="E27" s="66"/>
      <c r="F27" s="66">
        <v>4</v>
      </c>
      <c r="G27" s="66"/>
      <c r="H27" s="66"/>
      <c r="I27" s="66">
        <v>4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211</v>
      </c>
      <c r="D28" s="81"/>
      <c r="E28" s="82"/>
      <c r="F28" s="80" t="s">
        <v>213</v>
      </c>
      <c r="G28" s="81"/>
      <c r="H28" s="82"/>
      <c r="I28" s="80" t="s">
        <v>221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13.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212</v>
      </c>
      <c r="D31" s="49"/>
      <c r="E31" s="50"/>
      <c r="F31" s="48" t="s">
        <v>214</v>
      </c>
      <c r="G31" s="49"/>
      <c r="H31" s="50"/>
      <c r="I31" s="48" t="s">
        <v>218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>
        <v>9.73</v>
      </c>
      <c r="H35" s="36">
        <v>9.6999999999999993</v>
      </c>
      <c r="I35" s="39">
        <v>9.4600000000000009</v>
      </c>
      <c r="J35" s="17">
        <v>9.51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>
        <v>8.07</v>
      </c>
      <c r="H36" s="36">
        <v>7.14</v>
      </c>
      <c r="I36" s="39">
        <v>10.7</v>
      </c>
      <c r="J36" s="17">
        <v>5.49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9">
        <v>9.42</v>
      </c>
      <c r="H37" s="36">
        <v>10.4</v>
      </c>
      <c r="I37" s="39">
        <v>14.3</v>
      </c>
      <c r="J37" s="17">
        <v>16.600000000000001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>
        <v>4.45</v>
      </c>
      <c r="H38" s="32">
        <v>4.0199999999999996</v>
      </c>
      <c r="I38" s="39">
        <v>16.8</v>
      </c>
      <c r="J38" s="17">
        <v>14.8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>
        <v>0.8</v>
      </c>
      <c r="H39" s="36">
        <v>0.8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>
        <v>10.35</v>
      </c>
      <c r="H40" s="36">
        <v>10.3</v>
      </c>
      <c r="I40" s="39">
        <v>10.09</v>
      </c>
      <c r="J40" s="17">
        <v>10.199999999999999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>
        <v>25</v>
      </c>
      <c r="H41" s="36">
        <v>23.6</v>
      </c>
      <c r="I41" s="39">
        <v>17.03</v>
      </c>
      <c r="J41" s="17">
        <v>14.51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>
        <v>5.09</v>
      </c>
      <c r="H42" s="36">
        <v>4.46</v>
      </c>
      <c r="I42" s="39">
        <v>3.63</v>
      </c>
      <c r="J42" s="17">
        <v>3.47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>
        <v>5.74</v>
      </c>
      <c r="H43" s="36">
        <v>5.87</v>
      </c>
      <c r="I43" s="39">
        <v>7.15</v>
      </c>
      <c r="J43" s="17">
        <v>7.58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>
        <v>1120</v>
      </c>
      <c r="H44" s="36">
        <v>1126</v>
      </c>
      <c r="I44" s="39">
        <v>982</v>
      </c>
      <c r="J44" s="17">
        <v>937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>
        <v>5.28</v>
      </c>
      <c r="H45" s="36">
        <v>5.77</v>
      </c>
      <c r="I45" s="39">
        <v>7.93</v>
      </c>
      <c r="J45" s="17">
        <v>11.57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>
        <v>45</v>
      </c>
      <c r="H46" s="36">
        <v>30.5</v>
      </c>
      <c r="I46" s="39">
        <v>22.5</v>
      </c>
      <c r="J46" s="17">
        <v>23.9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>
        <v>2.87</v>
      </c>
      <c r="H47" s="36">
        <v>1.78</v>
      </c>
      <c r="I47" s="39">
        <v>3.03</v>
      </c>
      <c r="J47" s="17">
        <v>9.36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>
        <v>23.6</v>
      </c>
      <c r="I59" s="25"/>
      <c r="J59" s="17">
        <v>66.7</v>
      </c>
      <c r="K59" s="17"/>
      <c r="L59" s="17">
        <v>53.5</v>
      </c>
      <c r="M59" s="17"/>
    </row>
    <row r="60" spans="1:13" ht="18.75" x14ac:dyDescent="0.25">
      <c r="A60" s="24" t="s">
        <v>1</v>
      </c>
      <c r="B60" s="25">
        <v>4.22</v>
      </c>
      <c r="C60" s="25"/>
      <c r="D60" s="28">
        <v>0.47</v>
      </c>
      <c r="E60" s="25"/>
      <c r="F60" s="25">
        <v>4.2</v>
      </c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1.83</v>
      </c>
      <c r="C61" s="25"/>
      <c r="D61" s="28">
        <v>1.29</v>
      </c>
      <c r="E61" s="25"/>
      <c r="F61" s="25">
        <v>0.97</v>
      </c>
      <c r="G61" s="29"/>
      <c r="H61" s="25">
        <v>4.17</v>
      </c>
      <c r="I61" s="25"/>
      <c r="J61" s="17">
        <v>10.199999999999999</v>
      </c>
      <c r="K61" s="17"/>
      <c r="L61" s="17">
        <v>89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15.4</v>
      </c>
      <c r="D63" s="28"/>
      <c r="E63" s="25">
        <v>21.6</v>
      </c>
      <c r="F63" s="25"/>
      <c r="G63" s="29">
        <v>41.96</v>
      </c>
      <c r="H63" s="25"/>
      <c r="I63" s="25">
        <v>38.5</v>
      </c>
      <c r="J63" s="17"/>
      <c r="K63" s="17">
        <v>41.1</v>
      </c>
      <c r="M63" s="17">
        <v>51.6</v>
      </c>
    </row>
    <row r="64" spans="1:13" ht="18.75" x14ac:dyDescent="0.25">
      <c r="A64" s="26" t="s">
        <v>3</v>
      </c>
      <c r="B64" s="25"/>
      <c r="C64" s="25">
        <v>1.9</v>
      </c>
      <c r="D64" s="28"/>
      <c r="E64" s="25">
        <v>5.8</v>
      </c>
      <c r="F64" s="25"/>
      <c r="G64" s="33">
        <v>13.31</v>
      </c>
      <c r="H64" s="25"/>
      <c r="I64" s="25">
        <v>13.45</v>
      </c>
      <c r="J64" s="17"/>
      <c r="K64" s="17">
        <v>14.89</v>
      </c>
      <c r="L64" s="17"/>
      <c r="M64" s="17">
        <v>38.299999999999997</v>
      </c>
    </row>
    <row r="65" spans="1:13" ht="18.75" x14ac:dyDescent="0.25">
      <c r="A65" s="26" t="s">
        <v>4</v>
      </c>
      <c r="B65" s="25"/>
      <c r="C65" s="25">
        <v>20.2</v>
      </c>
      <c r="D65" s="28"/>
      <c r="E65" s="25">
        <v>23.9</v>
      </c>
      <c r="F65" s="25"/>
      <c r="G65" s="29">
        <v>63.95</v>
      </c>
      <c r="H65" s="25"/>
      <c r="I65" s="25">
        <v>67.89</v>
      </c>
      <c r="J65" s="17"/>
      <c r="K65" s="17">
        <v>70.489999999999995</v>
      </c>
      <c r="M65" s="17">
        <v>78.400000000000006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1.32</v>
      </c>
      <c r="C67" s="25">
        <v>2.6</v>
      </c>
      <c r="D67" s="28">
        <v>1.2</v>
      </c>
      <c r="E67" s="25">
        <v>3.1</v>
      </c>
      <c r="F67" s="25">
        <v>0.15</v>
      </c>
      <c r="G67" s="29">
        <v>3.2</v>
      </c>
      <c r="H67" s="25">
        <v>1.07</v>
      </c>
      <c r="I67" s="25">
        <v>4.5999999999999996</v>
      </c>
      <c r="J67" s="17">
        <v>1.61</v>
      </c>
      <c r="K67" s="17">
        <v>11.1</v>
      </c>
      <c r="L67" s="17">
        <v>5.26</v>
      </c>
      <c r="M67" s="17">
        <v>5</v>
      </c>
    </row>
    <row r="68" spans="1:13" ht="18.75" x14ac:dyDescent="0.25">
      <c r="A68" s="27" t="s">
        <v>5</v>
      </c>
      <c r="B68" s="31">
        <v>4.33</v>
      </c>
      <c r="C68" s="25">
        <v>1.8</v>
      </c>
      <c r="D68" s="28">
        <v>2.78</v>
      </c>
      <c r="E68" s="25">
        <v>2.6</v>
      </c>
      <c r="F68" s="25">
        <v>0.72</v>
      </c>
      <c r="G68" s="29">
        <v>3.4</v>
      </c>
      <c r="H68" s="25">
        <v>1.8</v>
      </c>
      <c r="I68" s="25">
        <v>3.7</v>
      </c>
      <c r="J68" s="17">
        <v>8.7100000000000009</v>
      </c>
      <c r="K68" s="17">
        <v>3.4</v>
      </c>
      <c r="L68" s="17">
        <v>4.38</v>
      </c>
      <c r="M68" s="17">
        <v>6.4</v>
      </c>
    </row>
    <row r="69" spans="1:13" ht="18.75" x14ac:dyDescent="0.25">
      <c r="A69" s="27" t="s">
        <v>6</v>
      </c>
      <c r="B69" s="31">
        <v>4.0599999999999996</v>
      </c>
      <c r="C69" s="25">
        <v>3.8</v>
      </c>
      <c r="D69" s="28">
        <v>4.16</v>
      </c>
      <c r="E69" s="25">
        <v>3.4</v>
      </c>
      <c r="F69" s="25">
        <v>1.01</v>
      </c>
      <c r="G69" s="29">
        <v>3.9</v>
      </c>
      <c r="H69" s="25">
        <v>2.4700000000000002</v>
      </c>
      <c r="I69" s="25">
        <v>3.1</v>
      </c>
      <c r="J69" s="17">
        <v>2.78</v>
      </c>
      <c r="K69" s="17">
        <v>4.4000000000000004</v>
      </c>
      <c r="L69" s="17">
        <v>0.59</v>
      </c>
      <c r="M69" s="17">
        <v>4.0999999999999996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0"/>
  <sheetViews>
    <sheetView topLeftCell="A40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115</v>
      </c>
      <c r="D2" s="104"/>
      <c r="E2" s="104"/>
      <c r="F2" s="105" t="s">
        <v>119</v>
      </c>
      <c r="G2" s="105"/>
      <c r="H2" s="105"/>
      <c r="I2" s="106" t="s">
        <v>137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43310</v>
      </c>
      <c r="D4" s="69"/>
      <c r="E4" s="69"/>
      <c r="F4" s="69">
        <v>44600</v>
      </c>
      <c r="G4" s="69"/>
      <c r="H4" s="69"/>
      <c r="I4" s="69">
        <v>45800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36770</v>
      </c>
      <c r="D5" s="69"/>
      <c r="E5" s="69"/>
      <c r="F5" s="69">
        <v>37780</v>
      </c>
      <c r="G5" s="69"/>
      <c r="H5" s="69"/>
      <c r="I5" s="69">
        <v>38777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C4-'11日'!I4</f>
        <v>1110</v>
      </c>
      <c r="D6" s="112"/>
      <c r="E6" s="112"/>
      <c r="F6" s="113">
        <f>F4-C4</f>
        <v>1290</v>
      </c>
      <c r="G6" s="114"/>
      <c r="H6" s="115"/>
      <c r="I6" s="113">
        <f>I4-F4</f>
        <v>1200</v>
      </c>
      <c r="J6" s="114"/>
      <c r="K6" s="115"/>
      <c r="L6" s="109">
        <f>C6+F6+I6</f>
        <v>3600</v>
      </c>
      <c r="M6" s="109">
        <f>C7+F7+I7</f>
        <v>2917</v>
      </c>
    </row>
    <row r="7" spans="1:15" ht="21.95" customHeight="1" x14ac:dyDescent="0.15">
      <c r="A7" s="98"/>
      <c r="B7" s="6" t="s">
        <v>16</v>
      </c>
      <c r="C7" s="112">
        <f>C5-'11日'!I5</f>
        <v>910</v>
      </c>
      <c r="D7" s="112"/>
      <c r="E7" s="112"/>
      <c r="F7" s="113">
        <f>F5-C5</f>
        <v>1010</v>
      </c>
      <c r="G7" s="114"/>
      <c r="H7" s="115"/>
      <c r="I7" s="113">
        <f>I5-F5</f>
        <v>997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45</v>
      </c>
      <c r="D9" s="69"/>
      <c r="E9" s="69"/>
      <c r="F9" s="69">
        <v>49</v>
      </c>
      <c r="G9" s="69"/>
      <c r="H9" s="69"/>
      <c r="I9" s="69">
        <v>46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45</v>
      </c>
      <c r="D10" s="69"/>
      <c r="E10" s="69"/>
      <c r="F10" s="69">
        <v>49</v>
      </c>
      <c r="G10" s="69"/>
      <c r="H10" s="69"/>
      <c r="I10" s="69">
        <v>46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520</v>
      </c>
      <c r="D15" s="36">
        <v>490</v>
      </c>
      <c r="E15" s="36">
        <v>440</v>
      </c>
      <c r="F15" s="36">
        <v>440</v>
      </c>
      <c r="G15" s="36">
        <v>410</v>
      </c>
      <c r="H15" s="36">
        <v>370</v>
      </c>
      <c r="I15" s="36">
        <v>370</v>
      </c>
      <c r="J15" s="36">
        <v>340</v>
      </c>
      <c r="K15" s="36">
        <v>290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340</v>
      </c>
      <c r="D21" s="36">
        <v>500</v>
      </c>
      <c r="E21" s="36">
        <v>450</v>
      </c>
      <c r="F21" s="36">
        <v>450</v>
      </c>
      <c r="G21" s="36">
        <v>360</v>
      </c>
      <c r="H21" s="36">
        <v>490</v>
      </c>
      <c r="I21" s="36">
        <v>490</v>
      </c>
      <c r="J21" s="36">
        <v>350</v>
      </c>
      <c r="K21" s="36">
        <v>520</v>
      </c>
    </row>
    <row r="22" spans="1:11" ht="29.25" customHeight="1" x14ac:dyDescent="0.15">
      <c r="A22" s="70"/>
      <c r="B22" s="8" t="s">
        <v>33</v>
      </c>
      <c r="C22" s="65" t="s">
        <v>222</v>
      </c>
      <c r="D22" s="65"/>
      <c r="E22" s="65"/>
      <c r="F22" s="65" t="s">
        <v>224</v>
      </c>
      <c r="G22" s="65"/>
      <c r="H22" s="65"/>
      <c r="I22" s="65" t="s">
        <v>226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1970</v>
      </c>
      <c r="D23" s="66"/>
      <c r="E23" s="66"/>
      <c r="F23" s="66">
        <v>1950</v>
      </c>
      <c r="G23" s="66"/>
      <c r="H23" s="66"/>
      <c r="I23" s="66">
        <v>1830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920</v>
      </c>
      <c r="D24" s="66"/>
      <c r="E24" s="66"/>
      <c r="F24" s="66">
        <f>1370+1340</f>
        <v>2710</v>
      </c>
      <c r="G24" s="66"/>
      <c r="H24" s="66"/>
      <c r="I24" s="66">
        <v>2510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62</v>
      </c>
      <c r="D25" s="66"/>
      <c r="E25" s="66"/>
      <c r="F25" s="66">
        <v>62</v>
      </c>
      <c r="G25" s="66"/>
      <c r="H25" s="66"/>
      <c r="I25" s="66">
        <v>62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20</v>
      </c>
      <c r="D26" s="66"/>
      <c r="E26" s="66"/>
      <c r="F26" s="66">
        <v>13</v>
      </c>
      <c r="G26" s="66"/>
      <c r="H26" s="66"/>
      <c r="I26" s="66">
        <v>13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4</v>
      </c>
      <c r="D27" s="66"/>
      <c r="E27" s="66"/>
      <c r="F27" s="66">
        <v>4</v>
      </c>
      <c r="G27" s="66"/>
      <c r="H27" s="66"/>
      <c r="I27" s="66">
        <v>3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211</v>
      </c>
      <c r="D28" s="81"/>
      <c r="E28" s="82"/>
      <c r="F28" s="80" t="s">
        <v>225</v>
      </c>
      <c r="G28" s="81"/>
      <c r="H28" s="82"/>
      <c r="I28" s="80" t="s">
        <v>227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13.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212</v>
      </c>
      <c r="D31" s="49"/>
      <c r="E31" s="50"/>
      <c r="F31" s="48" t="s">
        <v>223</v>
      </c>
      <c r="G31" s="49"/>
      <c r="H31" s="50"/>
      <c r="I31" s="48" t="s">
        <v>218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9.4600000000000009</v>
      </c>
      <c r="F35" s="39">
        <v>9.42</v>
      </c>
      <c r="G35" s="39">
        <v>9.7200000000000006</v>
      </c>
      <c r="H35" s="36">
        <v>9.44</v>
      </c>
      <c r="I35" s="39">
        <v>9.5</v>
      </c>
      <c r="J35" s="17">
        <v>9.4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6.54</v>
      </c>
      <c r="F36" s="39">
        <v>7.12</v>
      </c>
      <c r="G36" s="39">
        <v>5.51</v>
      </c>
      <c r="H36" s="36">
        <v>8.69</v>
      </c>
      <c r="I36" s="39">
        <v>6.21</v>
      </c>
      <c r="J36" s="17">
        <v>9.5299999999999994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13.4</v>
      </c>
      <c r="F37" s="39">
        <v>13.3</v>
      </c>
      <c r="G37" s="30">
        <v>15.5</v>
      </c>
      <c r="H37" s="36">
        <v>15.8</v>
      </c>
      <c r="I37" s="39">
        <v>18.2</v>
      </c>
      <c r="J37" s="17">
        <v>14.5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10.6</v>
      </c>
      <c r="F38" s="30">
        <v>8.42</v>
      </c>
      <c r="G38" s="30">
        <v>8.52</v>
      </c>
      <c r="H38" s="32">
        <v>16.600000000000001</v>
      </c>
      <c r="I38" s="39">
        <v>4.53</v>
      </c>
      <c r="J38" s="17">
        <v>7.08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0.8</v>
      </c>
      <c r="G39" s="39">
        <v>0.5</v>
      </c>
      <c r="H39" s="36">
        <v>0.5</v>
      </c>
      <c r="I39" s="39">
        <v>0.8</v>
      </c>
      <c r="J39" s="17">
        <v>0.8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10.23</v>
      </c>
      <c r="F40" s="39">
        <v>10.17</v>
      </c>
      <c r="G40" s="39">
        <v>10.23</v>
      </c>
      <c r="H40" s="36">
        <v>10.119999999999999</v>
      </c>
      <c r="I40" s="39">
        <v>10.039999999999999</v>
      </c>
      <c r="J40" s="17">
        <v>10.1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18.399999999999999</v>
      </c>
      <c r="F41" s="39">
        <v>20.7</v>
      </c>
      <c r="G41" s="39">
        <v>17.11</v>
      </c>
      <c r="H41" s="36">
        <v>15.26</v>
      </c>
      <c r="I41" s="39">
        <v>15.73</v>
      </c>
      <c r="J41" s="17">
        <v>14.42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3.46</v>
      </c>
      <c r="F42" s="39">
        <v>3.59</v>
      </c>
      <c r="G42" s="39">
        <v>2.89</v>
      </c>
      <c r="H42" s="36">
        <v>3.61</v>
      </c>
      <c r="I42" s="39">
        <v>3.34</v>
      </c>
      <c r="J42" s="17">
        <v>3.02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6.63</v>
      </c>
      <c r="F43" s="39">
        <v>7.32</v>
      </c>
      <c r="G43" s="39">
        <v>5.97</v>
      </c>
      <c r="H43" s="36">
        <v>5.57</v>
      </c>
      <c r="I43" s="39">
        <v>5.58</v>
      </c>
      <c r="J43" s="17">
        <v>6.21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710</v>
      </c>
      <c r="F44" s="39">
        <v>876</v>
      </c>
      <c r="G44" s="39">
        <v>887</v>
      </c>
      <c r="H44" s="36">
        <v>901</v>
      </c>
      <c r="I44" s="39">
        <v>1078</v>
      </c>
      <c r="J44" s="17">
        <v>1167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5.4</v>
      </c>
      <c r="F45" s="39">
        <v>6.7</v>
      </c>
      <c r="G45" s="39">
        <v>5.22</v>
      </c>
      <c r="H45" s="36">
        <v>4.22</v>
      </c>
      <c r="I45" s="39">
        <v>4.88</v>
      </c>
      <c r="J45" s="17">
        <v>6.06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17.600000000000001</v>
      </c>
      <c r="F46" s="39">
        <v>14.8</v>
      </c>
      <c r="G46" s="39">
        <v>18.899999999999999</v>
      </c>
      <c r="H46" s="36">
        <v>17.399999999999999</v>
      </c>
      <c r="I46" s="39">
        <v>18.899999999999999</v>
      </c>
      <c r="J46" s="17">
        <v>18.3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10.4</v>
      </c>
      <c r="F47" s="39">
        <v>9.2100000000000009</v>
      </c>
      <c r="G47" s="39">
        <v>8.6199999999999992</v>
      </c>
      <c r="H47" s="36">
        <v>8.15</v>
      </c>
      <c r="I47" s="39">
        <v>15.8</v>
      </c>
      <c r="J47" s="17">
        <v>13.1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7.21</v>
      </c>
      <c r="D56" s="18" t="s">
        <v>80</v>
      </c>
      <c r="E56" s="19">
        <v>72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37.1</v>
      </c>
      <c r="C59" s="25"/>
      <c r="D59" s="28">
        <v>51.7</v>
      </c>
      <c r="E59" s="25"/>
      <c r="F59" s="25">
        <v>35.299999999999997</v>
      </c>
      <c r="G59" s="29"/>
      <c r="H59" s="25">
        <v>140</v>
      </c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2.82</v>
      </c>
      <c r="C60" s="25"/>
      <c r="D60" s="28">
        <v>4.25</v>
      </c>
      <c r="E60" s="25"/>
      <c r="F60" s="25">
        <v>4.88</v>
      </c>
      <c r="G60" s="29"/>
      <c r="H60" s="25">
        <v>5.21</v>
      </c>
      <c r="I60" s="25"/>
      <c r="J60" s="17">
        <v>11.4</v>
      </c>
      <c r="K60" s="17"/>
      <c r="L60" s="17">
        <v>6.52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>
        <v>10.199999999999999</v>
      </c>
      <c r="K61" s="17"/>
      <c r="L61" s="17">
        <v>31.9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22.8</v>
      </c>
      <c r="D63" s="28"/>
      <c r="E63" s="25">
        <v>23</v>
      </c>
      <c r="F63" s="25"/>
      <c r="G63" s="29">
        <v>42.7</v>
      </c>
      <c r="H63" s="25"/>
      <c r="I63" s="25">
        <v>58.3</v>
      </c>
      <c r="J63" s="17"/>
      <c r="K63" s="17">
        <v>65.099999999999994</v>
      </c>
      <c r="M63" s="17">
        <v>45.5</v>
      </c>
    </row>
    <row r="64" spans="1:13" ht="18.75" x14ac:dyDescent="0.25">
      <c r="A64" s="26" t="s">
        <v>3</v>
      </c>
      <c r="B64" s="25"/>
      <c r="C64" s="25">
        <v>16.100000000000001</v>
      </c>
      <c r="D64" s="28"/>
      <c r="E64" s="25">
        <v>15.9</v>
      </c>
      <c r="F64" s="25"/>
      <c r="G64" s="33">
        <v>24.4</v>
      </c>
      <c r="H64" s="25"/>
      <c r="I64" s="25">
        <v>76.099999999999994</v>
      </c>
      <c r="J64" s="17"/>
      <c r="K64" s="17">
        <v>85.7</v>
      </c>
      <c r="L64" s="17"/>
      <c r="M64" s="17"/>
    </row>
    <row r="65" spans="1:13" ht="18.75" x14ac:dyDescent="0.25">
      <c r="A65" s="26" t="s">
        <v>4</v>
      </c>
      <c r="B65" s="25"/>
      <c r="C65" s="25">
        <v>41.9</v>
      </c>
      <c r="D65" s="28"/>
      <c r="E65" s="25">
        <v>27.9</v>
      </c>
      <c r="F65" s="25"/>
      <c r="G65" s="29">
        <v>81.2</v>
      </c>
      <c r="H65" s="25"/>
      <c r="I65" s="25"/>
      <c r="J65" s="17"/>
      <c r="K65" s="17">
        <v>49.4</v>
      </c>
      <c r="M65" s="17">
        <v>52.9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2.46</v>
      </c>
      <c r="C67" s="25">
        <v>2.7</v>
      </c>
      <c r="D67" s="28">
        <v>2.19</v>
      </c>
      <c r="E67" s="25">
        <v>1.3</v>
      </c>
      <c r="F67" s="25">
        <v>9.1999999999999993</v>
      </c>
      <c r="G67" s="29">
        <v>7.5</v>
      </c>
      <c r="H67" s="25">
        <v>3.27</v>
      </c>
      <c r="I67" s="25">
        <v>12.8</v>
      </c>
      <c r="J67" s="17">
        <v>2.5099999999999998</v>
      </c>
      <c r="K67" s="17">
        <v>14.5</v>
      </c>
      <c r="L67" s="17">
        <v>3.78</v>
      </c>
      <c r="M67" s="17">
        <v>16.100000000000001</v>
      </c>
    </row>
    <row r="68" spans="1:13" ht="18.75" x14ac:dyDescent="0.25">
      <c r="A68" s="27" t="s">
        <v>5</v>
      </c>
      <c r="B68" s="31">
        <v>4.66</v>
      </c>
      <c r="C68" s="25">
        <v>3.3</v>
      </c>
      <c r="D68" s="28">
        <v>3.53</v>
      </c>
      <c r="E68" s="25">
        <v>3.5</v>
      </c>
      <c r="F68" s="25">
        <v>3.71</v>
      </c>
      <c r="G68" s="29">
        <v>8.1999999999999993</v>
      </c>
      <c r="H68" s="25">
        <v>12.6</v>
      </c>
      <c r="I68" s="25">
        <v>7.8</v>
      </c>
      <c r="J68" s="17">
        <v>3.67</v>
      </c>
      <c r="K68" s="17">
        <v>11.4</v>
      </c>
      <c r="L68" s="17">
        <v>6.13</v>
      </c>
      <c r="M68" s="17">
        <v>9.8000000000000007</v>
      </c>
    </row>
    <row r="69" spans="1:13" ht="18.75" x14ac:dyDescent="0.25">
      <c r="A69" s="27" t="s">
        <v>6</v>
      </c>
      <c r="B69" s="31">
        <v>4.82</v>
      </c>
      <c r="C69" s="25">
        <v>2.5</v>
      </c>
      <c r="D69" s="28">
        <v>3.78</v>
      </c>
      <c r="E69" s="25">
        <v>2.8</v>
      </c>
      <c r="F69" s="25">
        <v>5.48</v>
      </c>
      <c r="G69" s="29">
        <v>6.1</v>
      </c>
      <c r="H69" s="25"/>
      <c r="I69" s="25"/>
      <c r="J69" s="17">
        <v>9.09</v>
      </c>
      <c r="K69" s="17">
        <v>9.1999999999999993</v>
      </c>
      <c r="L69" s="17">
        <v>10.8</v>
      </c>
      <c r="M69" s="17">
        <v>5.4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232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47190</v>
      </c>
      <c r="D4" s="69"/>
      <c r="E4" s="69"/>
      <c r="F4" s="69">
        <v>48500</v>
      </c>
      <c r="G4" s="69"/>
      <c r="H4" s="69"/>
      <c r="I4" s="69">
        <v>495756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39795</v>
      </c>
      <c r="D5" s="69"/>
      <c r="E5" s="69"/>
      <c r="F5" s="69">
        <v>41000</v>
      </c>
      <c r="G5" s="69"/>
      <c r="H5" s="69"/>
      <c r="I5" s="69">
        <v>42242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C4-'12日'!I4</f>
        <v>1390</v>
      </c>
      <c r="D6" s="112"/>
      <c r="E6" s="112"/>
      <c r="F6" s="113">
        <f>F4-C4</f>
        <v>1310</v>
      </c>
      <c r="G6" s="114"/>
      <c r="H6" s="115"/>
      <c r="I6" s="113">
        <f>I4-F4</f>
        <v>447256</v>
      </c>
      <c r="J6" s="114"/>
      <c r="K6" s="115"/>
      <c r="L6" s="109">
        <f>C6+F6+I6</f>
        <v>449956</v>
      </c>
      <c r="M6" s="109">
        <f>C7+F7+I7</f>
        <v>3465</v>
      </c>
    </row>
    <row r="7" spans="1:15" ht="21.95" customHeight="1" x14ac:dyDescent="0.15">
      <c r="A7" s="98"/>
      <c r="B7" s="6" t="s">
        <v>16</v>
      </c>
      <c r="C7" s="112">
        <f>C5-'12日'!I5</f>
        <v>1018</v>
      </c>
      <c r="D7" s="112"/>
      <c r="E7" s="112"/>
      <c r="F7" s="113">
        <f>F5-C5</f>
        <v>1205</v>
      </c>
      <c r="G7" s="114"/>
      <c r="H7" s="115"/>
      <c r="I7" s="113">
        <f>I5-F5</f>
        <v>1242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44</v>
      </c>
      <c r="D9" s="69"/>
      <c r="E9" s="69"/>
      <c r="F9" s="69">
        <v>46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44</v>
      </c>
      <c r="D10" s="69"/>
      <c r="E10" s="69"/>
      <c r="F10" s="69">
        <v>46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280</v>
      </c>
      <c r="D15" s="36">
        <v>500</v>
      </c>
      <c r="E15" s="36">
        <v>470</v>
      </c>
      <c r="F15" s="36">
        <v>470</v>
      </c>
      <c r="G15" s="36">
        <v>440</v>
      </c>
      <c r="H15" s="36">
        <v>400</v>
      </c>
      <c r="I15" s="36">
        <v>400</v>
      </c>
      <c r="J15" s="36">
        <v>360</v>
      </c>
      <c r="K15" s="36">
        <v>330</v>
      </c>
    </row>
    <row r="16" spans="1:15" ht="27.75" customHeight="1" x14ac:dyDescent="0.15">
      <c r="A16" s="52"/>
      <c r="B16" s="8" t="s">
        <v>28</v>
      </c>
      <c r="C16" s="65" t="s">
        <v>229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520</v>
      </c>
      <c r="D21" s="36">
        <v>460</v>
      </c>
      <c r="E21" s="36">
        <v>350</v>
      </c>
      <c r="F21" s="36">
        <v>350</v>
      </c>
      <c r="G21" s="36">
        <v>250</v>
      </c>
      <c r="H21" s="36">
        <v>400</v>
      </c>
      <c r="I21" s="36">
        <v>400</v>
      </c>
      <c r="J21" s="36">
        <v>230</v>
      </c>
      <c r="K21" s="36">
        <v>540</v>
      </c>
    </row>
    <row r="22" spans="1:11" ht="34.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230</v>
      </c>
      <c r="G22" s="65"/>
      <c r="H22" s="65"/>
      <c r="I22" s="65" t="s">
        <v>233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1750</v>
      </c>
      <c r="D23" s="66"/>
      <c r="E23" s="66"/>
      <c r="F23" s="66">
        <f>780+800</f>
        <v>1580</v>
      </c>
      <c r="G23" s="66"/>
      <c r="H23" s="66"/>
      <c r="I23" s="66">
        <f>780+800</f>
        <v>1580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2400</v>
      </c>
      <c r="D24" s="66"/>
      <c r="E24" s="66"/>
      <c r="F24" s="66">
        <f>1180+1140</f>
        <v>2320</v>
      </c>
      <c r="G24" s="66"/>
      <c r="H24" s="66"/>
      <c r="I24" s="66">
        <f>1180+1140</f>
        <v>2320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61</v>
      </c>
      <c r="D25" s="66"/>
      <c r="E25" s="66"/>
      <c r="F25" s="66">
        <v>61</v>
      </c>
      <c r="G25" s="66"/>
      <c r="H25" s="66"/>
      <c r="I25" s="66">
        <v>61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13</v>
      </c>
      <c r="D26" s="66"/>
      <c r="E26" s="66"/>
      <c r="F26" s="66">
        <v>11</v>
      </c>
      <c r="G26" s="66"/>
      <c r="H26" s="66"/>
      <c r="I26" s="66">
        <v>9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3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317</v>
      </c>
      <c r="D28" s="81"/>
      <c r="E28" s="82"/>
      <c r="F28" s="80" t="s">
        <v>235</v>
      </c>
      <c r="G28" s="81"/>
      <c r="H28" s="82"/>
      <c r="I28" s="80"/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228</v>
      </c>
      <c r="D31" s="49"/>
      <c r="E31" s="50"/>
      <c r="F31" s="48" t="s">
        <v>231</v>
      </c>
      <c r="G31" s="49"/>
      <c r="H31" s="50"/>
      <c r="I31" s="48" t="s">
        <v>234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9.4700000000000006</v>
      </c>
      <c r="F35" s="39">
        <v>9.49</v>
      </c>
      <c r="G35" s="39">
        <v>9.51</v>
      </c>
      <c r="H35" s="36">
        <v>9.49</v>
      </c>
      <c r="I35" s="39">
        <v>9.41</v>
      </c>
      <c r="J35" s="17">
        <v>9.4499999999999993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4.72</v>
      </c>
      <c r="F36" s="39">
        <v>4.68</v>
      </c>
      <c r="G36" s="39">
        <v>4.92</v>
      </c>
      <c r="H36" s="36">
        <v>7.21</v>
      </c>
      <c r="I36" s="39">
        <v>5.59</v>
      </c>
      <c r="J36" s="17">
        <v>7.01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14.5</v>
      </c>
      <c r="F37" s="39">
        <v>14.2</v>
      </c>
      <c r="G37" s="30">
        <v>6.09</v>
      </c>
      <c r="H37" s="36">
        <v>13.5</v>
      </c>
      <c r="I37" s="39">
        <v>15.1</v>
      </c>
      <c r="J37" s="17">
        <v>15.6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9">
        <v>9.4600000000000009</v>
      </c>
      <c r="F38" s="30">
        <v>11</v>
      </c>
      <c r="G38" s="30">
        <v>10.8</v>
      </c>
      <c r="H38" s="32">
        <v>16.899999999999999</v>
      </c>
      <c r="I38" s="39">
        <v>9.6</v>
      </c>
      <c r="J38" s="17">
        <v>8.7899999999999991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6">
        <v>0.2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10.09</v>
      </c>
      <c r="F40" s="39">
        <v>10.210000000000001</v>
      </c>
      <c r="G40" s="39">
        <v>10.16</v>
      </c>
      <c r="H40" s="36">
        <v>10.07</v>
      </c>
      <c r="I40" s="39">
        <v>10.25</v>
      </c>
      <c r="J40" s="17">
        <v>10.25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18.16</v>
      </c>
      <c r="F41" s="39">
        <v>19.649999999999999</v>
      </c>
      <c r="G41" s="39">
        <v>16.010000000000002</v>
      </c>
      <c r="H41" s="36">
        <v>20.399999999999999</v>
      </c>
      <c r="I41" s="39">
        <v>17.510000000000002</v>
      </c>
      <c r="J41" s="17">
        <v>21.3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3.13</v>
      </c>
      <c r="F42" s="39">
        <v>3.02</v>
      </c>
      <c r="G42" s="39">
        <v>3.09</v>
      </c>
      <c r="H42" s="36">
        <v>2.99</v>
      </c>
      <c r="I42" s="39">
        <v>3.44</v>
      </c>
      <c r="J42" s="17">
        <v>3.66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6.22</v>
      </c>
      <c r="F43" s="39">
        <v>6.63</v>
      </c>
      <c r="G43" s="39">
        <v>5.48</v>
      </c>
      <c r="H43" s="36">
        <v>6.21</v>
      </c>
      <c r="I43" s="39">
        <v>6.98</v>
      </c>
      <c r="J43" s="17">
        <v>6.36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890</v>
      </c>
      <c r="F44" s="39">
        <v>940</v>
      </c>
      <c r="G44" s="39">
        <v>1009</v>
      </c>
      <c r="H44" s="36">
        <v>906</v>
      </c>
      <c r="I44" s="39">
        <v>910</v>
      </c>
      <c r="J44" s="17">
        <v>890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4.78</v>
      </c>
      <c r="F45" s="39">
        <v>4.54</v>
      </c>
      <c r="G45" s="39">
        <v>5.09</v>
      </c>
      <c r="H45" s="36">
        <v>18.899999999999999</v>
      </c>
      <c r="I45" s="39">
        <v>4.8600000000000003</v>
      </c>
      <c r="J45" s="17">
        <v>4.43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10.3</v>
      </c>
      <c r="F46" s="39">
        <v>11.2</v>
      </c>
      <c r="G46" s="39">
        <v>9.7200000000000006</v>
      </c>
      <c r="H46" s="36">
        <v>10.3</v>
      </c>
      <c r="I46" s="39">
        <v>14.3</v>
      </c>
      <c r="J46" s="17">
        <v>19.3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8.64</v>
      </c>
      <c r="F47" s="39">
        <v>1.38</v>
      </c>
      <c r="G47" s="39">
        <v>2.75</v>
      </c>
      <c r="H47" s="36">
        <v>9.3000000000000007</v>
      </c>
      <c r="I47" s="39">
        <v>5.49</v>
      </c>
      <c r="J47" s="17">
        <v>6.75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6.89</v>
      </c>
      <c r="D56" s="18" t="s">
        <v>80</v>
      </c>
      <c r="E56" s="19">
        <v>75</v>
      </c>
      <c r="F56" s="18" t="s">
        <v>81</v>
      </c>
      <c r="G56" s="19">
        <v>83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>
        <v>42.2</v>
      </c>
      <c r="I59" s="25"/>
      <c r="J59" s="17">
        <v>20.6</v>
      </c>
      <c r="K59" s="17"/>
      <c r="L59" s="17">
        <v>15.7</v>
      </c>
      <c r="M59" s="17"/>
    </row>
    <row r="60" spans="1:13" ht="18.75" x14ac:dyDescent="0.25">
      <c r="A60" s="24" t="s">
        <v>1</v>
      </c>
      <c r="B60" s="25">
        <v>11.2</v>
      </c>
      <c r="C60" s="25"/>
      <c r="D60" s="28">
        <v>3.86</v>
      </c>
      <c r="E60" s="25"/>
      <c r="F60" s="25">
        <v>2.36</v>
      </c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1.08</v>
      </c>
      <c r="C61" s="25"/>
      <c r="D61" s="28">
        <v>10.4</v>
      </c>
      <c r="E61" s="25"/>
      <c r="F61" s="25">
        <v>8.86</v>
      </c>
      <c r="G61" s="29"/>
      <c r="H61" s="25">
        <v>12.2</v>
      </c>
      <c r="I61" s="25"/>
      <c r="J61" s="17">
        <v>5.35</v>
      </c>
      <c r="K61" s="17"/>
      <c r="L61" s="17">
        <v>13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52.9</v>
      </c>
      <c r="D63" s="28"/>
      <c r="E63" s="25">
        <v>56.2</v>
      </c>
      <c r="F63" s="25"/>
      <c r="G63" s="29">
        <v>27.1</v>
      </c>
      <c r="H63" s="25"/>
      <c r="I63" s="25">
        <v>33.67</v>
      </c>
      <c r="J63" s="17"/>
      <c r="K63" s="17"/>
      <c r="M63" s="17"/>
    </row>
    <row r="64" spans="1:13" ht="18.75" x14ac:dyDescent="0.25">
      <c r="A64" s="26" t="s">
        <v>3</v>
      </c>
      <c r="B64" s="25"/>
      <c r="C64" s="25">
        <v>4.5</v>
      </c>
      <c r="D64" s="28"/>
      <c r="E64" s="25">
        <v>5.5</v>
      </c>
      <c r="F64" s="25"/>
      <c r="G64" s="33">
        <v>28.9</v>
      </c>
      <c r="H64" s="25"/>
      <c r="I64" s="25">
        <v>14.91</v>
      </c>
      <c r="J64" s="17"/>
      <c r="K64" s="17">
        <v>19.8</v>
      </c>
      <c r="L64" s="17"/>
      <c r="M64" s="17">
        <v>10.37</v>
      </c>
    </row>
    <row r="65" spans="1:13" ht="18.75" x14ac:dyDescent="0.25">
      <c r="A65" s="26" t="s">
        <v>4</v>
      </c>
      <c r="B65" s="25"/>
      <c r="C65" s="25">
        <v>38.700000000000003</v>
      </c>
      <c r="D65" s="28"/>
      <c r="E65" s="25">
        <v>55.1</v>
      </c>
      <c r="F65" s="25"/>
      <c r="G65" s="29">
        <v>55.5</v>
      </c>
      <c r="H65" s="25"/>
      <c r="I65" s="25">
        <v>57.52</v>
      </c>
      <c r="J65" s="17"/>
      <c r="K65" s="17">
        <v>63.1</v>
      </c>
      <c r="M65" s="17">
        <v>66.64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/>
      <c r="C67" s="25"/>
      <c r="D67" s="28"/>
      <c r="E67" s="25"/>
      <c r="F67" s="25">
        <v>0.18</v>
      </c>
      <c r="G67" s="29">
        <v>2.6</v>
      </c>
      <c r="H67" s="25">
        <v>1.36</v>
      </c>
      <c r="I67" s="25">
        <v>7.9</v>
      </c>
      <c r="J67" s="17">
        <v>5.62</v>
      </c>
      <c r="K67" s="17">
        <v>7.5</v>
      </c>
      <c r="L67" s="17">
        <v>2.27</v>
      </c>
      <c r="M67" s="17">
        <v>9.5</v>
      </c>
    </row>
    <row r="68" spans="1:13" ht="18.75" x14ac:dyDescent="0.25">
      <c r="A68" s="27" t="s">
        <v>5</v>
      </c>
      <c r="B68" s="41">
        <v>14.9</v>
      </c>
      <c r="C68" s="25">
        <v>3.1</v>
      </c>
      <c r="D68" s="28">
        <v>13.6</v>
      </c>
      <c r="E68" s="25">
        <v>9.6</v>
      </c>
      <c r="F68" s="25">
        <v>7.27</v>
      </c>
      <c r="G68" s="29">
        <v>4.8</v>
      </c>
      <c r="H68" s="25">
        <v>2.83</v>
      </c>
      <c r="I68" s="25">
        <v>11.1</v>
      </c>
      <c r="J68" s="17">
        <v>6.44</v>
      </c>
      <c r="K68" s="17">
        <v>9.6</v>
      </c>
      <c r="L68" s="17">
        <v>4.2300000000000004</v>
      </c>
      <c r="M68" s="17">
        <v>12.7</v>
      </c>
    </row>
    <row r="69" spans="1:13" ht="18.75" x14ac:dyDescent="0.25">
      <c r="A69" s="27" t="s">
        <v>6</v>
      </c>
      <c r="B69" s="41">
        <v>18.3</v>
      </c>
      <c r="C69" s="25">
        <v>1.4</v>
      </c>
      <c r="D69" s="28">
        <v>9.57</v>
      </c>
      <c r="E69" s="25">
        <v>5</v>
      </c>
      <c r="F69" s="25">
        <v>2.6</v>
      </c>
      <c r="G69" s="29">
        <v>1.1000000000000001</v>
      </c>
      <c r="H69" s="25">
        <v>1.79</v>
      </c>
      <c r="I69" s="25">
        <v>9.3000000000000007</v>
      </c>
      <c r="J69" s="17">
        <v>6.21</v>
      </c>
      <c r="K69" s="17">
        <v>9.8000000000000007</v>
      </c>
      <c r="L69" s="17">
        <v>5.43</v>
      </c>
      <c r="M69" s="17">
        <v>8.1999999999999993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0"/>
  <sheetViews>
    <sheetView topLeftCell="A16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160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50880</v>
      </c>
      <c r="D4" s="69"/>
      <c r="E4" s="69"/>
      <c r="F4" s="69">
        <v>52200</v>
      </c>
      <c r="G4" s="69"/>
      <c r="H4" s="69"/>
      <c r="I4" s="69">
        <v>53543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43350</v>
      </c>
      <c r="D5" s="69"/>
      <c r="E5" s="69"/>
      <c r="F5" s="69">
        <v>44630</v>
      </c>
      <c r="G5" s="69"/>
      <c r="H5" s="69"/>
      <c r="I5" s="69">
        <v>45770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C4-'13日'!I4</f>
        <v>-444876</v>
      </c>
      <c r="D6" s="112"/>
      <c r="E6" s="112"/>
      <c r="F6" s="113">
        <f>F4-C4</f>
        <v>1320</v>
      </c>
      <c r="G6" s="114"/>
      <c r="H6" s="115"/>
      <c r="I6" s="113">
        <f>I4-F4</f>
        <v>1343</v>
      </c>
      <c r="J6" s="114"/>
      <c r="K6" s="115"/>
      <c r="L6" s="109">
        <f>C6+F6+I6</f>
        <v>-442213</v>
      </c>
      <c r="M6" s="109">
        <f>C7+F7+I7</f>
        <v>3528</v>
      </c>
    </row>
    <row r="7" spans="1:15" ht="21.95" customHeight="1" x14ac:dyDescent="0.15">
      <c r="A7" s="98"/>
      <c r="B7" s="6" t="s">
        <v>16</v>
      </c>
      <c r="C7" s="112">
        <f>C5-'13日'!I5</f>
        <v>1108</v>
      </c>
      <c r="D7" s="112"/>
      <c r="E7" s="112"/>
      <c r="F7" s="113">
        <f>F5-C5</f>
        <v>1280</v>
      </c>
      <c r="G7" s="114"/>
      <c r="H7" s="115"/>
      <c r="I7" s="113">
        <f>I5-F5</f>
        <v>1140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48</v>
      </c>
      <c r="D9" s="69"/>
      <c r="E9" s="69"/>
      <c r="F9" s="69">
        <v>43</v>
      </c>
      <c r="G9" s="69"/>
      <c r="H9" s="69"/>
      <c r="I9" s="69">
        <v>48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48</v>
      </c>
      <c r="D10" s="69"/>
      <c r="E10" s="69"/>
      <c r="F10" s="69">
        <v>43</v>
      </c>
      <c r="G10" s="69"/>
      <c r="H10" s="69"/>
      <c r="I10" s="69">
        <v>48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320</v>
      </c>
      <c r="D15" s="36">
        <v>260</v>
      </c>
      <c r="E15" s="36">
        <v>500</v>
      </c>
      <c r="F15" s="36">
        <v>500</v>
      </c>
      <c r="G15" s="36">
        <v>460</v>
      </c>
      <c r="H15" s="36">
        <v>420</v>
      </c>
      <c r="I15" s="36">
        <v>420</v>
      </c>
      <c r="J15" s="36">
        <v>380</v>
      </c>
      <c r="K15" s="36">
        <v>330</v>
      </c>
    </row>
    <row r="16" spans="1:15" ht="36.75" customHeight="1" x14ac:dyDescent="0.15">
      <c r="A16" s="52"/>
      <c r="B16" s="8" t="s">
        <v>28</v>
      </c>
      <c r="C16" s="65" t="s">
        <v>238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530</v>
      </c>
      <c r="D21" s="36">
        <v>440</v>
      </c>
      <c r="E21" s="36">
        <v>350</v>
      </c>
      <c r="F21" s="36">
        <v>350</v>
      </c>
      <c r="G21" s="36">
        <v>550</v>
      </c>
      <c r="H21" s="36">
        <v>380</v>
      </c>
      <c r="I21" s="36">
        <v>380</v>
      </c>
      <c r="J21" s="36">
        <v>300</v>
      </c>
      <c r="K21" s="36">
        <v>500</v>
      </c>
    </row>
    <row r="22" spans="1:11" ht="32.2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241</v>
      </c>
      <c r="G22" s="65"/>
      <c r="H22" s="65"/>
      <c r="I22" s="65" t="s">
        <v>242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1480</v>
      </c>
      <c r="D23" s="66"/>
      <c r="E23" s="66"/>
      <c r="F23" s="66">
        <v>1360</v>
      </c>
      <c r="G23" s="66"/>
      <c r="H23" s="66"/>
      <c r="I23" s="66">
        <v>1260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1180+1140</f>
        <v>2320</v>
      </c>
      <c r="D24" s="66"/>
      <c r="E24" s="66"/>
      <c r="F24" s="66">
        <v>2230</v>
      </c>
      <c r="G24" s="66"/>
      <c r="H24" s="66"/>
      <c r="I24" s="66">
        <v>2130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60</v>
      </c>
      <c r="D25" s="66"/>
      <c r="E25" s="66"/>
      <c r="F25" s="66">
        <v>60</v>
      </c>
      <c r="G25" s="66"/>
      <c r="H25" s="66"/>
      <c r="I25" s="66">
        <v>60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9</v>
      </c>
      <c r="D26" s="66"/>
      <c r="E26" s="66"/>
      <c r="F26" s="66">
        <v>7</v>
      </c>
      <c r="G26" s="66"/>
      <c r="H26" s="66"/>
      <c r="I26" s="66">
        <v>2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237</v>
      </c>
      <c r="D28" s="81"/>
      <c r="E28" s="82"/>
      <c r="F28" s="80" t="s">
        <v>240</v>
      </c>
      <c r="G28" s="81"/>
      <c r="H28" s="82"/>
      <c r="I28" s="80" t="s">
        <v>243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236</v>
      </c>
      <c r="D31" s="49"/>
      <c r="E31" s="50"/>
      <c r="F31" s="48" t="s">
        <v>239</v>
      </c>
      <c r="G31" s="49"/>
      <c r="H31" s="50"/>
      <c r="I31" s="48" t="s">
        <v>134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9.5</v>
      </c>
      <c r="F35" s="39">
        <v>9.34</v>
      </c>
      <c r="G35" s="39">
        <v>9.41</v>
      </c>
      <c r="H35" s="36">
        <v>9.3699999999999992</v>
      </c>
      <c r="I35" s="39">
        <v>9.56</v>
      </c>
      <c r="J35" s="17">
        <v>9.5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5.8</v>
      </c>
      <c r="F36" s="39">
        <v>7.4</v>
      </c>
      <c r="G36" s="39">
        <v>7.22</v>
      </c>
      <c r="H36" s="36">
        <v>7.29</v>
      </c>
      <c r="I36" s="39">
        <v>5.29</v>
      </c>
      <c r="J36" s="17">
        <v>5.07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40">
        <v>12.9</v>
      </c>
      <c r="F37" s="40">
        <v>15.1</v>
      </c>
      <c r="G37" s="40">
        <v>16.2</v>
      </c>
      <c r="H37" s="40">
        <v>16.8</v>
      </c>
      <c r="I37" s="40">
        <v>19.5</v>
      </c>
      <c r="J37" s="17">
        <v>17.600000000000001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40">
        <v>7.6</v>
      </c>
      <c r="F38" s="40">
        <v>13</v>
      </c>
      <c r="G38" s="40">
        <v>3.78</v>
      </c>
      <c r="H38" s="40">
        <v>3.48</v>
      </c>
      <c r="I38" s="40">
        <v>2.4</v>
      </c>
      <c r="J38" s="17">
        <v>19.399999999999999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40">
        <v>0.5</v>
      </c>
      <c r="F39" s="40">
        <v>0.5</v>
      </c>
      <c r="G39" s="40">
        <v>0.5</v>
      </c>
      <c r="H39" s="40">
        <v>0.6</v>
      </c>
      <c r="I39" s="40">
        <v>0.6</v>
      </c>
      <c r="J39" s="17">
        <v>0.6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40">
        <v>10.199999999999999</v>
      </c>
      <c r="F40" s="40">
        <v>10.11</v>
      </c>
      <c r="G40" s="40">
        <v>10.26</v>
      </c>
      <c r="H40" s="40">
        <v>10.19</v>
      </c>
      <c r="I40" s="40">
        <v>10.11</v>
      </c>
      <c r="J40" s="17">
        <v>10.02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16.34</v>
      </c>
      <c r="F41" s="39">
        <v>17.600000000000001</v>
      </c>
      <c r="G41" s="39">
        <v>18.899999999999999</v>
      </c>
      <c r="H41" s="36">
        <v>17.8</v>
      </c>
      <c r="I41" s="39">
        <v>13.67</v>
      </c>
      <c r="J41" s="17">
        <v>12.1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3.76</v>
      </c>
      <c r="F42" s="39">
        <v>3.74</v>
      </c>
      <c r="G42" s="39">
        <v>3.75</v>
      </c>
      <c r="H42" s="36">
        <v>3.71</v>
      </c>
      <c r="I42" s="39">
        <v>3.33</v>
      </c>
      <c r="J42" s="17">
        <v>2.58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6.57</v>
      </c>
      <c r="F43" s="39">
        <v>7.15</v>
      </c>
      <c r="G43" s="39">
        <v>7.56</v>
      </c>
      <c r="H43" s="36">
        <v>7.59</v>
      </c>
      <c r="I43" s="39">
        <v>7.78</v>
      </c>
      <c r="J43" s="17">
        <v>8.14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840</v>
      </c>
      <c r="F44" s="39">
        <v>980</v>
      </c>
      <c r="G44" s="39">
        <v>1045</v>
      </c>
      <c r="H44" s="36">
        <v>1049</v>
      </c>
      <c r="I44" s="39">
        <v>905</v>
      </c>
      <c r="J44" s="17">
        <v>609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6.35</v>
      </c>
      <c r="F45" s="39">
        <v>4.6399999999999997</v>
      </c>
      <c r="G45" s="39">
        <v>4.5</v>
      </c>
      <c r="H45" s="36">
        <v>4.8</v>
      </c>
      <c r="I45" s="39">
        <v>10.93</v>
      </c>
      <c r="J45" s="17">
        <v>9.6300000000000008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19</v>
      </c>
      <c r="F46" s="39">
        <v>28.8</v>
      </c>
      <c r="G46" s="39">
        <v>26.4</v>
      </c>
      <c r="H46" s="36">
        <v>24.8</v>
      </c>
      <c r="I46" s="39">
        <v>12.9</v>
      </c>
      <c r="J46" s="17">
        <v>15.7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4.0999999999999996</v>
      </c>
      <c r="F47" s="39">
        <v>5.28</v>
      </c>
      <c r="G47" s="39">
        <v>2.12</v>
      </c>
      <c r="H47" s="36">
        <v>4.3600000000000003</v>
      </c>
      <c r="I47" s="39">
        <v>2.52</v>
      </c>
      <c r="J47" s="17">
        <v>3.6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67.400000000000006</v>
      </c>
      <c r="C59" s="25"/>
      <c r="D59" s="28">
        <v>127</v>
      </c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>
        <v>1.1200000000000001</v>
      </c>
      <c r="G60" s="29"/>
      <c r="H60" s="25">
        <v>7.57</v>
      </c>
      <c r="I60" s="25"/>
      <c r="J60" s="17">
        <v>22</v>
      </c>
      <c r="K60" s="17"/>
      <c r="L60" s="17">
        <v>8.83</v>
      </c>
      <c r="M60" s="17"/>
    </row>
    <row r="61" spans="1:13" ht="18.75" x14ac:dyDescent="0.25">
      <c r="A61" s="24" t="s">
        <v>2</v>
      </c>
      <c r="B61" s="25">
        <v>21.8</v>
      </c>
      <c r="C61" s="25"/>
      <c r="D61" s="28">
        <v>14</v>
      </c>
      <c r="E61" s="25"/>
      <c r="F61" s="25">
        <v>12.4</v>
      </c>
      <c r="G61" s="29"/>
      <c r="H61" s="25">
        <v>25.2</v>
      </c>
      <c r="I61" s="25"/>
      <c r="J61" s="17">
        <v>2.69</v>
      </c>
      <c r="K61" s="17"/>
      <c r="L61" s="17">
        <v>18.399999999999999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>
        <v>20.6</v>
      </c>
      <c r="J63" s="17"/>
      <c r="K63" s="17">
        <v>34.43</v>
      </c>
      <c r="M63" s="17">
        <v>35.01</v>
      </c>
    </row>
    <row r="64" spans="1:13" ht="18.75" x14ac:dyDescent="0.25">
      <c r="A64" s="26" t="s">
        <v>3</v>
      </c>
      <c r="B64" s="25"/>
      <c r="C64" s="25">
        <v>28.1</v>
      </c>
      <c r="D64" s="28"/>
      <c r="E64" s="25">
        <v>14</v>
      </c>
      <c r="F64" s="25"/>
      <c r="G64" s="25">
        <v>20.8</v>
      </c>
      <c r="H64" s="25"/>
      <c r="I64" s="25">
        <v>36.799999999999997</v>
      </c>
      <c r="J64" s="17"/>
      <c r="K64" s="17">
        <v>31.6</v>
      </c>
      <c r="L64" s="17"/>
      <c r="M64" s="17">
        <v>28.79</v>
      </c>
    </row>
    <row r="65" spans="1:13" ht="18.75" x14ac:dyDescent="0.25">
      <c r="A65" s="26" t="s">
        <v>4</v>
      </c>
      <c r="B65" s="25"/>
      <c r="C65" s="25">
        <v>51.3</v>
      </c>
      <c r="D65" s="28"/>
      <c r="E65" s="25">
        <v>61.7</v>
      </c>
      <c r="F65" s="25"/>
      <c r="G65" s="25">
        <v>45</v>
      </c>
      <c r="H65" s="25"/>
      <c r="I65" s="25">
        <v>20.399999999999999</v>
      </c>
      <c r="J65" s="17"/>
      <c r="K65" s="17">
        <v>43.69</v>
      </c>
      <c r="M65" s="17">
        <v>43.52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3.68</v>
      </c>
      <c r="C67" s="25">
        <v>8.9</v>
      </c>
      <c r="D67" s="28">
        <v>3.5</v>
      </c>
      <c r="E67" s="25">
        <v>2.8</v>
      </c>
      <c r="F67" s="25">
        <v>1.1299999999999999</v>
      </c>
      <c r="G67" s="29">
        <v>1.4</v>
      </c>
      <c r="H67" s="25">
        <v>3.76</v>
      </c>
      <c r="I67" s="25">
        <v>2.8</v>
      </c>
      <c r="J67" s="17">
        <v>0.52</v>
      </c>
      <c r="K67" s="17">
        <v>1.8</v>
      </c>
      <c r="L67" s="17">
        <v>1.1399999999999999</v>
      </c>
      <c r="M67" s="17">
        <v>2.1</v>
      </c>
    </row>
    <row r="68" spans="1:13" ht="18.75" x14ac:dyDescent="0.25">
      <c r="A68" s="27" t="s">
        <v>5</v>
      </c>
      <c r="B68" s="41">
        <v>15.4</v>
      </c>
      <c r="C68" s="25">
        <v>12.9</v>
      </c>
      <c r="D68" s="28">
        <v>6.86</v>
      </c>
      <c r="E68" s="25">
        <v>7.2</v>
      </c>
      <c r="F68" s="25">
        <v>3.71</v>
      </c>
      <c r="G68" s="29">
        <v>2.7</v>
      </c>
      <c r="H68" s="25">
        <v>4.3899999999999997</v>
      </c>
      <c r="I68" s="25">
        <v>3.1</v>
      </c>
      <c r="J68" s="17">
        <v>2.82</v>
      </c>
      <c r="K68" s="17">
        <v>9.6999999999999993</v>
      </c>
      <c r="L68" s="17">
        <v>3.6</v>
      </c>
      <c r="M68" s="17">
        <v>6.7</v>
      </c>
    </row>
    <row r="69" spans="1:13" ht="18.75" x14ac:dyDescent="0.25">
      <c r="A69" s="27" t="s">
        <v>6</v>
      </c>
      <c r="B69" s="41">
        <v>16.399999999999999</v>
      </c>
      <c r="C69" s="25">
        <v>9.1999999999999993</v>
      </c>
      <c r="D69" s="28">
        <v>5.32</v>
      </c>
      <c r="E69" s="25">
        <v>4.5999999999999996</v>
      </c>
      <c r="F69" s="25"/>
      <c r="G69" s="29"/>
      <c r="H69" s="25">
        <v>3.21</v>
      </c>
      <c r="I69" s="25">
        <v>4.8</v>
      </c>
      <c r="J69" s="17">
        <v>3.87</v>
      </c>
      <c r="K69" s="17">
        <v>2.8</v>
      </c>
      <c r="L69" s="17">
        <v>4.67</v>
      </c>
      <c r="M69" s="17">
        <v>3.7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0"/>
  <sheetViews>
    <sheetView topLeftCell="A28" workbookViewId="0">
      <selection activeCell="I56" sqref="B56:I5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165</v>
      </c>
      <c r="D2" s="104"/>
      <c r="E2" s="104"/>
      <c r="F2" s="105" t="s">
        <v>169</v>
      </c>
      <c r="G2" s="105"/>
      <c r="H2" s="105"/>
      <c r="I2" s="106" t="s">
        <v>175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54830</v>
      </c>
      <c r="D4" s="69"/>
      <c r="E4" s="69"/>
      <c r="F4" s="69">
        <v>56150</v>
      </c>
      <c r="G4" s="69"/>
      <c r="H4" s="69"/>
      <c r="I4" s="69">
        <v>57520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46620</v>
      </c>
      <c r="D5" s="69"/>
      <c r="E5" s="69"/>
      <c r="F5" s="69">
        <v>47900</v>
      </c>
      <c r="G5" s="69"/>
      <c r="H5" s="69"/>
      <c r="I5" s="69">
        <v>49000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C4-'14日'!I4</f>
        <v>1287</v>
      </c>
      <c r="D6" s="112"/>
      <c r="E6" s="112"/>
      <c r="F6" s="113">
        <f>F4-C4</f>
        <v>1320</v>
      </c>
      <c r="G6" s="114"/>
      <c r="H6" s="115"/>
      <c r="I6" s="113">
        <f>I4-F4</f>
        <v>1370</v>
      </c>
      <c r="J6" s="114"/>
      <c r="K6" s="115"/>
      <c r="L6" s="109">
        <f>C6+F6+I6</f>
        <v>3977</v>
      </c>
      <c r="M6" s="109">
        <f>C7+F7+I7</f>
        <v>3230</v>
      </c>
    </row>
    <row r="7" spans="1:15" ht="21.95" customHeight="1" x14ac:dyDescent="0.15">
      <c r="A7" s="98"/>
      <c r="B7" s="6" t="s">
        <v>16</v>
      </c>
      <c r="C7" s="112">
        <f>C5-'14日'!I5</f>
        <v>850</v>
      </c>
      <c r="D7" s="112"/>
      <c r="E7" s="112"/>
      <c r="F7" s="113">
        <f>F5-C5</f>
        <v>1280</v>
      </c>
      <c r="G7" s="114"/>
      <c r="H7" s="115"/>
      <c r="I7" s="113">
        <f>I5-F5</f>
        <v>1100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48</v>
      </c>
      <c r="G9" s="69"/>
      <c r="H9" s="69"/>
      <c r="I9" s="69">
        <v>44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47</v>
      </c>
      <c r="D10" s="69"/>
      <c r="E10" s="69"/>
      <c r="F10" s="69">
        <v>48</v>
      </c>
      <c r="G10" s="69"/>
      <c r="H10" s="69"/>
      <c r="I10" s="69">
        <v>44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330</v>
      </c>
      <c r="D15" s="36">
        <v>300</v>
      </c>
      <c r="E15" s="36">
        <v>280</v>
      </c>
      <c r="F15" s="36">
        <v>270</v>
      </c>
      <c r="G15" s="36">
        <v>500</v>
      </c>
      <c r="H15" s="36">
        <v>470</v>
      </c>
      <c r="I15" s="36">
        <v>470</v>
      </c>
      <c r="J15" s="36">
        <v>430</v>
      </c>
      <c r="K15" s="36">
        <v>390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245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500</v>
      </c>
      <c r="D21" s="36">
        <v>400</v>
      </c>
      <c r="E21" s="36">
        <v>320</v>
      </c>
      <c r="F21" s="36">
        <v>310</v>
      </c>
      <c r="G21" s="36">
        <v>480</v>
      </c>
      <c r="H21" s="36">
        <v>400</v>
      </c>
      <c r="I21" s="36">
        <v>400</v>
      </c>
      <c r="J21" s="36">
        <v>300</v>
      </c>
      <c r="K21" s="36">
        <v>500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246</v>
      </c>
      <c r="G22" s="65"/>
      <c r="H22" s="65"/>
      <c r="I22" s="65" t="s">
        <v>248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1250</v>
      </c>
      <c r="D23" s="66"/>
      <c r="E23" s="66"/>
      <c r="F23" s="66">
        <v>1200</v>
      </c>
      <c r="G23" s="66"/>
      <c r="H23" s="66"/>
      <c r="I23" s="66">
        <v>1000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2050</v>
      </c>
      <c r="D24" s="66"/>
      <c r="E24" s="66"/>
      <c r="F24" s="66">
        <v>1930</v>
      </c>
      <c r="G24" s="66"/>
      <c r="H24" s="66"/>
      <c r="I24" s="66">
        <v>1930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60</v>
      </c>
      <c r="D25" s="66"/>
      <c r="E25" s="66"/>
      <c r="F25" s="66">
        <v>59</v>
      </c>
      <c r="G25" s="66"/>
      <c r="H25" s="66"/>
      <c r="I25" s="66">
        <v>59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</v>
      </c>
      <c r="D26" s="66"/>
      <c r="E26" s="66"/>
      <c r="F26" s="66">
        <v>28</v>
      </c>
      <c r="G26" s="66"/>
      <c r="H26" s="66"/>
      <c r="I26" s="66">
        <v>26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244</v>
      </c>
      <c r="D28" s="81"/>
      <c r="E28" s="82"/>
      <c r="F28" s="80" t="s">
        <v>247</v>
      </c>
      <c r="G28" s="81"/>
      <c r="H28" s="82"/>
      <c r="I28" s="80" t="s">
        <v>249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138</v>
      </c>
      <c r="D31" s="49"/>
      <c r="E31" s="50"/>
      <c r="F31" s="48" t="s">
        <v>236</v>
      </c>
      <c r="G31" s="49"/>
      <c r="H31" s="50"/>
      <c r="I31" s="48" t="s">
        <v>212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9.44</v>
      </c>
      <c r="F35" s="39">
        <v>9.42</v>
      </c>
      <c r="G35" s="39">
        <v>9.5</v>
      </c>
      <c r="H35" s="36">
        <v>9.49</v>
      </c>
      <c r="I35" s="39">
        <v>9.48</v>
      </c>
      <c r="J35" s="17">
        <v>9.44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4.99</v>
      </c>
      <c r="F36" s="39">
        <v>5.3</v>
      </c>
      <c r="G36" s="39">
        <v>5.85</v>
      </c>
      <c r="H36" s="36">
        <v>6.55</v>
      </c>
      <c r="I36" s="39">
        <v>9.4600000000000009</v>
      </c>
      <c r="J36" s="17">
        <v>10.029999999999999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40">
        <v>19</v>
      </c>
      <c r="F37" s="40">
        <v>17.7</v>
      </c>
      <c r="G37" s="40">
        <v>16.5</v>
      </c>
      <c r="H37" s="36">
        <v>17.899999999999999</v>
      </c>
      <c r="I37" s="39">
        <v>12.4</v>
      </c>
      <c r="J37" s="17">
        <v>13.1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40">
        <v>2.94</v>
      </c>
      <c r="F38" s="40">
        <v>3.2</v>
      </c>
      <c r="G38" s="40">
        <v>6.96</v>
      </c>
      <c r="H38" s="32">
        <v>6.62</v>
      </c>
      <c r="I38" s="39">
        <v>4.58</v>
      </c>
      <c r="J38" s="17">
        <v>4.18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40">
        <v>0.8</v>
      </c>
      <c r="F39" s="40">
        <v>0.8</v>
      </c>
      <c r="G39" s="40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10.07</v>
      </c>
      <c r="F40" s="39">
        <v>10.08</v>
      </c>
      <c r="G40" s="39">
        <v>10.16</v>
      </c>
      <c r="H40" s="36">
        <v>10.07</v>
      </c>
      <c r="I40" s="39">
        <v>10.02</v>
      </c>
      <c r="J40" s="17">
        <v>10.07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12.08</v>
      </c>
      <c r="F41" s="39">
        <v>14.2</v>
      </c>
      <c r="G41" s="39">
        <v>18.25</v>
      </c>
      <c r="H41" s="36">
        <v>14.6</v>
      </c>
      <c r="I41" s="39">
        <v>17.87</v>
      </c>
      <c r="J41" s="17">
        <v>18.13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2.54</v>
      </c>
      <c r="F42" s="39">
        <v>3</v>
      </c>
      <c r="G42" s="39">
        <v>3.28</v>
      </c>
      <c r="H42" s="36">
        <v>3.33</v>
      </c>
      <c r="I42" s="39">
        <v>3.26</v>
      </c>
      <c r="J42" s="17">
        <v>4.25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4.6399999999999997</v>
      </c>
      <c r="F43" s="39">
        <v>4.83</v>
      </c>
      <c r="G43" s="39">
        <v>5.65</v>
      </c>
      <c r="H43" s="36">
        <v>5.69</v>
      </c>
      <c r="I43" s="39">
        <v>6.94</v>
      </c>
      <c r="J43" s="17">
        <v>6.85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744</v>
      </c>
      <c r="F44" s="39">
        <v>939</v>
      </c>
      <c r="G44" s="39">
        <v>1040</v>
      </c>
      <c r="H44" s="36">
        <v>1400</v>
      </c>
      <c r="I44" s="39">
        <v>1360</v>
      </c>
      <c r="J44" s="17">
        <v>788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5.54</v>
      </c>
      <c r="F45" s="39">
        <v>5.6</v>
      </c>
      <c r="G45" s="39">
        <v>6.05</v>
      </c>
      <c r="H45" s="36">
        <v>4.87</v>
      </c>
      <c r="I45" s="39">
        <v>6.58</v>
      </c>
      <c r="J45" s="17">
        <v>7.28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13.7</v>
      </c>
      <c r="F46" s="39">
        <v>12.8</v>
      </c>
      <c r="G46" s="39">
        <v>18.2</v>
      </c>
      <c r="H46" s="36">
        <v>24.8</v>
      </c>
      <c r="I46" s="39">
        <v>35.1</v>
      </c>
      <c r="J46" s="17">
        <v>15.7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0.64</v>
      </c>
      <c r="F47" s="39">
        <v>1.1000000000000001</v>
      </c>
      <c r="G47" s="39">
        <v>2.87</v>
      </c>
      <c r="H47" s="36">
        <v>2.04</v>
      </c>
      <c r="I47" s="39">
        <v>1.74</v>
      </c>
      <c r="J47" s="17">
        <v>2.16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8.1199999999999992</v>
      </c>
      <c r="D56" s="18" t="s">
        <v>80</v>
      </c>
      <c r="E56" s="19">
        <v>82</v>
      </c>
      <c r="F56" s="18" t="s">
        <v>81</v>
      </c>
      <c r="G56" s="19">
        <v>71.7</v>
      </c>
      <c r="H56" s="18" t="s">
        <v>82</v>
      </c>
      <c r="I56" s="19">
        <v>0.14000000000000001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56.3</v>
      </c>
      <c r="C59" s="25"/>
      <c r="D59" s="28">
        <v>9.1999999999999993</v>
      </c>
      <c r="E59" s="25"/>
      <c r="F59" s="25">
        <v>53.4</v>
      </c>
      <c r="G59" s="29"/>
      <c r="H59" s="25">
        <v>43.7</v>
      </c>
      <c r="I59" s="25"/>
      <c r="J59" s="17">
        <v>70.400000000000006</v>
      </c>
      <c r="K59" s="17"/>
      <c r="L59" s="17"/>
      <c r="M59" s="17"/>
    </row>
    <row r="60" spans="1:13" ht="18.75" x14ac:dyDescent="0.25">
      <c r="A60" s="24" t="s">
        <v>1</v>
      </c>
      <c r="B60" s="25">
        <v>5.43</v>
      </c>
      <c r="C60" s="25"/>
      <c r="D60" s="28">
        <v>0.6</v>
      </c>
      <c r="E60" s="25"/>
      <c r="F60" s="25">
        <v>2.72</v>
      </c>
      <c r="G60" s="29"/>
      <c r="H60" s="25">
        <v>3.18</v>
      </c>
      <c r="I60" s="25"/>
      <c r="J60" s="17">
        <v>4.67</v>
      </c>
      <c r="K60" s="17"/>
      <c r="L60" s="17">
        <v>0.86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>
        <v>38.5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47.6</v>
      </c>
      <c r="D63" s="28"/>
      <c r="E63" s="25">
        <v>32.270000000000003</v>
      </c>
      <c r="F63" s="25"/>
      <c r="G63" s="29">
        <v>32.700000000000003</v>
      </c>
      <c r="H63" s="25"/>
      <c r="I63" s="25">
        <v>31.7</v>
      </c>
      <c r="J63" s="17"/>
      <c r="K63" s="17">
        <v>32</v>
      </c>
      <c r="M63" s="17">
        <v>28.7</v>
      </c>
    </row>
    <row r="64" spans="1:13" ht="18.75" x14ac:dyDescent="0.25">
      <c r="A64" s="26" t="s">
        <v>3</v>
      </c>
      <c r="B64" s="25"/>
      <c r="C64" s="25">
        <v>33.4</v>
      </c>
      <c r="D64" s="28"/>
      <c r="E64" s="25">
        <v>158.28</v>
      </c>
      <c r="F64" s="25"/>
      <c r="G64" s="29">
        <v>6.9</v>
      </c>
      <c r="H64" s="25"/>
      <c r="I64" s="25">
        <v>7.8</v>
      </c>
      <c r="J64" s="17"/>
      <c r="K64" s="17">
        <v>8</v>
      </c>
      <c r="L64" s="17"/>
      <c r="M64" s="17">
        <v>9.1999999999999993</v>
      </c>
    </row>
    <row r="65" spans="1:13" ht="18.75" x14ac:dyDescent="0.25">
      <c r="A65" s="26" t="s">
        <v>4</v>
      </c>
      <c r="B65" s="25"/>
      <c r="C65" s="25">
        <v>57</v>
      </c>
      <c r="D65" s="28"/>
      <c r="E65" s="25">
        <v>47.36</v>
      </c>
      <c r="F65" s="25"/>
      <c r="G65" s="29">
        <v>48.7</v>
      </c>
      <c r="H65" s="25"/>
      <c r="I65" s="25">
        <v>50.2</v>
      </c>
      <c r="J65" s="17"/>
      <c r="K65" s="17">
        <v>36.9</v>
      </c>
      <c r="M65" s="17">
        <v>55.4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0.6</v>
      </c>
      <c r="C67" s="25">
        <v>4.0999999999999996</v>
      </c>
      <c r="D67" s="28">
        <v>0.2</v>
      </c>
      <c r="E67" s="25">
        <v>4.2</v>
      </c>
      <c r="F67" s="25">
        <v>1.4</v>
      </c>
      <c r="G67" s="29">
        <v>2.7</v>
      </c>
      <c r="H67" s="25">
        <v>0.88</v>
      </c>
      <c r="I67" s="25">
        <v>3.3</v>
      </c>
      <c r="J67" s="17">
        <v>2.84</v>
      </c>
      <c r="K67" s="17">
        <v>0.9</v>
      </c>
      <c r="L67" s="17">
        <v>2.35</v>
      </c>
      <c r="M67" s="17">
        <v>1.2</v>
      </c>
    </row>
    <row r="68" spans="1:13" ht="18.75" x14ac:dyDescent="0.25">
      <c r="A68" s="27" t="s">
        <v>5</v>
      </c>
      <c r="B68" s="41">
        <v>1.83</v>
      </c>
      <c r="C68" s="25">
        <v>6.9</v>
      </c>
      <c r="D68" s="28">
        <v>2.33</v>
      </c>
      <c r="E68" s="25">
        <v>10.9</v>
      </c>
      <c r="F68" s="25">
        <v>5.67</v>
      </c>
      <c r="G68" s="29">
        <v>10.6</v>
      </c>
      <c r="H68" s="25">
        <v>10.1</v>
      </c>
      <c r="I68" s="25">
        <v>17.100000000000001</v>
      </c>
      <c r="J68" s="17"/>
      <c r="K68" s="17"/>
      <c r="L68" s="17">
        <v>4.76</v>
      </c>
      <c r="M68" s="17">
        <v>3.6</v>
      </c>
    </row>
    <row r="69" spans="1:13" ht="18.75" x14ac:dyDescent="0.25">
      <c r="A69" s="27" t="s">
        <v>6</v>
      </c>
      <c r="B69" s="41">
        <v>7.25</v>
      </c>
      <c r="C69" s="25">
        <v>5.0999999999999996</v>
      </c>
      <c r="D69" s="28">
        <v>5</v>
      </c>
      <c r="E69" s="25">
        <v>5.55</v>
      </c>
      <c r="F69" s="25">
        <v>1.22</v>
      </c>
      <c r="G69" s="29">
        <v>6.1</v>
      </c>
      <c r="H69" s="25">
        <v>4.9400000000000004</v>
      </c>
      <c r="I69" s="25">
        <v>3.7</v>
      </c>
      <c r="J69" s="17">
        <v>3.67</v>
      </c>
      <c r="K69" s="17">
        <v>1.4</v>
      </c>
      <c r="L69" s="17">
        <v>4.22</v>
      </c>
      <c r="M69" s="17">
        <v>1.8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165</v>
      </c>
      <c r="D2" s="104"/>
      <c r="E2" s="104"/>
      <c r="F2" s="105" t="s">
        <v>169</v>
      </c>
      <c r="G2" s="105"/>
      <c r="H2" s="105"/>
      <c r="I2" s="106" t="s">
        <v>175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58970</v>
      </c>
      <c r="D4" s="69"/>
      <c r="E4" s="69"/>
      <c r="F4" s="69">
        <v>60150</v>
      </c>
      <c r="G4" s="69"/>
      <c r="H4" s="69"/>
      <c r="I4" s="69">
        <v>61610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50350</v>
      </c>
      <c r="D5" s="69"/>
      <c r="E5" s="69"/>
      <c r="F5" s="69">
        <v>51400</v>
      </c>
      <c r="G5" s="69"/>
      <c r="H5" s="69"/>
      <c r="I5" s="69">
        <v>52330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C4-'15日'!I4</f>
        <v>1450</v>
      </c>
      <c r="D6" s="112"/>
      <c r="E6" s="112"/>
      <c r="F6" s="113">
        <f>F4-C4</f>
        <v>1180</v>
      </c>
      <c r="G6" s="114"/>
      <c r="H6" s="115"/>
      <c r="I6" s="113">
        <f>I4-F4</f>
        <v>1460</v>
      </c>
      <c r="J6" s="114"/>
      <c r="K6" s="115"/>
      <c r="L6" s="109">
        <f>C6+F6+I6</f>
        <v>4090</v>
      </c>
      <c r="M6" s="109">
        <f>C7+F7+I7</f>
        <v>3330</v>
      </c>
    </row>
    <row r="7" spans="1:15" ht="21.95" customHeight="1" x14ac:dyDescent="0.15">
      <c r="A7" s="98"/>
      <c r="B7" s="6" t="s">
        <v>16</v>
      </c>
      <c r="C7" s="112">
        <f>C5-'15日'!I5</f>
        <v>1350</v>
      </c>
      <c r="D7" s="112"/>
      <c r="E7" s="112"/>
      <c r="F7" s="113">
        <f>F5-C5</f>
        <v>1050</v>
      </c>
      <c r="G7" s="114"/>
      <c r="H7" s="115"/>
      <c r="I7" s="113">
        <f>I5-F5</f>
        <v>930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47</v>
      </c>
      <c r="G9" s="69"/>
      <c r="H9" s="69"/>
      <c r="I9" s="69">
        <v>45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47</v>
      </c>
      <c r="D10" s="69"/>
      <c r="E10" s="69"/>
      <c r="F10" s="69">
        <v>47</v>
      </c>
      <c r="G10" s="69"/>
      <c r="H10" s="69"/>
      <c r="I10" s="69">
        <v>45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390</v>
      </c>
      <c r="D15" s="36">
        <v>350</v>
      </c>
      <c r="E15" s="36">
        <v>310</v>
      </c>
      <c r="F15" s="36">
        <v>300</v>
      </c>
      <c r="G15" s="36">
        <v>270</v>
      </c>
      <c r="H15" s="36">
        <v>500</v>
      </c>
      <c r="I15" s="36">
        <v>500</v>
      </c>
      <c r="J15" s="36">
        <v>470</v>
      </c>
      <c r="K15" s="36">
        <v>430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252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500</v>
      </c>
      <c r="D21" s="36">
        <v>430</v>
      </c>
      <c r="E21" s="36">
        <v>340</v>
      </c>
      <c r="F21" s="36">
        <v>330</v>
      </c>
      <c r="G21" s="36">
        <v>500</v>
      </c>
      <c r="H21" s="36">
        <v>450</v>
      </c>
      <c r="I21" s="36">
        <v>450</v>
      </c>
      <c r="J21" s="36">
        <v>360</v>
      </c>
      <c r="K21" s="36">
        <v>260</v>
      </c>
    </row>
    <row r="22" spans="1:11" ht="28.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253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830</v>
      </c>
      <c r="D23" s="66"/>
      <c r="E23" s="66"/>
      <c r="F23" s="66">
        <v>700</v>
      </c>
      <c r="G23" s="66"/>
      <c r="H23" s="66"/>
      <c r="I23" s="66">
        <v>480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1760</v>
      </c>
      <c r="D24" s="66"/>
      <c r="E24" s="66"/>
      <c r="F24" s="66">
        <v>1760</v>
      </c>
      <c r="G24" s="66"/>
      <c r="H24" s="66"/>
      <c r="I24" s="66">
        <v>1650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59</v>
      </c>
      <c r="D25" s="66"/>
      <c r="E25" s="66"/>
      <c r="F25" s="66">
        <v>59</v>
      </c>
      <c r="G25" s="66"/>
      <c r="H25" s="66"/>
      <c r="I25" s="66">
        <v>59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26</v>
      </c>
      <c r="D26" s="66"/>
      <c r="E26" s="66"/>
      <c r="F26" s="66">
        <v>24</v>
      </c>
      <c r="G26" s="66"/>
      <c r="H26" s="66"/>
      <c r="I26" s="66">
        <v>24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251</v>
      </c>
      <c r="D28" s="81"/>
      <c r="E28" s="82"/>
      <c r="F28" s="80" t="s">
        <v>257</v>
      </c>
      <c r="G28" s="81"/>
      <c r="H28" s="82"/>
      <c r="I28" s="80" t="s">
        <v>258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250</v>
      </c>
      <c r="D31" s="49"/>
      <c r="E31" s="50"/>
      <c r="F31" s="48" t="s">
        <v>236</v>
      </c>
      <c r="G31" s="49"/>
      <c r="H31" s="50"/>
      <c r="I31" s="48" t="s">
        <v>212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9.41</v>
      </c>
      <c r="F35" s="39">
        <v>9.43</v>
      </c>
      <c r="G35" s="39">
        <v>9.5</v>
      </c>
      <c r="H35" s="36">
        <v>9.48</v>
      </c>
      <c r="I35" s="39">
        <v>9.4600000000000009</v>
      </c>
      <c r="J35" s="17">
        <v>9.4499999999999993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4.72</v>
      </c>
      <c r="F36" s="39">
        <v>5.49</v>
      </c>
      <c r="G36" s="39">
        <v>5.3</v>
      </c>
      <c r="H36" s="36">
        <v>6.48</v>
      </c>
      <c r="I36" s="39">
        <v>7.17</v>
      </c>
      <c r="J36" s="17">
        <v>8.91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40">
        <v>13.8</v>
      </c>
      <c r="F37" s="40">
        <v>14.6</v>
      </c>
      <c r="G37" s="40">
        <v>14.5</v>
      </c>
      <c r="H37" s="36">
        <v>16.3</v>
      </c>
      <c r="I37" s="39">
        <v>14.5</v>
      </c>
      <c r="J37" s="17">
        <v>14.1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40">
        <v>11.8</v>
      </c>
      <c r="F38" s="40">
        <v>10.3</v>
      </c>
      <c r="G38" s="40">
        <v>6.6</v>
      </c>
      <c r="H38" s="32">
        <v>4.62</v>
      </c>
      <c r="I38" s="39">
        <v>5.23</v>
      </c>
      <c r="J38" s="17">
        <v>6.24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40">
        <v>0.5</v>
      </c>
      <c r="F39" s="40">
        <v>0.5</v>
      </c>
      <c r="G39" s="40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10.28</v>
      </c>
      <c r="F40" s="39">
        <v>10.17</v>
      </c>
      <c r="G40" s="39">
        <v>10.28</v>
      </c>
      <c r="H40" s="36">
        <v>10.18</v>
      </c>
      <c r="I40" s="39">
        <v>10.210000000000001</v>
      </c>
      <c r="J40" s="17">
        <v>10.19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12.18</v>
      </c>
      <c r="F41" s="39">
        <v>17.89</v>
      </c>
      <c r="G41" s="39">
        <v>15.48</v>
      </c>
      <c r="H41" s="36">
        <v>15</v>
      </c>
      <c r="I41" s="39">
        <v>15.96</v>
      </c>
      <c r="J41" s="17">
        <v>17.23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4.2699999999999996</v>
      </c>
      <c r="F42" s="39">
        <v>3.5</v>
      </c>
      <c r="G42" s="39">
        <v>3.35</v>
      </c>
      <c r="H42" s="36">
        <v>3.27</v>
      </c>
      <c r="I42" s="39">
        <v>3.73</v>
      </c>
      <c r="J42" s="17">
        <v>3.69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6.24</v>
      </c>
      <c r="F43" s="39">
        <v>5.83</v>
      </c>
      <c r="G43" s="39">
        <v>5.46</v>
      </c>
      <c r="H43" s="36">
        <v>6.66</v>
      </c>
      <c r="I43" s="39">
        <v>5.83</v>
      </c>
      <c r="J43" s="17">
        <v>6.42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915</v>
      </c>
      <c r="F44" s="39">
        <v>771</v>
      </c>
      <c r="G44" s="39">
        <v>680</v>
      </c>
      <c r="H44" s="36">
        <v>770</v>
      </c>
      <c r="I44" s="39">
        <v>972</v>
      </c>
      <c r="J44" s="17">
        <v>890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4.32</v>
      </c>
      <c r="F45" s="39">
        <v>5.08</v>
      </c>
      <c r="G45" s="39">
        <v>4.82</v>
      </c>
      <c r="H45" s="36">
        <v>4.83</v>
      </c>
      <c r="I45" s="39">
        <v>4.79</v>
      </c>
      <c r="J45" s="17">
        <v>5.36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18.2</v>
      </c>
      <c r="F46" s="39">
        <v>20.6</v>
      </c>
      <c r="G46" s="39">
        <v>23.9</v>
      </c>
      <c r="H46" s="36">
        <v>25.7</v>
      </c>
      <c r="I46" s="39">
        <v>34.799999999999997</v>
      </c>
      <c r="J46" s="17">
        <v>25.1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6.97</v>
      </c>
      <c r="F47" s="39">
        <v>18.8</v>
      </c>
      <c r="G47" s="39">
        <v>7.28</v>
      </c>
      <c r="H47" s="36">
        <v>1.52</v>
      </c>
      <c r="I47" s="39">
        <v>4.3099999999999996</v>
      </c>
      <c r="J47" s="17">
        <v>2.16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</v>
      </c>
      <c r="D56" s="18" t="s">
        <v>80</v>
      </c>
      <c r="E56" s="19">
        <v>76</v>
      </c>
      <c r="F56" s="18" t="s">
        <v>81</v>
      </c>
      <c r="G56" s="19">
        <v>65.73</v>
      </c>
      <c r="H56" s="18" t="s">
        <v>82</v>
      </c>
      <c r="I56" s="19">
        <v>0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>
        <v>39.4</v>
      </c>
      <c r="E59" s="25"/>
      <c r="F59" s="25">
        <v>86</v>
      </c>
      <c r="G59" s="29"/>
      <c r="H59" s="25">
        <v>73.2</v>
      </c>
      <c r="I59" s="25"/>
      <c r="J59" s="17">
        <v>75.7</v>
      </c>
      <c r="K59" s="17"/>
      <c r="L59" s="17"/>
      <c r="M59" s="17"/>
    </row>
    <row r="60" spans="1:13" ht="18.75" x14ac:dyDescent="0.25">
      <c r="A60" s="24" t="s">
        <v>1</v>
      </c>
      <c r="B60" s="25">
        <v>55.6</v>
      </c>
      <c r="C60" s="25"/>
      <c r="D60" s="28"/>
      <c r="E60" s="25"/>
      <c r="F60" s="25"/>
      <c r="G60" s="29"/>
      <c r="H60" s="25">
        <v>24.4</v>
      </c>
      <c r="I60" s="25"/>
      <c r="J60" s="17">
        <v>6.13</v>
      </c>
      <c r="K60" s="17"/>
      <c r="L60" s="17">
        <v>1.26</v>
      </c>
      <c r="M60" s="17"/>
    </row>
    <row r="61" spans="1:13" ht="18.75" x14ac:dyDescent="0.25">
      <c r="A61" s="24" t="s">
        <v>2</v>
      </c>
      <c r="B61" s="25">
        <v>33.799999999999997</v>
      </c>
      <c r="C61" s="25"/>
      <c r="D61" s="28">
        <v>41.1</v>
      </c>
      <c r="E61" s="25"/>
      <c r="F61" s="25">
        <v>30.5</v>
      </c>
      <c r="G61" s="29"/>
      <c r="H61" s="25"/>
      <c r="I61" s="25"/>
      <c r="J61" s="17"/>
      <c r="K61" s="17"/>
      <c r="L61" s="17">
        <v>0.78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/>
      <c r="D63" s="28"/>
      <c r="E63" s="25">
        <v>36.4</v>
      </c>
      <c r="F63" s="25"/>
      <c r="G63" s="29">
        <v>17.5</v>
      </c>
      <c r="H63" s="25"/>
      <c r="I63" s="25">
        <v>17.5</v>
      </c>
      <c r="J63" s="17"/>
      <c r="K63" s="17">
        <v>29</v>
      </c>
      <c r="M63" s="17">
        <v>19.059999999999999</v>
      </c>
    </row>
    <row r="64" spans="1:13" ht="18.75" x14ac:dyDescent="0.25">
      <c r="A64" s="26" t="s">
        <v>3</v>
      </c>
      <c r="B64" s="25"/>
      <c r="C64" s="25">
        <v>25.6</v>
      </c>
      <c r="D64" s="28"/>
      <c r="E64" s="25">
        <v>17.399999999999999</v>
      </c>
      <c r="F64" s="25"/>
      <c r="G64" s="29">
        <v>6.3</v>
      </c>
      <c r="H64" s="25"/>
      <c r="I64" s="25">
        <v>9.6</v>
      </c>
      <c r="J64" s="17"/>
      <c r="K64" s="17">
        <v>15.3</v>
      </c>
      <c r="L64" s="17"/>
      <c r="M64" s="17">
        <v>17.28</v>
      </c>
    </row>
    <row r="65" spans="1:13" ht="18.75" x14ac:dyDescent="0.25">
      <c r="A65" s="26" t="s">
        <v>4</v>
      </c>
      <c r="B65" s="25"/>
      <c r="C65" s="25">
        <v>63.4</v>
      </c>
      <c r="D65" s="28"/>
      <c r="E65" s="25">
        <v>81.8</v>
      </c>
      <c r="F65" s="25"/>
      <c r="G65" s="29"/>
      <c r="H65" s="25"/>
      <c r="I65" s="25">
        <v>36</v>
      </c>
      <c r="J65" s="17"/>
      <c r="K65" s="17">
        <v>54</v>
      </c>
      <c r="M65" s="17">
        <v>42.61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8.1</v>
      </c>
      <c r="C67" s="25">
        <v>5.8</v>
      </c>
      <c r="D67" s="28">
        <v>5.6</v>
      </c>
      <c r="E67" s="25">
        <v>3.2</v>
      </c>
      <c r="F67" s="25">
        <v>2.2000000000000002</v>
      </c>
      <c r="G67" s="29">
        <v>4.0999999999999996</v>
      </c>
      <c r="H67" s="25">
        <v>1.84</v>
      </c>
      <c r="I67" s="25">
        <v>6.6</v>
      </c>
      <c r="J67" s="17">
        <v>1.5</v>
      </c>
      <c r="K67" s="17">
        <v>5.5</v>
      </c>
      <c r="L67" s="17">
        <v>1.49</v>
      </c>
      <c r="M67" s="17">
        <v>3.2</v>
      </c>
    </row>
    <row r="68" spans="1:13" ht="18.75" x14ac:dyDescent="0.25">
      <c r="A68" s="27" t="s">
        <v>5</v>
      </c>
      <c r="B68" s="31">
        <v>14.5</v>
      </c>
      <c r="C68" s="25">
        <v>3.4</v>
      </c>
      <c r="D68" s="28">
        <v>13.9</v>
      </c>
      <c r="E68" s="25">
        <v>9.6</v>
      </c>
      <c r="F68" s="25">
        <v>8.08</v>
      </c>
      <c r="G68" s="29">
        <v>5.2</v>
      </c>
      <c r="H68" s="25">
        <v>5.71</v>
      </c>
      <c r="I68" s="25">
        <v>7.8</v>
      </c>
      <c r="J68" s="17">
        <v>5.22</v>
      </c>
      <c r="K68" s="17">
        <v>4.8</v>
      </c>
      <c r="L68" s="17">
        <v>3.66</v>
      </c>
      <c r="M68" s="17">
        <v>3.7</v>
      </c>
    </row>
    <row r="69" spans="1:13" ht="18.75" x14ac:dyDescent="0.25">
      <c r="A69" s="27" t="s">
        <v>6</v>
      </c>
      <c r="B69" s="31">
        <v>9</v>
      </c>
      <c r="C69" s="25">
        <v>5.8</v>
      </c>
      <c r="D69" s="28">
        <v>3.1</v>
      </c>
      <c r="E69" s="25">
        <v>5</v>
      </c>
      <c r="F69" s="25"/>
      <c r="G69" s="29"/>
      <c r="H69" s="25">
        <v>6.42</v>
      </c>
      <c r="I69" s="25">
        <v>7.1</v>
      </c>
      <c r="J69" s="17">
        <v>4.8899999999999997</v>
      </c>
      <c r="K69" s="17">
        <v>6.7</v>
      </c>
      <c r="L69" s="17">
        <v>2.78</v>
      </c>
      <c r="M69" s="17">
        <v>5.5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0"/>
  <sheetViews>
    <sheetView topLeftCell="A19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93</v>
      </c>
      <c r="D2" s="104"/>
      <c r="E2" s="104"/>
      <c r="F2" s="105" t="s">
        <v>98</v>
      </c>
      <c r="G2" s="105"/>
      <c r="H2" s="105"/>
      <c r="I2" s="106" t="s">
        <v>101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62833</v>
      </c>
      <c r="D4" s="69"/>
      <c r="E4" s="69"/>
      <c r="F4" s="69">
        <v>64120</v>
      </c>
      <c r="G4" s="69"/>
      <c r="H4" s="69"/>
      <c r="I4" s="69">
        <v>65540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53448</v>
      </c>
      <c r="D5" s="69"/>
      <c r="E5" s="69"/>
      <c r="F5" s="69">
        <v>54750</v>
      </c>
      <c r="G5" s="69"/>
      <c r="H5" s="69"/>
      <c r="I5" s="69">
        <v>55730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C4-'16日'!I4</f>
        <v>1223</v>
      </c>
      <c r="D6" s="112"/>
      <c r="E6" s="112"/>
      <c r="F6" s="113">
        <f>F4-C4</f>
        <v>1287</v>
      </c>
      <c r="G6" s="114"/>
      <c r="H6" s="115"/>
      <c r="I6" s="113">
        <f>I4-F4</f>
        <v>1420</v>
      </c>
      <c r="J6" s="114"/>
      <c r="K6" s="115"/>
      <c r="L6" s="109">
        <f>C6+F6+I6</f>
        <v>3930</v>
      </c>
      <c r="M6" s="109">
        <f>C7+F7+I7</f>
        <v>3400</v>
      </c>
    </row>
    <row r="7" spans="1:15" ht="21.95" customHeight="1" x14ac:dyDescent="0.15">
      <c r="A7" s="98"/>
      <c r="B7" s="6" t="s">
        <v>16</v>
      </c>
      <c r="C7" s="112">
        <f>C5-'16日'!I5</f>
        <v>1118</v>
      </c>
      <c r="D7" s="112"/>
      <c r="E7" s="112"/>
      <c r="F7" s="113">
        <f>F5-C5</f>
        <v>1302</v>
      </c>
      <c r="G7" s="114"/>
      <c r="H7" s="115"/>
      <c r="I7" s="113">
        <f>I5-F5</f>
        <v>980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46</v>
      </c>
      <c r="D9" s="69"/>
      <c r="E9" s="69"/>
      <c r="F9" s="69">
        <v>48</v>
      </c>
      <c r="G9" s="69"/>
      <c r="H9" s="69"/>
      <c r="I9" s="69">
        <v>47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46</v>
      </c>
      <c r="D10" s="69"/>
      <c r="E10" s="69"/>
      <c r="F10" s="69">
        <v>48</v>
      </c>
      <c r="G10" s="69"/>
      <c r="H10" s="69"/>
      <c r="I10" s="69">
        <v>47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430</v>
      </c>
      <c r="D15" s="36">
        <v>400</v>
      </c>
      <c r="E15" s="36">
        <v>370</v>
      </c>
      <c r="F15" s="36">
        <v>370</v>
      </c>
      <c r="G15" s="36">
        <v>340</v>
      </c>
      <c r="H15" s="36">
        <v>300</v>
      </c>
      <c r="I15" s="36">
        <v>290</v>
      </c>
      <c r="J15" s="36">
        <v>250</v>
      </c>
      <c r="K15" s="36">
        <v>500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260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260</v>
      </c>
      <c r="D21" s="36">
        <v>500</v>
      </c>
      <c r="E21" s="36">
        <v>350</v>
      </c>
      <c r="F21" s="36">
        <v>350</v>
      </c>
      <c r="G21" s="36">
        <v>250</v>
      </c>
      <c r="H21" s="36">
        <v>490</v>
      </c>
      <c r="I21" s="36">
        <v>480</v>
      </c>
      <c r="J21" s="36">
        <v>400</v>
      </c>
      <c r="K21" s="36">
        <v>300</v>
      </c>
    </row>
    <row r="22" spans="1:11" ht="32.25" customHeight="1" x14ac:dyDescent="0.15">
      <c r="A22" s="70"/>
      <c r="B22" s="8" t="s">
        <v>33</v>
      </c>
      <c r="C22" s="65" t="s">
        <v>254</v>
      </c>
      <c r="D22" s="65"/>
      <c r="E22" s="65"/>
      <c r="F22" s="65" t="s">
        <v>256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480</v>
      </c>
      <c r="D23" s="66"/>
      <c r="E23" s="66"/>
      <c r="F23" s="66">
        <v>270</v>
      </c>
      <c r="G23" s="66"/>
      <c r="H23" s="66"/>
      <c r="I23" s="66">
        <v>270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1650</v>
      </c>
      <c r="D24" s="66"/>
      <c r="E24" s="66"/>
      <c r="F24" s="66">
        <v>1520</v>
      </c>
      <c r="G24" s="66"/>
      <c r="H24" s="66"/>
      <c r="I24" s="66">
        <v>1520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59</v>
      </c>
      <c r="D25" s="66"/>
      <c r="E25" s="66"/>
      <c r="F25" s="66">
        <v>59</v>
      </c>
      <c r="G25" s="66"/>
      <c r="H25" s="66"/>
      <c r="I25" s="66">
        <v>58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22</v>
      </c>
      <c r="D26" s="66"/>
      <c r="E26" s="66"/>
      <c r="F26" s="66">
        <v>20</v>
      </c>
      <c r="G26" s="66"/>
      <c r="H26" s="66"/>
      <c r="I26" s="66">
        <v>20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/>
      <c r="D28" s="81"/>
      <c r="E28" s="82"/>
      <c r="F28" s="80" t="s">
        <v>259</v>
      </c>
      <c r="G28" s="81"/>
      <c r="H28" s="82"/>
      <c r="I28" s="80" t="s">
        <v>261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255</v>
      </c>
      <c r="D31" s="49"/>
      <c r="E31" s="50"/>
      <c r="F31" s="48" t="s">
        <v>218</v>
      </c>
      <c r="G31" s="49"/>
      <c r="H31" s="50"/>
      <c r="I31" s="48" t="s">
        <v>228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9.35</v>
      </c>
      <c r="F35" s="39">
        <v>9.3800000000000008</v>
      </c>
      <c r="G35" s="39">
        <v>9.4499999999999993</v>
      </c>
      <c r="H35" s="36">
        <v>9.3699999999999992</v>
      </c>
      <c r="I35" s="39">
        <v>9.4700000000000006</v>
      </c>
      <c r="J35" s="17">
        <v>9.4700000000000006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5.31</v>
      </c>
      <c r="F36" s="39">
        <v>6.58</v>
      </c>
      <c r="G36" s="39">
        <v>5.75</v>
      </c>
      <c r="H36" s="36">
        <v>9.7100000000000009</v>
      </c>
      <c r="I36" s="39">
        <v>6.24</v>
      </c>
      <c r="J36" s="17">
        <v>7.33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16.8</v>
      </c>
      <c r="F37" s="39">
        <v>18.399999999999999</v>
      </c>
      <c r="G37" s="30">
        <v>18.100000000000001</v>
      </c>
      <c r="H37" s="36">
        <v>16.7</v>
      </c>
      <c r="I37" s="39">
        <v>15.6</v>
      </c>
      <c r="J37" s="17">
        <v>13.6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14.5</v>
      </c>
      <c r="F38" s="30">
        <v>9.6999999999999993</v>
      </c>
      <c r="G38" s="30">
        <v>7.59</v>
      </c>
      <c r="H38" s="32">
        <v>15.6</v>
      </c>
      <c r="I38" s="39">
        <v>11.4</v>
      </c>
      <c r="J38" s="17">
        <v>4.17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10.23</v>
      </c>
      <c r="F40" s="39">
        <v>10.28</v>
      </c>
      <c r="G40" s="39">
        <v>10.18</v>
      </c>
      <c r="H40" s="36">
        <v>10.199999999999999</v>
      </c>
      <c r="I40" s="39">
        <v>10.199999999999999</v>
      </c>
      <c r="J40" s="17">
        <v>10.119999999999999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14.64</v>
      </c>
      <c r="F41" s="39">
        <v>18.73</v>
      </c>
      <c r="G41" s="39">
        <v>13.43</v>
      </c>
      <c r="H41" s="36">
        <v>15.24</v>
      </c>
      <c r="I41" s="39">
        <v>15.66</v>
      </c>
      <c r="J41" s="17">
        <v>16.8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3.88</v>
      </c>
      <c r="F42" s="39">
        <v>4.4000000000000004</v>
      </c>
      <c r="G42" s="39">
        <v>4.3499999999999996</v>
      </c>
      <c r="H42" s="36">
        <v>4.41</v>
      </c>
      <c r="I42" s="39">
        <v>3.96</v>
      </c>
      <c r="J42" s="17">
        <v>3.76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5.98</v>
      </c>
      <c r="F43" s="39">
        <v>6.71</v>
      </c>
      <c r="G43" s="39">
        <v>7.33</v>
      </c>
      <c r="H43" s="36">
        <v>7.54</v>
      </c>
      <c r="I43" s="39">
        <v>8.4</v>
      </c>
      <c r="J43" s="17">
        <v>7.68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917</v>
      </c>
      <c r="F44" s="39">
        <v>1312</v>
      </c>
      <c r="G44" s="39">
        <v>1265</v>
      </c>
      <c r="H44" s="36">
        <v>1216</v>
      </c>
      <c r="I44" s="39">
        <v>1140</v>
      </c>
      <c r="J44" s="17">
        <v>1470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4.8899999999999997</v>
      </c>
      <c r="F45" s="39">
        <v>4.4000000000000004</v>
      </c>
      <c r="G45" s="39">
        <v>5.83</v>
      </c>
      <c r="H45" s="36">
        <v>5.66</v>
      </c>
      <c r="I45" s="39">
        <v>6.1</v>
      </c>
      <c r="J45" s="17">
        <v>5.78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30.8</v>
      </c>
      <c r="F46" s="39">
        <v>38</v>
      </c>
      <c r="G46" s="39">
        <v>47.2</v>
      </c>
      <c r="H46" s="36">
        <v>36.299999999999997</v>
      </c>
      <c r="I46" s="39">
        <v>26.4</v>
      </c>
      <c r="J46" s="17">
        <v>27.5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8.85</v>
      </c>
      <c r="F47" s="39">
        <v>8.73</v>
      </c>
      <c r="G47" s="39">
        <v>5.54</v>
      </c>
      <c r="H47" s="36">
        <v>6.18</v>
      </c>
      <c r="I47" s="39">
        <v>6.27</v>
      </c>
      <c r="J47" s="17">
        <v>2.4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>
        <v>48.2</v>
      </c>
      <c r="I59" s="25"/>
      <c r="J59" s="17">
        <v>41.5</v>
      </c>
      <c r="K59" s="17"/>
      <c r="L59" s="17">
        <v>43.7</v>
      </c>
      <c r="M59" s="17"/>
    </row>
    <row r="60" spans="1:13" ht="18.75" x14ac:dyDescent="0.25">
      <c r="A60" s="24" t="s">
        <v>1</v>
      </c>
      <c r="B60" s="25">
        <v>6.6</v>
      </c>
      <c r="C60" s="25"/>
      <c r="D60" s="28">
        <v>6.14</v>
      </c>
      <c r="E60" s="25"/>
      <c r="F60" s="25">
        <v>89</v>
      </c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11.8</v>
      </c>
      <c r="C61" s="25"/>
      <c r="D61" s="28">
        <v>6.56</v>
      </c>
      <c r="E61" s="25"/>
      <c r="F61" s="25">
        <v>3.94</v>
      </c>
      <c r="G61" s="29"/>
      <c r="H61" s="25">
        <v>65.099999999999994</v>
      </c>
      <c r="I61" s="25"/>
      <c r="J61" s="17">
        <v>1</v>
      </c>
      <c r="K61" s="17"/>
      <c r="L61" s="17">
        <v>2.74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17.93</v>
      </c>
      <c r="D63" s="28"/>
      <c r="E63" s="25">
        <v>17.64</v>
      </c>
      <c r="F63" s="25"/>
      <c r="G63" s="29">
        <v>37.299999999999997</v>
      </c>
      <c r="H63" s="25"/>
      <c r="I63" s="25"/>
      <c r="J63" s="17"/>
      <c r="K63" s="17">
        <v>12.8</v>
      </c>
      <c r="M63" s="17">
        <v>14.5</v>
      </c>
    </row>
    <row r="64" spans="1:13" ht="18.75" x14ac:dyDescent="0.25">
      <c r="A64" s="26" t="s">
        <v>3</v>
      </c>
      <c r="B64" s="25"/>
      <c r="C64" s="25">
        <v>2.48</v>
      </c>
      <c r="D64" s="28"/>
      <c r="E64" s="25">
        <v>3.1</v>
      </c>
      <c r="F64" s="25"/>
      <c r="G64" s="29">
        <v>17.899999999999999</v>
      </c>
      <c r="H64" s="25"/>
      <c r="I64" s="25">
        <v>6.08</v>
      </c>
      <c r="J64" s="17"/>
      <c r="K64" s="17">
        <v>8.1999999999999993</v>
      </c>
      <c r="L64" s="17"/>
      <c r="M64" s="17">
        <v>6.2</v>
      </c>
    </row>
    <row r="65" spans="1:13" ht="18.75" x14ac:dyDescent="0.25">
      <c r="A65" s="26" t="s">
        <v>4</v>
      </c>
      <c r="B65" s="25"/>
      <c r="C65" s="25">
        <v>45.41</v>
      </c>
      <c r="D65" s="28"/>
      <c r="E65" s="25">
        <v>47.63</v>
      </c>
      <c r="F65" s="25"/>
      <c r="G65" s="29">
        <v>46.6</v>
      </c>
      <c r="H65" s="25"/>
      <c r="I65" s="25">
        <v>53.82</v>
      </c>
      <c r="J65" s="17"/>
      <c r="K65" s="17">
        <v>54.3</v>
      </c>
      <c r="M65" s="17">
        <v>52.3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1.76</v>
      </c>
      <c r="C67" s="25">
        <v>5.0999999999999996</v>
      </c>
      <c r="D67" s="28">
        <v>7.75</v>
      </c>
      <c r="E67" s="25">
        <v>4.9000000000000004</v>
      </c>
      <c r="F67" s="25">
        <v>18.52</v>
      </c>
      <c r="G67" s="29">
        <v>9.6999999999999993</v>
      </c>
      <c r="H67" s="25">
        <v>14.7</v>
      </c>
      <c r="I67" s="25">
        <v>3.4</v>
      </c>
      <c r="J67" s="17">
        <v>2.33</v>
      </c>
      <c r="K67" s="17">
        <v>6.5</v>
      </c>
      <c r="L67" s="17">
        <v>1.1399999999999999</v>
      </c>
      <c r="M67" s="17">
        <v>5.8</v>
      </c>
    </row>
    <row r="68" spans="1:13" ht="18.75" x14ac:dyDescent="0.25">
      <c r="A68" s="27" t="s">
        <v>5</v>
      </c>
      <c r="B68" s="31">
        <v>7.16</v>
      </c>
      <c r="C68" s="25">
        <v>6.1</v>
      </c>
      <c r="D68" s="28">
        <v>6.08</v>
      </c>
      <c r="E68" s="25">
        <v>4.4000000000000004</v>
      </c>
      <c r="F68" s="25">
        <v>5.39</v>
      </c>
      <c r="G68" s="29">
        <v>8.9</v>
      </c>
      <c r="H68" s="25">
        <v>8.1</v>
      </c>
      <c r="I68" s="25">
        <v>5.7</v>
      </c>
      <c r="J68" s="17">
        <v>6.92</v>
      </c>
      <c r="K68" s="17">
        <v>6</v>
      </c>
      <c r="L68" s="17">
        <v>3.76</v>
      </c>
      <c r="M68" s="17">
        <v>5.6</v>
      </c>
    </row>
    <row r="69" spans="1:13" ht="18.75" x14ac:dyDescent="0.25">
      <c r="A69" s="27" t="s">
        <v>6</v>
      </c>
      <c r="B69" s="31">
        <v>8.7100000000000009</v>
      </c>
      <c r="C69" s="25">
        <v>6.6</v>
      </c>
      <c r="D69" s="28">
        <v>8.3000000000000007</v>
      </c>
      <c r="E69" s="25">
        <v>5.7</v>
      </c>
      <c r="F69" s="25">
        <v>4.6900000000000004</v>
      </c>
      <c r="G69" s="29">
        <v>7.6</v>
      </c>
      <c r="H69" s="25">
        <v>10.9</v>
      </c>
      <c r="I69" s="25">
        <v>7.9</v>
      </c>
      <c r="J69" s="17">
        <v>3.4</v>
      </c>
      <c r="K69" s="17">
        <v>7.4</v>
      </c>
      <c r="L69" s="17">
        <v>7.7</v>
      </c>
      <c r="M69" s="17">
        <v>6.5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0"/>
  <sheetViews>
    <sheetView topLeftCell="A19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262</v>
      </c>
      <c r="D2" s="104"/>
      <c r="E2" s="104"/>
      <c r="F2" s="105" t="s">
        <v>98</v>
      </c>
      <c r="G2" s="105"/>
      <c r="H2" s="105"/>
      <c r="I2" s="106" t="s">
        <v>101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66780</v>
      </c>
      <c r="D4" s="69"/>
      <c r="E4" s="69"/>
      <c r="F4" s="69">
        <v>68086</v>
      </c>
      <c r="G4" s="69"/>
      <c r="H4" s="69"/>
      <c r="I4" s="69">
        <v>69350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56866</v>
      </c>
      <c r="D5" s="69"/>
      <c r="E5" s="69"/>
      <c r="F5" s="69">
        <v>57850</v>
      </c>
      <c r="G5" s="69"/>
      <c r="H5" s="69"/>
      <c r="I5" s="69">
        <v>59150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C4-'17日'!I4</f>
        <v>1240</v>
      </c>
      <c r="D6" s="112"/>
      <c r="E6" s="112"/>
      <c r="F6" s="113">
        <f>F4-C4</f>
        <v>1306</v>
      </c>
      <c r="G6" s="114"/>
      <c r="H6" s="115"/>
      <c r="I6" s="113">
        <f>I4-F4</f>
        <v>1264</v>
      </c>
      <c r="J6" s="114"/>
      <c r="K6" s="115"/>
      <c r="L6" s="109">
        <f>C6+F6+I6</f>
        <v>3810</v>
      </c>
      <c r="M6" s="109">
        <f>C7+F7+I7</f>
        <v>3420</v>
      </c>
    </row>
    <row r="7" spans="1:15" ht="21.95" customHeight="1" x14ac:dyDescent="0.15">
      <c r="A7" s="98"/>
      <c r="B7" s="6" t="s">
        <v>16</v>
      </c>
      <c r="C7" s="112">
        <f>C5-'17日'!I5</f>
        <v>1136</v>
      </c>
      <c r="D7" s="112"/>
      <c r="E7" s="112"/>
      <c r="F7" s="113">
        <f>F5-C5</f>
        <v>984</v>
      </c>
      <c r="G7" s="114"/>
      <c r="H7" s="115"/>
      <c r="I7" s="113">
        <f>I5-F5</f>
        <v>1300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43</v>
      </c>
      <c r="D9" s="69"/>
      <c r="E9" s="69"/>
      <c r="F9" s="69">
        <v>47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43</v>
      </c>
      <c r="D10" s="69"/>
      <c r="E10" s="69"/>
      <c r="F10" s="69">
        <v>47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500</v>
      </c>
      <c r="D15" s="36">
        <v>470</v>
      </c>
      <c r="E15" s="36">
        <v>440</v>
      </c>
      <c r="F15" s="36">
        <v>440</v>
      </c>
      <c r="G15" s="36">
        <v>400</v>
      </c>
      <c r="H15" s="36">
        <v>350</v>
      </c>
      <c r="I15" s="36">
        <v>340</v>
      </c>
      <c r="J15" s="36">
        <v>310</v>
      </c>
      <c r="K15" s="36">
        <v>280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300</v>
      </c>
      <c r="D21" s="36">
        <v>550</v>
      </c>
      <c r="E21" s="36">
        <v>480</v>
      </c>
      <c r="F21" s="36">
        <v>480</v>
      </c>
      <c r="G21" s="36">
        <v>520</v>
      </c>
      <c r="H21" s="36">
        <v>440</v>
      </c>
      <c r="I21" s="36">
        <v>430</v>
      </c>
      <c r="J21" s="36">
        <v>340</v>
      </c>
      <c r="K21" s="36">
        <v>500</v>
      </c>
    </row>
    <row r="22" spans="1:11" ht="32.25" customHeight="1" x14ac:dyDescent="0.15">
      <c r="A22" s="70"/>
      <c r="B22" s="8" t="s">
        <v>33</v>
      </c>
      <c r="C22" s="65" t="s">
        <v>263</v>
      </c>
      <c r="D22" s="65"/>
      <c r="E22" s="65"/>
      <c r="F22" s="65" t="s">
        <v>267</v>
      </c>
      <c r="G22" s="65"/>
      <c r="H22" s="65"/>
      <c r="I22" s="65" t="s">
        <v>269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0</v>
      </c>
      <c r="D23" s="66"/>
      <c r="E23" s="66"/>
      <c r="F23" s="66">
        <f>1100+1080</f>
        <v>2180</v>
      </c>
      <c r="G23" s="66"/>
      <c r="H23" s="66"/>
      <c r="I23" s="66">
        <f>1100+1080</f>
        <v>2180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770+750</f>
        <v>1520</v>
      </c>
      <c r="D24" s="66"/>
      <c r="E24" s="66"/>
      <c r="F24" s="66">
        <f>660+640</f>
        <v>1300</v>
      </c>
      <c r="G24" s="66"/>
      <c r="H24" s="66"/>
      <c r="I24" s="66">
        <f>660+640</f>
        <v>1300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58</v>
      </c>
      <c r="D25" s="66"/>
      <c r="E25" s="66"/>
      <c r="F25" s="66">
        <v>58</v>
      </c>
      <c r="G25" s="66"/>
      <c r="H25" s="66"/>
      <c r="I25" s="66">
        <v>58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17</v>
      </c>
      <c r="D26" s="66"/>
      <c r="E26" s="66"/>
      <c r="F26" s="66">
        <v>14</v>
      </c>
      <c r="G26" s="66"/>
      <c r="H26" s="66"/>
      <c r="I26" s="66">
        <v>12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265</v>
      </c>
      <c r="D28" s="81"/>
      <c r="E28" s="82"/>
      <c r="F28" s="80" t="s">
        <v>268</v>
      </c>
      <c r="G28" s="81"/>
      <c r="H28" s="82"/>
      <c r="I28" s="80" t="s">
        <v>261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264</v>
      </c>
      <c r="D31" s="49"/>
      <c r="E31" s="50"/>
      <c r="F31" s="48" t="s">
        <v>266</v>
      </c>
      <c r="G31" s="49"/>
      <c r="H31" s="50"/>
      <c r="I31" s="48" t="s">
        <v>236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9.48</v>
      </c>
      <c r="F35" s="39">
        <v>9.3800000000000008</v>
      </c>
      <c r="G35" s="39">
        <v>9.41</v>
      </c>
      <c r="H35" s="36">
        <v>9.4</v>
      </c>
      <c r="I35" s="39">
        <v>9.48</v>
      </c>
      <c r="J35" s="17">
        <v>9.23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5.5</v>
      </c>
      <c r="F36" s="39">
        <v>8.11</v>
      </c>
      <c r="G36" s="39">
        <v>9.57</v>
      </c>
      <c r="H36" s="36">
        <v>7.2</v>
      </c>
      <c r="I36" s="39">
        <v>5.92</v>
      </c>
      <c r="J36" s="17">
        <v>5.93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17.600000000000001</v>
      </c>
      <c r="F37" s="39">
        <v>18.399999999999999</v>
      </c>
      <c r="G37" s="30">
        <v>16.2</v>
      </c>
      <c r="H37" s="36">
        <v>18.5</v>
      </c>
      <c r="I37" s="39">
        <v>16.8</v>
      </c>
      <c r="J37" s="17">
        <v>14.9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6.37</v>
      </c>
      <c r="F38" s="30">
        <v>5.05</v>
      </c>
      <c r="G38" s="30">
        <v>7.59</v>
      </c>
      <c r="H38" s="32">
        <v>7.21</v>
      </c>
      <c r="I38" s="39">
        <v>4.6100000000000003</v>
      </c>
      <c r="J38" s="17">
        <v>5.28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6">
        <v>0.2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10.199999999999999</v>
      </c>
      <c r="F40" s="39">
        <v>10.08</v>
      </c>
      <c r="G40" s="39">
        <v>10.06</v>
      </c>
      <c r="H40" s="36">
        <v>10.1</v>
      </c>
      <c r="I40" s="39">
        <v>10.220000000000001</v>
      </c>
      <c r="J40" s="17">
        <v>10.18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16.88</v>
      </c>
      <c r="F41" s="39">
        <v>17.809999999999999</v>
      </c>
      <c r="G41" s="39">
        <v>13.81</v>
      </c>
      <c r="H41" s="36">
        <v>19.899999999999999</v>
      </c>
      <c r="I41" s="39">
        <v>19.2</v>
      </c>
      <c r="J41" s="17">
        <v>20.3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3.67</v>
      </c>
      <c r="F42" s="39">
        <v>3.61</v>
      </c>
      <c r="G42" s="39">
        <v>3.16</v>
      </c>
      <c r="H42" s="36">
        <v>3.08</v>
      </c>
      <c r="I42" s="39">
        <v>3.62</v>
      </c>
      <c r="J42" s="17">
        <v>3.73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5.55</v>
      </c>
      <c r="F43" s="39">
        <v>5.88</v>
      </c>
      <c r="G43" s="39">
        <v>5.48</v>
      </c>
      <c r="H43" s="36">
        <v>7.02</v>
      </c>
      <c r="I43" s="39">
        <v>7.75</v>
      </c>
      <c r="J43" s="17">
        <v>7.64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1630</v>
      </c>
      <c r="F44" s="39">
        <v>1760</v>
      </c>
      <c r="G44" s="39">
        <v>1700</v>
      </c>
      <c r="H44" s="36">
        <v>1820</v>
      </c>
      <c r="I44" s="39">
        <v>1850</v>
      </c>
      <c r="J44" s="17">
        <v>1580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4.63</v>
      </c>
      <c r="F45" s="39">
        <v>5.67</v>
      </c>
      <c r="G45" s="39">
        <v>6.1</v>
      </c>
      <c r="H45" s="36">
        <v>5.62</v>
      </c>
      <c r="I45" s="39">
        <v>5.52</v>
      </c>
      <c r="J45" s="17">
        <v>6.11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37</v>
      </c>
      <c r="F46" s="39">
        <v>40</v>
      </c>
      <c r="G46" s="39">
        <v>41.8</v>
      </c>
      <c r="H46" s="36">
        <v>49.2</v>
      </c>
      <c r="I46" s="39">
        <v>38.1</v>
      </c>
      <c r="J46" s="17">
        <v>33.4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5.87</v>
      </c>
      <c r="F47" s="39">
        <v>3.89</v>
      </c>
      <c r="G47" s="39">
        <v>3.01</v>
      </c>
      <c r="H47" s="36">
        <v>4.79</v>
      </c>
      <c r="I47" s="39">
        <v>2.4700000000000002</v>
      </c>
      <c r="J47" s="17">
        <v>6.1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7.02</v>
      </c>
      <c r="D56" s="18" t="s">
        <v>80</v>
      </c>
      <c r="E56" s="19">
        <v>72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25</v>
      </c>
      <c r="C59" s="25"/>
      <c r="D59" s="28">
        <v>80</v>
      </c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>
        <v>7.22</v>
      </c>
      <c r="G60" s="29"/>
      <c r="H60" s="25">
        <v>6.34</v>
      </c>
      <c r="I60" s="25"/>
      <c r="J60" s="17">
        <v>2.2999999999999998</v>
      </c>
      <c r="K60" s="17"/>
      <c r="L60" s="17">
        <v>3.8</v>
      </c>
      <c r="M60" s="17"/>
    </row>
    <row r="61" spans="1:13" ht="18.75" x14ac:dyDescent="0.25">
      <c r="A61" s="24" t="s">
        <v>2</v>
      </c>
      <c r="B61" s="25">
        <v>2.2999999999999998</v>
      </c>
      <c r="C61" s="25"/>
      <c r="D61" s="28">
        <v>1.89</v>
      </c>
      <c r="E61" s="25"/>
      <c r="F61" s="25">
        <v>2.96</v>
      </c>
      <c r="G61" s="29"/>
      <c r="H61" s="25">
        <v>66.099999999999994</v>
      </c>
      <c r="I61" s="25"/>
      <c r="J61" s="17">
        <v>1.6</v>
      </c>
      <c r="K61" s="17"/>
      <c r="L61" s="17">
        <v>2.5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11.5</v>
      </c>
      <c r="D63" s="28"/>
      <c r="E63" s="25">
        <v>11.84</v>
      </c>
      <c r="F63" s="25"/>
      <c r="G63" s="29">
        <v>9.6999999999999993</v>
      </c>
      <c r="H63" s="25"/>
      <c r="I63" s="25">
        <v>9.74</v>
      </c>
      <c r="J63" s="17"/>
      <c r="K63" s="17">
        <v>26.4</v>
      </c>
      <c r="M63" s="17">
        <v>10</v>
      </c>
    </row>
    <row r="64" spans="1:13" ht="18.75" x14ac:dyDescent="0.25">
      <c r="A64" s="26" t="s">
        <v>3</v>
      </c>
      <c r="B64" s="25"/>
      <c r="C64" s="25">
        <v>2.86</v>
      </c>
      <c r="D64" s="28"/>
      <c r="E64" s="25">
        <v>4.7</v>
      </c>
      <c r="F64" s="25"/>
      <c r="G64" s="33">
        <v>5.0199999999999996</v>
      </c>
      <c r="H64" s="25"/>
      <c r="I64" s="25">
        <v>5.14</v>
      </c>
      <c r="J64" s="17"/>
      <c r="K64" s="17">
        <v>19.2</v>
      </c>
      <c r="L64" s="17"/>
      <c r="M64" s="17">
        <v>7.4</v>
      </c>
    </row>
    <row r="65" spans="1:13" ht="18.75" x14ac:dyDescent="0.25">
      <c r="A65" s="26" t="s">
        <v>4</v>
      </c>
      <c r="B65" s="25"/>
      <c r="C65" s="25">
        <v>56.6</v>
      </c>
      <c r="D65" s="28"/>
      <c r="E65" s="25">
        <v>58.77</v>
      </c>
      <c r="F65" s="25"/>
      <c r="G65" s="29">
        <v>107</v>
      </c>
      <c r="H65" s="25"/>
      <c r="I65" s="25"/>
      <c r="J65" s="17"/>
      <c r="K65" s="17">
        <v>62.4</v>
      </c>
      <c r="M65" s="17">
        <v>44.6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2.17</v>
      </c>
      <c r="C67" s="25">
        <v>10.199999999999999</v>
      </c>
      <c r="D67" s="28">
        <v>3.29</v>
      </c>
      <c r="E67" s="25">
        <v>6.4</v>
      </c>
      <c r="F67" s="25">
        <v>0.96</v>
      </c>
      <c r="G67" s="29">
        <v>0.89</v>
      </c>
      <c r="H67" s="25">
        <v>0.34</v>
      </c>
      <c r="I67" s="25">
        <v>7.5</v>
      </c>
      <c r="J67" s="17">
        <v>0.34</v>
      </c>
      <c r="K67" s="17">
        <v>7.5</v>
      </c>
      <c r="L67" s="17">
        <v>1.07</v>
      </c>
      <c r="M67" s="17">
        <v>5.0999999999999996</v>
      </c>
    </row>
    <row r="68" spans="1:13" ht="18.75" x14ac:dyDescent="0.25">
      <c r="A68" s="27" t="s">
        <v>5</v>
      </c>
      <c r="B68" s="31">
        <v>6.14</v>
      </c>
      <c r="C68" s="25">
        <v>9.1999999999999993</v>
      </c>
      <c r="D68" s="28">
        <v>4.47</v>
      </c>
      <c r="E68" s="25">
        <v>5.9</v>
      </c>
      <c r="F68" s="25">
        <v>0.28999999999999998</v>
      </c>
      <c r="G68" s="29">
        <v>0.7</v>
      </c>
      <c r="H68" s="25">
        <v>1.71</v>
      </c>
      <c r="I68" s="25">
        <v>8.6</v>
      </c>
      <c r="J68" s="17">
        <v>1.92</v>
      </c>
      <c r="K68" s="17">
        <v>6.6</v>
      </c>
      <c r="L68" s="17">
        <v>0.77</v>
      </c>
      <c r="M68" s="17">
        <v>5.6</v>
      </c>
    </row>
    <row r="69" spans="1:13" ht="18.75" x14ac:dyDescent="0.25">
      <c r="A69" s="27" t="s">
        <v>6</v>
      </c>
      <c r="B69" s="31">
        <v>4.8600000000000003</v>
      </c>
      <c r="C69" s="25">
        <v>8.6999999999999993</v>
      </c>
      <c r="D69" s="28">
        <v>4.16</v>
      </c>
      <c r="E69" s="25">
        <v>6.8</v>
      </c>
      <c r="F69" s="25">
        <v>4.09</v>
      </c>
      <c r="G69" s="29">
        <v>8.8000000000000007</v>
      </c>
      <c r="H69" s="25"/>
      <c r="I69" s="25"/>
      <c r="J69" s="17">
        <v>8.1300000000000008</v>
      </c>
      <c r="K69" s="17">
        <v>6</v>
      </c>
      <c r="L69" s="17">
        <v>3.8</v>
      </c>
      <c r="M69" s="17">
        <v>5.8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topLeftCell="A28" workbookViewId="0">
      <selection activeCell="M28" sqref="M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6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93</v>
      </c>
      <c r="D2" s="104"/>
      <c r="E2" s="104"/>
      <c r="F2" s="105" t="s">
        <v>98</v>
      </c>
      <c r="G2" s="105"/>
      <c r="H2" s="105"/>
      <c r="I2" s="106" t="s">
        <v>101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1264</v>
      </c>
      <c r="D4" s="69"/>
      <c r="E4" s="69"/>
      <c r="F4" s="69">
        <v>2460</v>
      </c>
      <c r="G4" s="69"/>
      <c r="H4" s="69"/>
      <c r="I4" s="69">
        <v>3900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829</v>
      </c>
      <c r="D5" s="69"/>
      <c r="E5" s="69"/>
      <c r="F5" s="69">
        <v>1870</v>
      </c>
      <c r="G5" s="69"/>
      <c r="H5" s="69"/>
      <c r="I5" s="69">
        <v>2990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</f>
        <v>1264</v>
      </c>
      <c r="D6" s="112"/>
      <c r="E6" s="112"/>
      <c r="F6" s="113">
        <f>F4-C4</f>
        <v>1196</v>
      </c>
      <c r="G6" s="114"/>
      <c r="H6" s="115"/>
      <c r="I6" s="113">
        <f>I4-F4</f>
        <v>1440</v>
      </c>
      <c r="J6" s="114"/>
      <c r="K6" s="115"/>
      <c r="L6" s="109">
        <f>C6+F6+I6</f>
        <v>3900</v>
      </c>
      <c r="M6" s="109">
        <f>C7+F7+I7</f>
        <v>2990</v>
      </c>
    </row>
    <row r="7" spans="1:15" ht="21.95" customHeight="1" x14ac:dyDescent="0.15">
      <c r="A7" s="98"/>
      <c r="B7" s="6" t="s">
        <v>16</v>
      </c>
      <c r="C7" s="112">
        <f>C5</f>
        <v>829</v>
      </c>
      <c r="D7" s="112"/>
      <c r="E7" s="112"/>
      <c r="F7" s="113">
        <f>F5-C5</f>
        <v>1041</v>
      </c>
      <c r="G7" s="114"/>
      <c r="H7" s="115"/>
      <c r="I7" s="113">
        <f>I5-F5</f>
        <v>1120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48</v>
      </c>
      <c r="D9" s="69"/>
      <c r="E9" s="69"/>
      <c r="F9" s="69">
        <v>47</v>
      </c>
      <c r="G9" s="69"/>
      <c r="H9" s="69"/>
      <c r="I9" s="69">
        <v>46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48</v>
      </c>
      <c r="D10" s="69"/>
      <c r="E10" s="69"/>
      <c r="F10" s="69">
        <v>47</v>
      </c>
      <c r="G10" s="69"/>
      <c r="H10" s="69"/>
      <c r="I10" s="69">
        <v>46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330</v>
      </c>
      <c r="D15" s="36">
        <v>250</v>
      </c>
      <c r="E15" s="36">
        <v>500</v>
      </c>
      <c r="F15" s="36">
        <v>500</v>
      </c>
      <c r="G15" s="36">
        <v>460</v>
      </c>
      <c r="H15" s="36">
        <v>430</v>
      </c>
      <c r="I15" s="36">
        <v>430</v>
      </c>
      <c r="J15" s="36">
        <v>390</v>
      </c>
      <c r="K15" s="36">
        <v>370</v>
      </c>
    </row>
    <row r="16" spans="1:15" ht="21.95" customHeight="1" x14ac:dyDescent="0.15">
      <c r="A16" s="52"/>
      <c r="B16" s="8" t="s">
        <v>28</v>
      </c>
      <c r="C16" s="65" t="s">
        <v>97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80</v>
      </c>
      <c r="D18" s="36">
        <v>80</v>
      </c>
      <c r="E18" s="36">
        <v>80</v>
      </c>
      <c r="F18" s="36">
        <v>80</v>
      </c>
      <c r="G18" s="36">
        <v>80</v>
      </c>
      <c r="H18" s="36">
        <v>80</v>
      </c>
      <c r="I18" s="36">
        <v>80</v>
      </c>
      <c r="J18" s="36">
        <v>80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104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300</v>
      </c>
      <c r="D21" s="36">
        <v>550</v>
      </c>
      <c r="E21" s="36">
        <v>470</v>
      </c>
      <c r="F21" s="36">
        <v>470</v>
      </c>
      <c r="G21" s="36">
        <v>380</v>
      </c>
      <c r="H21" s="36">
        <v>300</v>
      </c>
      <c r="I21" s="36">
        <v>300</v>
      </c>
      <c r="J21" s="36">
        <v>500</v>
      </c>
      <c r="K21" s="36">
        <v>530</v>
      </c>
    </row>
    <row r="22" spans="1:11" ht="30.75" customHeight="1" x14ac:dyDescent="0.15">
      <c r="A22" s="70"/>
      <c r="B22" s="8" t="s">
        <v>33</v>
      </c>
      <c r="C22" s="65" t="s">
        <v>94</v>
      </c>
      <c r="D22" s="65"/>
      <c r="E22" s="65"/>
      <c r="F22" s="65" t="s">
        <v>34</v>
      </c>
      <c r="G22" s="65"/>
      <c r="H22" s="65"/>
      <c r="I22" s="65" t="s">
        <v>103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2350</v>
      </c>
      <c r="D23" s="66"/>
      <c r="E23" s="66"/>
      <c r="F23" s="66">
        <f>1100+1140</f>
        <v>2240</v>
      </c>
      <c r="G23" s="66"/>
      <c r="H23" s="66"/>
      <c r="I23" s="66">
        <f>1080+1120</f>
        <v>2200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1570</v>
      </c>
      <c r="D24" s="66"/>
      <c r="E24" s="66"/>
      <c r="F24" s="66">
        <v>1570</v>
      </c>
      <c r="G24" s="66"/>
      <c r="H24" s="66"/>
      <c r="I24" s="66">
        <v>1340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9</v>
      </c>
      <c r="D25" s="66"/>
      <c r="E25" s="66"/>
      <c r="F25" s="66">
        <v>9</v>
      </c>
      <c r="G25" s="66"/>
      <c r="H25" s="66"/>
      <c r="I25" s="66">
        <v>9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72</v>
      </c>
      <c r="D26" s="66"/>
      <c r="E26" s="66"/>
      <c r="F26" s="66">
        <v>72</v>
      </c>
      <c r="G26" s="66"/>
      <c r="H26" s="66"/>
      <c r="I26" s="66">
        <v>68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7</v>
      </c>
      <c r="D27" s="66"/>
      <c r="E27" s="66"/>
      <c r="F27" s="66">
        <v>7</v>
      </c>
      <c r="G27" s="66"/>
      <c r="H27" s="66"/>
      <c r="I27" s="66">
        <v>7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95</v>
      </c>
      <c r="D28" s="81"/>
      <c r="E28" s="82"/>
      <c r="F28" s="80" t="s">
        <v>99</v>
      </c>
      <c r="G28" s="81"/>
      <c r="H28" s="82"/>
      <c r="I28" s="80" t="s">
        <v>108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96</v>
      </c>
      <c r="D31" s="49"/>
      <c r="E31" s="50"/>
      <c r="F31" s="48" t="s">
        <v>100</v>
      </c>
      <c r="G31" s="49"/>
      <c r="H31" s="50"/>
      <c r="I31" s="48" t="s">
        <v>102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9.3800000000000008</v>
      </c>
      <c r="F35" s="39">
        <v>9.2899999999999991</v>
      </c>
      <c r="G35" s="39">
        <v>9.43</v>
      </c>
      <c r="H35" s="39">
        <v>9.48</v>
      </c>
      <c r="I35" s="39">
        <v>9.35</v>
      </c>
      <c r="J35" s="39">
        <v>9.4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5.56</v>
      </c>
      <c r="F36" s="39">
        <v>5.14</v>
      </c>
      <c r="G36" s="39">
        <v>5.74</v>
      </c>
      <c r="H36" s="39">
        <v>7.55</v>
      </c>
      <c r="I36" s="39">
        <v>5.05</v>
      </c>
      <c r="J36" s="39">
        <v>5.79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13.2</v>
      </c>
      <c r="F37" s="39">
        <v>13.8</v>
      </c>
      <c r="G37" s="39">
        <v>15</v>
      </c>
      <c r="H37" s="39">
        <v>15.9</v>
      </c>
      <c r="I37" s="39">
        <v>11.2</v>
      </c>
      <c r="J37" s="39">
        <v>9.6999999999999993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9">
        <v>9.94</v>
      </c>
      <c r="F38" s="39">
        <v>10.9</v>
      </c>
      <c r="G38" s="39">
        <v>7.45</v>
      </c>
      <c r="H38" s="39">
        <v>12.7</v>
      </c>
      <c r="I38" s="39">
        <v>5.9</v>
      </c>
      <c r="J38" s="39">
        <v>8.86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9">
        <v>0.2</v>
      </c>
      <c r="I39" s="39">
        <v>0.5</v>
      </c>
      <c r="J39" s="39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</v>
      </c>
      <c r="F40" s="39">
        <v>9.94</v>
      </c>
      <c r="G40" s="39">
        <v>9.93</v>
      </c>
      <c r="H40" s="39">
        <v>10.08</v>
      </c>
      <c r="I40" s="39">
        <v>9.9700000000000006</v>
      </c>
      <c r="J40" s="39">
        <v>10.07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18.59</v>
      </c>
      <c r="F41" s="39">
        <v>18.22</v>
      </c>
      <c r="G41" s="39">
        <v>18.600000000000001</v>
      </c>
      <c r="H41" s="39">
        <v>16.440000000000001</v>
      </c>
      <c r="I41" s="39">
        <v>13.65</v>
      </c>
      <c r="J41" s="39">
        <v>15.52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2.76</v>
      </c>
      <c r="F42" s="39">
        <v>3.56</v>
      </c>
      <c r="G42" s="39">
        <v>6.32</v>
      </c>
      <c r="H42" s="39">
        <v>4.82</v>
      </c>
      <c r="I42" s="39">
        <v>5.74</v>
      </c>
      <c r="J42" s="39">
        <v>2.21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5.04</v>
      </c>
      <c r="F43" s="39">
        <v>5.89</v>
      </c>
      <c r="G43" s="39">
        <v>6.21</v>
      </c>
      <c r="H43" s="39">
        <v>5.81</v>
      </c>
      <c r="I43" s="39">
        <v>7.22</v>
      </c>
      <c r="J43" s="39">
        <v>7.37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1810</v>
      </c>
      <c r="F44" s="39">
        <v>1670</v>
      </c>
      <c r="G44" s="39">
        <v>721</v>
      </c>
      <c r="H44" s="39">
        <v>793</v>
      </c>
      <c r="I44" s="39">
        <v>1070</v>
      </c>
      <c r="J44" s="39">
        <v>1130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16.420000000000002</v>
      </c>
      <c r="F45" s="39">
        <v>5.45</v>
      </c>
      <c r="G45" s="39">
        <v>6.61</v>
      </c>
      <c r="H45" s="39">
        <v>7.43</v>
      </c>
      <c r="I45" s="39">
        <v>4.24</v>
      </c>
      <c r="J45" s="39">
        <v>4.49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28.4</v>
      </c>
      <c r="F46" s="39">
        <v>31</v>
      </c>
      <c r="G46" s="39">
        <v>27.7</v>
      </c>
      <c r="H46" s="39">
        <v>40.4</v>
      </c>
      <c r="I46" s="39">
        <v>37.299999999999997</v>
      </c>
      <c r="J46" s="39">
        <v>39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8.82</v>
      </c>
      <c r="F47" s="39">
        <v>7.94</v>
      </c>
      <c r="G47" s="39">
        <v>10.039999999999999</v>
      </c>
      <c r="H47" s="39">
        <v>18.5</v>
      </c>
      <c r="I47" s="39">
        <v>22.9</v>
      </c>
      <c r="J47" s="39">
        <v>3.22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9"/>
      <c r="I48" s="39"/>
      <c r="J48" s="39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9"/>
      <c r="I49" s="39"/>
      <c r="J49" s="39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9"/>
      <c r="I50" s="39"/>
      <c r="J50" s="39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9"/>
      <c r="I51" s="39"/>
      <c r="J51" s="39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9"/>
      <c r="I52" s="39"/>
      <c r="J52" s="39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9"/>
      <c r="I53" s="39"/>
      <c r="J53" s="39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9"/>
      <c r="I54" s="39"/>
      <c r="J54" s="39"/>
    </row>
    <row r="55" spans="1:13" ht="16.5" x14ac:dyDescent="0.15">
      <c r="A55" s="53"/>
      <c r="B55" s="61"/>
      <c r="C55" s="14" t="s">
        <v>60</v>
      </c>
      <c r="D55" s="11" t="s">
        <v>77</v>
      </c>
      <c r="E55" s="39"/>
      <c r="F55" s="39"/>
      <c r="G55" s="39"/>
      <c r="H55" s="39"/>
      <c r="I55" s="39"/>
      <c r="J55" s="39"/>
    </row>
    <row r="56" spans="1:13" ht="14.25" x14ac:dyDescent="0.15">
      <c r="A56" s="18" t="s">
        <v>78</v>
      </c>
      <c r="B56" s="18" t="s">
        <v>79</v>
      </c>
      <c r="C56" s="19">
        <v>7.12</v>
      </c>
      <c r="D56" s="18" t="s">
        <v>80</v>
      </c>
      <c r="E56" s="19">
        <v>70</v>
      </c>
      <c r="F56" s="18" t="s">
        <v>81</v>
      </c>
      <c r="G56" s="19">
        <v>82</v>
      </c>
      <c r="H56" s="18" t="s">
        <v>82</v>
      </c>
      <c r="I56" s="19">
        <v>0.02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/>
      <c r="G59" s="25"/>
      <c r="H59" s="25">
        <v>38.700000000000003</v>
      </c>
      <c r="I59" s="25"/>
      <c r="J59" s="25">
        <v>70.5</v>
      </c>
      <c r="K59" s="25"/>
      <c r="L59" s="25">
        <v>90.8</v>
      </c>
      <c r="M59" s="25"/>
    </row>
    <row r="60" spans="1:13" ht="18.75" x14ac:dyDescent="0.25">
      <c r="A60" s="24" t="s">
        <v>1</v>
      </c>
      <c r="B60" s="25">
        <v>8.83</v>
      </c>
      <c r="C60" s="25"/>
      <c r="D60" s="25">
        <v>13.7</v>
      </c>
      <c r="E60" s="25"/>
      <c r="F60" s="25">
        <v>149</v>
      </c>
      <c r="G60" s="25"/>
      <c r="H60" s="25"/>
      <c r="I60" s="25"/>
      <c r="J60" s="25"/>
      <c r="K60" s="25"/>
      <c r="L60" s="25"/>
      <c r="M60" s="25"/>
    </row>
    <row r="61" spans="1:13" ht="18.75" x14ac:dyDescent="0.25">
      <c r="A61" s="24" t="s">
        <v>2</v>
      </c>
      <c r="B61" s="25">
        <v>3</v>
      </c>
      <c r="C61" s="25"/>
      <c r="D61" s="25">
        <v>4.75</v>
      </c>
      <c r="E61" s="25"/>
      <c r="F61" s="25">
        <v>8.57</v>
      </c>
      <c r="G61" s="25"/>
      <c r="H61" s="25">
        <v>6.9</v>
      </c>
      <c r="I61" s="25"/>
      <c r="J61" s="25">
        <v>11.7</v>
      </c>
      <c r="K61" s="25"/>
      <c r="L61" s="25">
        <v>11.4</v>
      </c>
      <c r="M61" s="25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39.1</v>
      </c>
      <c r="D63" s="25"/>
      <c r="E63" s="25">
        <v>40.32</v>
      </c>
      <c r="F63" s="25"/>
      <c r="G63" s="25">
        <v>49.8</v>
      </c>
      <c r="H63" s="25"/>
      <c r="I63" s="25">
        <v>39.729999999999997</v>
      </c>
      <c r="J63" s="25"/>
      <c r="K63" s="25">
        <v>39.130000000000003</v>
      </c>
      <c r="L63" s="25"/>
      <c r="M63" s="25">
        <v>62.89</v>
      </c>
    </row>
    <row r="64" spans="1:13" ht="18.75" x14ac:dyDescent="0.25">
      <c r="A64" s="26" t="s">
        <v>3</v>
      </c>
      <c r="B64" s="25"/>
      <c r="C64" s="25">
        <v>59.47</v>
      </c>
      <c r="D64" s="25"/>
      <c r="E64" s="25">
        <v>60.72</v>
      </c>
      <c r="F64" s="25"/>
      <c r="G64" s="25">
        <v>64.599999999999994</v>
      </c>
      <c r="H64" s="25"/>
      <c r="I64" s="25">
        <v>58.91</v>
      </c>
      <c r="J64" s="25"/>
      <c r="K64" s="25">
        <v>78.02</v>
      </c>
      <c r="L64" s="25"/>
      <c r="M64" s="25"/>
    </row>
    <row r="65" spans="1:13" ht="18.75" x14ac:dyDescent="0.25">
      <c r="A65" s="26" t="s">
        <v>4</v>
      </c>
      <c r="B65" s="25"/>
      <c r="C65" s="25">
        <v>55.31</v>
      </c>
      <c r="D65" s="25"/>
      <c r="E65" s="25">
        <v>55.34</v>
      </c>
      <c r="F65" s="25"/>
      <c r="G65" s="25">
        <v>68</v>
      </c>
      <c r="H65" s="25"/>
      <c r="I65" s="25">
        <v>53.89</v>
      </c>
      <c r="J65" s="25"/>
      <c r="K65" s="25">
        <v>58.78</v>
      </c>
      <c r="L65" s="25"/>
      <c r="M65" s="25">
        <v>63.81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6.22</v>
      </c>
      <c r="C67" s="25">
        <v>3.5</v>
      </c>
      <c r="D67" s="25">
        <v>5.4</v>
      </c>
      <c r="E67" s="25">
        <v>4.2</v>
      </c>
      <c r="F67" s="25">
        <v>2.2799999999999998</v>
      </c>
      <c r="G67" s="25">
        <v>4.5999999999999996</v>
      </c>
      <c r="H67" s="25">
        <v>2.4</v>
      </c>
      <c r="I67" s="25">
        <v>7.5</v>
      </c>
      <c r="J67" s="25">
        <v>0.52</v>
      </c>
      <c r="K67" s="25">
        <v>3</v>
      </c>
      <c r="L67" s="25">
        <v>2.82</v>
      </c>
      <c r="M67" s="25">
        <v>3.5</v>
      </c>
    </row>
    <row r="68" spans="1:13" ht="18.75" x14ac:dyDescent="0.25">
      <c r="A68" s="27" t="s">
        <v>5</v>
      </c>
      <c r="B68" s="25">
        <v>4.1900000000000004</v>
      </c>
      <c r="C68" s="25">
        <v>3.1</v>
      </c>
      <c r="D68" s="25">
        <v>3.29</v>
      </c>
      <c r="E68" s="25">
        <v>3.3</v>
      </c>
      <c r="F68" s="25">
        <v>7.55</v>
      </c>
      <c r="G68" s="25">
        <v>6</v>
      </c>
      <c r="H68" s="25">
        <v>0.52</v>
      </c>
      <c r="I68" s="25">
        <v>7.6</v>
      </c>
      <c r="J68" s="25">
        <v>2.14</v>
      </c>
      <c r="K68" s="25">
        <v>7.7</v>
      </c>
      <c r="L68" s="25">
        <v>6.75</v>
      </c>
      <c r="M68" s="25">
        <v>5.6</v>
      </c>
    </row>
    <row r="69" spans="1:13" ht="18.75" x14ac:dyDescent="0.25">
      <c r="A69" s="27" t="s">
        <v>6</v>
      </c>
      <c r="B69" s="25">
        <v>8.83</v>
      </c>
      <c r="C69" s="25">
        <v>2.4</v>
      </c>
      <c r="D69" s="25">
        <v>14.7</v>
      </c>
      <c r="E69" s="25">
        <v>4.7</v>
      </c>
      <c r="F69" s="25">
        <v>12.2</v>
      </c>
      <c r="G69" s="25">
        <v>7.7</v>
      </c>
      <c r="H69" s="25">
        <v>8.3000000000000007</v>
      </c>
      <c r="I69" s="25">
        <v>7.3</v>
      </c>
      <c r="J69" s="25">
        <v>10</v>
      </c>
      <c r="K69" s="25">
        <v>4.4000000000000004</v>
      </c>
      <c r="L69" s="25">
        <v>13.3</v>
      </c>
      <c r="M69" s="25">
        <v>2.8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115</v>
      </c>
      <c r="D2" s="104"/>
      <c r="E2" s="104"/>
      <c r="F2" s="105" t="s">
        <v>273</v>
      </c>
      <c r="G2" s="105"/>
      <c r="H2" s="105"/>
      <c r="I2" s="106" t="s">
        <v>137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70800</v>
      </c>
      <c r="D4" s="69"/>
      <c r="E4" s="69"/>
      <c r="F4" s="69">
        <v>71800</v>
      </c>
      <c r="G4" s="69"/>
      <c r="H4" s="69"/>
      <c r="I4" s="69">
        <v>72900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60450</v>
      </c>
      <c r="D5" s="69"/>
      <c r="E5" s="69"/>
      <c r="F5" s="69">
        <v>61600</v>
      </c>
      <c r="G5" s="69"/>
      <c r="H5" s="69"/>
      <c r="I5" s="69">
        <v>62900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C4-'18日'!I4</f>
        <v>1450</v>
      </c>
      <c r="D6" s="112"/>
      <c r="E6" s="112"/>
      <c r="F6" s="113">
        <f>F4-C4</f>
        <v>1000</v>
      </c>
      <c r="G6" s="114"/>
      <c r="H6" s="115"/>
      <c r="I6" s="113">
        <f>I4-F4</f>
        <v>1100</v>
      </c>
      <c r="J6" s="114"/>
      <c r="K6" s="115"/>
      <c r="L6" s="109">
        <f>C6+F6+I6</f>
        <v>3550</v>
      </c>
      <c r="M6" s="109">
        <f>C7+F7+I7</f>
        <v>3750</v>
      </c>
    </row>
    <row r="7" spans="1:15" ht="21.95" customHeight="1" x14ac:dyDescent="0.15">
      <c r="A7" s="98"/>
      <c r="B7" s="6" t="s">
        <v>16</v>
      </c>
      <c r="C7" s="112">
        <f>C5-'18日'!I5</f>
        <v>1300</v>
      </c>
      <c r="D7" s="112"/>
      <c r="E7" s="112"/>
      <c r="F7" s="113">
        <f>F5-C5</f>
        <v>1150</v>
      </c>
      <c r="G7" s="114"/>
      <c r="H7" s="115"/>
      <c r="I7" s="113">
        <f>I5-F5</f>
        <v>1300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46</v>
      </c>
      <c r="D9" s="69"/>
      <c r="E9" s="69"/>
      <c r="F9" s="69">
        <v>44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46</v>
      </c>
      <c r="D10" s="69"/>
      <c r="E10" s="69"/>
      <c r="F10" s="69">
        <v>44</v>
      </c>
      <c r="G10" s="69"/>
      <c r="H10" s="69"/>
      <c r="I10" s="69">
        <v>13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280</v>
      </c>
      <c r="D15" s="36">
        <v>500</v>
      </c>
      <c r="E15" s="36">
        <v>460</v>
      </c>
      <c r="F15" s="36">
        <v>460</v>
      </c>
      <c r="G15" s="36">
        <v>430</v>
      </c>
      <c r="H15" s="36">
        <v>390</v>
      </c>
      <c r="I15" s="36">
        <v>390</v>
      </c>
      <c r="J15" s="36">
        <v>350</v>
      </c>
      <c r="K15" s="36">
        <v>310</v>
      </c>
    </row>
    <row r="16" spans="1:15" ht="21.95" customHeight="1" x14ac:dyDescent="0.15">
      <c r="A16" s="52"/>
      <c r="B16" s="8" t="s">
        <v>28</v>
      </c>
      <c r="C16" s="65" t="s">
        <v>271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500</v>
      </c>
      <c r="D21" s="36">
        <v>420</v>
      </c>
      <c r="E21" s="36">
        <v>340</v>
      </c>
      <c r="F21" s="36">
        <v>340</v>
      </c>
      <c r="G21" s="36">
        <v>500</v>
      </c>
      <c r="H21" s="36">
        <v>400</v>
      </c>
      <c r="I21" s="36">
        <v>400</v>
      </c>
      <c r="J21" s="36">
        <v>330</v>
      </c>
      <c r="K21" s="36">
        <v>250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274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1000+1010</f>
        <v>2010</v>
      </c>
      <c r="D23" s="66"/>
      <c r="E23" s="66"/>
      <c r="F23" s="66">
        <f>1000+1010</f>
        <v>2010</v>
      </c>
      <c r="G23" s="66"/>
      <c r="H23" s="66"/>
      <c r="I23" s="66">
        <f>1000+1010</f>
        <v>2010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660+640</f>
        <v>1300</v>
      </c>
      <c r="D24" s="66"/>
      <c r="E24" s="66"/>
      <c r="F24" s="66">
        <f>660+640</f>
        <v>1300</v>
      </c>
      <c r="G24" s="66"/>
      <c r="H24" s="66"/>
      <c r="I24" s="66">
        <f>660+640</f>
        <v>1300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57</v>
      </c>
      <c r="D25" s="66"/>
      <c r="E25" s="66"/>
      <c r="F25" s="66">
        <v>57</v>
      </c>
      <c r="G25" s="66"/>
      <c r="H25" s="66"/>
      <c r="I25" s="66">
        <v>57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12</v>
      </c>
      <c r="D26" s="66"/>
      <c r="E26" s="66"/>
      <c r="F26" s="66">
        <v>129</v>
      </c>
      <c r="G26" s="66"/>
      <c r="H26" s="66"/>
      <c r="I26" s="66">
        <v>129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272</v>
      </c>
      <c r="D28" s="81"/>
      <c r="E28" s="82"/>
      <c r="F28" s="80"/>
      <c r="G28" s="81"/>
      <c r="H28" s="82"/>
      <c r="I28" s="80"/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270</v>
      </c>
      <c r="D31" s="49"/>
      <c r="E31" s="50"/>
      <c r="F31" s="48" t="s">
        <v>223</v>
      </c>
      <c r="G31" s="49"/>
      <c r="H31" s="50"/>
      <c r="I31" s="48" t="s">
        <v>218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9.6300000000000008</v>
      </c>
      <c r="F35" s="39">
        <v>9.41</v>
      </c>
      <c r="G35" s="39">
        <v>9.5299999999999994</v>
      </c>
      <c r="H35" s="36">
        <v>9.31</v>
      </c>
      <c r="I35" s="39">
        <v>9.48</v>
      </c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8.26</v>
      </c>
      <c r="F36" s="39">
        <v>12.37</v>
      </c>
      <c r="G36" s="39">
        <v>11.31</v>
      </c>
      <c r="H36" s="36">
        <v>10.17</v>
      </c>
      <c r="I36" s="39">
        <v>10.07</v>
      </c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15.5</v>
      </c>
      <c r="F37" s="39">
        <v>15.4</v>
      </c>
      <c r="G37" s="30">
        <v>15.3</v>
      </c>
      <c r="H37" s="36">
        <v>16</v>
      </c>
      <c r="I37" s="39">
        <v>16.8</v>
      </c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1.1200000000000001</v>
      </c>
      <c r="F38" s="30">
        <v>13.1</v>
      </c>
      <c r="G38" s="30">
        <v>7.33</v>
      </c>
      <c r="H38" s="32">
        <v>6.53</v>
      </c>
      <c r="I38" s="39">
        <v>7.61</v>
      </c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6">
        <v>0.2</v>
      </c>
      <c r="I39" s="39">
        <v>0.8</v>
      </c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10.35</v>
      </c>
      <c r="F40" s="39">
        <v>10.31</v>
      </c>
      <c r="G40" s="39">
        <v>10.28</v>
      </c>
      <c r="H40" s="36">
        <v>10.18</v>
      </c>
      <c r="I40" s="39">
        <v>10.37</v>
      </c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15.92</v>
      </c>
      <c r="F41" s="39">
        <v>26.1</v>
      </c>
      <c r="G41" s="39">
        <v>23.5</v>
      </c>
      <c r="H41" s="36">
        <v>25.8</v>
      </c>
      <c r="I41" s="39">
        <v>20.100000000000001</v>
      </c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3.75</v>
      </c>
      <c r="F42" s="39">
        <v>4.24</v>
      </c>
      <c r="G42" s="39">
        <v>4.5</v>
      </c>
      <c r="H42" s="36">
        <v>4.4000000000000004</v>
      </c>
      <c r="I42" s="39">
        <v>4.5</v>
      </c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8.27</v>
      </c>
      <c r="F43" s="39">
        <v>9.5</v>
      </c>
      <c r="G43" s="39">
        <v>8.5</v>
      </c>
      <c r="H43" s="36">
        <v>6.22</v>
      </c>
      <c r="I43" s="39">
        <v>8.19</v>
      </c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1580</v>
      </c>
      <c r="F44" s="39">
        <v>1880</v>
      </c>
      <c r="G44" s="39">
        <v>950</v>
      </c>
      <c r="H44" s="36">
        <v>1200</v>
      </c>
      <c r="I44" s="39">
        <v>1498</v>
      </c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10.01</v>
      </c>
      <c r="F45" s="39">
        <v>16.8</v>
      </c>
      <c r="G45" s="39">
        <v>22.3</v>
      </c>
      <c r="H45" s="36">
        <v>4.1399999999999997</v>
      </c>
      <c r="I45" s="39">
        <v>6.71</v>
      </c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46.8</v>
      </c>
      <c r="F46" s="39">
        <v>41.9</v>
      </c>
      <c r="G46" s="39">
        <v>49.5</v>
      </c>
      <c r="H46" s="36">
        <v>39.299999999999997</v>
      </c>
      <c r="I46" s="39">
        <v>35.9</v>
      </c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0.43</v>
      </c>
      <c r="F47" s="39">
        <v>9.8000000000000007</v>
      </c>
      <c r="G47" s="39">
        <v>7.83</v>
      </c>
      <c r="H47" s="36">
        <v>5.04</v>
      </c>
      <c r="I47" s="39">
        <v>7.92</v>
      </c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7.11</v>
      </c>
      <c r="D56" s="18" t="s">
        <v>80</v>
      </c>
      <c r="E56" s="19">
        <v>75</v>
      </c>
      <c r="F56" s="18" t="s">
        <v>81</v>
      </c>
      <c r="G56" s="19">
        <v>86</v>
      </c>
      <c r="H56" s="18" t="s">
        <v>82</v>
      </c>
      <c r="I56" s="19">
        <v>0.02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>
        <v>7.13</v>
      </c>
      <c r="E59" s="25"/>
      <c r="F59" s="25">
        <v>43.7</v>
      </c>
      <c r="G59" s="29"/>
      <c r="H59" s="25">
        <v>76.25</v>
      </c>
      <c r="I59" s="25"/>
      <c r="J59" s="17">
        <v>19.100000000000001</v>
      </c>
      <c r="K59" s="17"/>
      <c r="L59" s="17">
        <v>75.599999999999994</v>
      </c>
      <c r="M59" s="17"/>
    </row>
    <row r="60" spans="1:13" ht="18.75" x14ac:dyDescent="0.25">
      <c r="A60" s="24" t="s">
        <v>1</v>
      </c>
      <c r="B60" s="25">
        <v>0.65</v>
      </c>
      <c r="C60" s="25"/>
      <c r="D60" s="28">
        <v>2.38</v>
      </c>
      <c r="E60" s="25"/>
      <c r="F60" s="25">
        <v>21.4</v>
      </c>
      <c r="G60" s="29"/>
      <c r="H60" s="25">
        <v>1.5</v>
      </c>
      <c r="I60" s="25"/>
      <c r="J60" s="17">
        <v>8.66</v>
      </c>
      <c r="K60" s="17"/>
      <c r="L60" s="17">
        <v>5.89</v>
      </c>
      <c r="M60" s="17"/>
    </row>
    <row r="61" spans="1:13" ht="18.75" x14ac:dyDescent="0.25">
      <c r="A61" s="24" t="s">
        <v>2</v>
      </c>
      <c r="B61" s="25">
        <v>75.8</v>
      </c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10.64</v>
      </c>
      <c r="D63" s="28"/>
      <c r="E63" s="25">
        <v>10.56</v>
      </c>
      <c r="F63" s="25"/>
      <c r="G63" s="29">
        <v>11.78</v>
      </c>
      <c r="H63" s="25"/>
      <c r="I63" s="25">
        <v>4.83</v>
      </c>
      <c r="J63" s="17"/>
      <c r="K63" s="17">
        <v>7.53</v>
      </c>
      <c r="M63" s="17">
        <v>7.99</v>
      </c>
    </row>
    <row r="64" spans="1:13" ht="18.75" x14ac:dyDescent="0.25">
      <c r="A64" s="26" t="s">
        <v>3</v>
      </c>
      <c r="B64" s="25"/>
      <c r="C64" s="25">
        <v>8.1199999999999992</v>
      </c>
      <c r="D64" s="28"/>
      <c r="E64" s="25">
        <v>9.57</v>
      </c>
      <c r="F64" s="25"/>
      <c r="G64" s="33">
        <v>13</v>
      </c>
      <c r="H64" s="25"/>
      <c r="I64" s="25">
        <v>9.27</v>
      </c>
      <c r="J64" s="17"/>
      <c r="K64" s="17">
        <v>36.06</v>
      </c>
      <c r="L64" s="17"/>
      <c r="M64" s="17">
        <v>54.1</v>
      </c>
    </row>
    <row r="65" spans="1:13" ht="18.75" x14ac:dyDescent="0.25">
      <c r="A65" s="26" t="s">
        <v>4</v>
      </c>
      <c r="B65" s="25"/>
      <c r="C65" s="25">
        <v>46.81</v>
      </c>
      <c r="D65" s="28"/>
      <c r="E65" s="25">
        <v>48.56</v>
      </c>
      <c r="F65" s="25"/>
      <c r="G65" s="29">
        <v>51.49</v>
      </c>
      <c r="H65" s="25"/>
      <c r="I65" s="25">
        <v>33.799999999999997</v>
      </c>
      <c r="J65" s="17"/>
      <c r="K65" s="17">
        <v>43.47</v>
      </c>
      <c r="M65" s="17">
        <v>46.3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0.65</v>
      </c>
      <c r="C67" s="25">
        <v>6.5</v>
      </c>
      <c r="D67" s="28">
        <v>0.02</v>
      </c>
      <c r="E67" s="25">
        <v>6.5</v>
      </c>
      <c r="F67" s="25">
        <v>1.21</v>
      </c>
      <c r="G67" s="29">
        <v>7.2</v>
      </c>
      <c r="H67" s="25">
        <v>1.42</v>
      </c>
      <c r="I67" s="25">
        <v>8.3000000000000007</v>
      </c>
      <c r="J67" s="17">
        <v>3.24</v>
      </c>
      <c r="K67" s="17">
        <v>5.4</v>
      </c>
      <c r="L67" s="17">
        <v>9.85</v>
      </c>
      <c r="M67" s="17">
        <v>4.7</v>
      </c>
    </row>
    <row r="68" spans="1:13" ht="18.75" x14ac:dyDescent="0.25">
      <c r="A68" s="27" t="s">
        <v>5</v>
      </c>
      <c r="B68" s="31">
        <v>0.5</v>
      </c>
      <c r="C68" s="25">
        <v>4.5</v>
      </c>
      <c r="D68" s="28">
        <v>2.34</v>
      </c>
      <c r="E68" s="25">
        <v>6.1</v>
      </c>
      <c r="F68" s="25">
        <v>5.3</v>
      </c>
      <c r="G68" s="29">
        <v>6.2</v>
      </c>
      <c r="H68" s="25">
        <v>2.99</v>
      </c>
      <c r="I68" s="25">
        <v>6.6</v>
      </c>
      <c r="J68" s="17">
        <v>1.18</v>
      </c>
      <c r="K68" s="17">
        <v>4.5999999999999996</v>
      </c>
      <c r="L68" s="17">
        <v>2.62</v>
      </c>
      <c r="M68" s="17">
        <v>5.4</v>
      </c>
    </row>
    <row r="69" spans="1:13" ht="18.75" x14ac:dyDescent="0.25">
      <c r="A69" s="27" t="s">
        <v>6</v>
      </c>
      <c r="B69" s="31">
        <v>0.56999999999999995</v>
      </c>
      <c r="C69" s="25">
        <v>5.2</v>
      </c>
      <c r="D69" s="28">
        <v>2.4</v>
      </c>
      <c r="E69" s="25">
        <v>5.3</v>
      </c>
      <c r="F69" s="25">
        <v>6.53</v>
      </c>
      <c r="G69" s="29">
        <v>6.9</v>
      </c>
      <c r="H69" s="25">
        <v>1.89</v>
      </c>
      <c r="I69" s="25">
        <v>7.4</v>
      </c>
      <c r="J69" s="17">
        <v>13.1</v>
      </c>
      <c r="K69" s="17">
        <v>6.1</v>
      </c>
      <c r="L69" s="17">
        <v>12.1</v>
      </c>
      <c r="M69" s="17">
        <v>6.2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0"/>
  <sheetViews>
    <sheetView topLeftCell="A25" workbookViewId="0">
      <selection activeCell="M29" sqref="M29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115</v>
      </c>
      <c r="D2" s="104"/>
      <c r="E2" s="104"/>
      <c r="F2" s="105" t="s">
        <v>273</v>
      </c>
      <c r="G2" s="105"/>
      <c r="H2" s="105"/>
      <c r="I2" s="106" t="s">
        <v>137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73250</v>
      </c>
      <c r="D4" s="69"/>
      <c r="E4" s="69"/>
      <c r="F4" s="69">
        <v>73620</v>
      </c>
      <c r="G4" s="69"/>
      <c r="H4" s="69"/>
      <c r="I4" s="69">
        <v>74230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64030</v>
      </c>
      <c r="D5" s="69"/>
      <c r="E5" s="69"/>
      <c r="F5" s="69">
        <v>65650</v>
      </c>
      <c r="G5" s="69"/>
      <c r="H5" s="69"/>
      <c r="I5" s="69">
        <v>66850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C4-'19日'!I4</f>
        <v>350</v>
      </c>
      <c r="D6" s="112"/>
      <c r="E6" s="112"/>
      <c r="F6" s="113">
        <f>F4-C4</f>
        <v>370</v>
      </c>
      <c r="G6" s="114"/>
      <c r="H6" s="115"/>
      <c r="I6" s="113">
        <f>I4-F4</f>
        <v>610</v>
      </c>
      <c r="J6" s="114"/>
      <c r="K6" s="115"/>
      <c r="L6" s="109">
        <f>C6+F6+I6</f>
        <v>1330</v>
      </c>
      <c r="M6" s="109">
        <f>C7+F7+I7</f>
        <v>3950</v>
      </c>
    </row>
    <row r="7" spans="1:15" ht="21.95" customHeight="1" x14ac:dyDescent="0.15">
      <c r="A7" s="98"/>
      <c r="B7" s="6" t="s">
        <v>16</v>
      </c>
      <c r="C7" s="112">
        <f>C5-'19日'!I5</f>
        <v>1130</v>
      </c>
      <c r="D7" s="112"/>
      <c r="E7" s="112"/>
      <c r="F7" s="113">
        <f>F5-C5</f>
        <v>1620</v>
      </c>
      <c r="G7" s="114"/>
      <c r="H7" s="115"/>
      <c r="I7" s="113">
        <f>I5-F5</f>
        <v>1200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/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47</v>
      </c>
      <c r="G9" s="69"/>
      <c r="H9" s="69"/>
      <c r="I9" s="69"/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47</v>
      </c>
      <c r="D10" s="69"/>
      <c r="E10" s="69"/>
      <c r="F10" s="69">
        <v>0</v>
      </c>
      <c r="G10" s="69"/>
      <c r="H10" s="69"/>
      <c r="I10" s="69">
        <v>0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277</v>
      </c>
      <c r="G11" s="39" t="s">
        <v>277</v>
      </c>
      <c r="H11" s="39" t="s">
        <v>277</v>
      </c>
      <c r="I11" s="39" t="s">
        <v>277</v>
      </c>
      <c r="J11" s="39" t="s">
        <v>277</v>
      </c>
      <c r="K11" s="39" t="s">
        <v>277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 t="s">
        <v>277</v>
      </c>
      <c r="G12" s="39" t="s">
        <v>277</v>
      </c>
      <c r="H12" s="39" t="s">
        <v>277</v>
      </c>
      <c r="I12" s="39" t="s">
        <v>277</v>
      </c>
      <c r="J12" s="39" t="s">
        <v>277</v>
      </c>
      <c r="K12" s="39" t="s">
        <v>277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310</v>
      </c>
      <c r="D15" s="36">
        <v>270</v>
      </c>
      <c r="E15" s="36">
        <v>240</v>
      </c>
      <c r="F15" s="36">
        <v>240</v>
      </c>
      <c r="G15" s="36">
        <v>200</v>
      </c>
      <c r="H15" s="36">
        <v>200</v>
      </c>
      <c r="I15" s="36">
        <v>200</v>
      </c>
      <c r="J15" s="36">
        <v>200</v>
      </c>
      <c r="K15" s="36">
        <v>200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277</v>
      </c>
      <c r="G17" s="39" t="s">
        <v>277</v>
      </c>
      <c r="H17" s="39" t="s">
        <v>277</v>
      </c>
      <c r="I17" s="39" t="s">
        <v>277</v>
      </c>
      <c r="J17" s="39" t="s">
        <v>277</v>
      </c>
      <c r="K17" s="39" t="s">
        <v>277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9" t="s">
        <v>277</v>
      </c>
      <c r="G18" s="39" t="s">
        <v>277</v>
      </c>
      <c r="H18" s="39" t="s">
        <v>277</v>
      </c>
      <c r="I18" s="39" t="s">
        <v>277</v>
      </c>
      <c r="J18" s="39" t="s">
        <v>277</v>
      </c>
      <c r="K18" s="39" t="s">
        <v>277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250</v>
      </c>
      <c r="D21" s="36">
        <v>500</v>
      </c>
      <c r="E21" s="36">
        <v>460</v>
      </c>
      <c r="F21" s="36">
        <v>460</v>
      </c>
      <c r="G21" s="36">
        <v>460</v>
      </c>
      <c r="H21" s="36">
        <v>460</v>
      </c>
      <c r="I21" s="36">
        <v>460</v>
      </c>
      <c r="J21" s="36">
        <v>460</v>
      </c>
      <c r="K21" s="36">
        <v>460</v>
      </c>
    </row>
    <row r="22" spans="1:11" ht="21.95" customHeight="1" x14ac:dyDescent="0.15">
      <c r="A22" s="70"/>
      <c r="B22" s="8" t="s">
        <v>33</v>
      </c>
      <c r="C22" s="65" t="s">
        <v>275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1900</v>
      </c>
      <c r="D23" s="66"/>
      <c r="E23" s="66"/>
      <c r="F23" s="66">
        <f>880+900</f>
        <v>1780</v>
      </c>
      <c r="G23" s="66"/>
      <c r="H23" s="66"/>
      <c r="I23" s="66">
        <f>880+900</f>
        <v>1780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1160</v>
      </c>
      <c r="D24" s="66"/>
      <c r="E24" s="66"/>
      <c r="F24" s="66">
        <v>910</v>
      </c>
      <c r="G24" s="66"/>
      <c r="H24" s="66"/>
      <c r="I24" s="66">
        <v>910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57</v>
      </c>
      <c r="D25" s="66"/>
      <c r="E25" s="66"/>
      <c r="F25" s="66">
        <v>57</v>
      </c>
      <c r="G25" s="66"/>
      <c r="H25" s="66"/>
      <c r="I25" s="66">
        <v>57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127</v>
      </c>
      <c r="D26" s="66"/>
      <c r="E26" s="66"/>
      <c r="F26" s="66">
        <v>127</v>
      </c>
      <c r="G26" s="66"/>
      <c r="H26" s="66"/>
      <c r="I26" s="66">
        <v>327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276</v>
      </c>
      <c r="D28" s="81"/>
      <c r="E28" s="82"/>
      <c r="F28" s="80" t="s">
        <v>279</v>
      </c>
      <c r="G28" s="81"/>
      <c r="H28" s="82"/>
      <c r="I28" s="80" t="s">
        <v>280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146</v>
      </c>
      <c r="D31" s="49"/>
      <c r="E31" s="50"/>
      <c r="F31" s="48" t="s">
        <v>278</v>
      </c>
      <c r="G31" s="49"/>
      <c r="H31" s="50"/>
      <c r="I31" s="48" t="s">
        <v>218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7.2</v>
      </c>
      <c r="D56" s="18" t="s">
        <v>80</v>
      </c>
      <c r="E56" s="19">
        <v>76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50.8</v>
      </c>
      <c r="C59" s="25"/>
      <c r="D59" s="28">
        <v>183</v>
      </c>
      <c r="E59" s="25"/>
      <c r="F59" s="25">
        <v>35.6</v>
      </c>
      <c r="G59" s="29"/>
      <c r="H59" s="25">
        <v>54.59</v>
      </c>
      <c r="I59" s="25"/>
      <c r="J59" s="17">
        <v>59.1</v>
      </c>
      <c r="K59" s="17"/>
      <c r="L59" s="17">
        <v>74.099999999999994</v>
      </c>
      <c r="M59" s="17"/>
    </row>
    <row r="60" spans="1:13" ht="18.75" x14ac:dyDescent="0.25">
      <c r="A60" s="24" t="s">
        <v>1</v>
      </c>
      <c r="B60" s="25">
        <v>40.200000000000003</v>
      </c>
      <c r="C60" s="25"/>
      <c r="D60" s="28">
        <v>81.2</v>
      </c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>
        <v>1.8</v>
      </c>
      <c r="G61" s="29"/>
      <c r="H61" s="25">
        <v>12.13</v>
      </c>
      <c r="I61" s="25"/>
      <c r="J61" s="17">
        <v>25.6</v>
      </c>
      <c r="K61" s="17"/>
      <c r="L61" s="17">
        <v>6.53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7.4</v>
      </c>
      <c r="D63" s="28"/>
      <c r="E63" s="25">
        <v>11.3</v>
      </c>
      <c r="F63" s="25"/>
      <c r="G63" s="29">
        <v>15.59</v>
      </c>
      <c r="H63" s="25"/>
      <c r="I63" s="25">
        <v>5.13</v>
      </c>
      <c r="J63" s="17"/>
      <c r="K63" s="17">
        <v>12.97</v>
      </c>
      <c r="M63" s="17">
        <v>40.799999999999997</v>
      </c>
    </row>
    <row r="64" spans="1:13" ht="18.75" x14ac:dyDescent="0.25">
      <c r="A64" s="26" t="s">
        <v>3</v>
      </c>
      <c r="B64" s="25"/>
      <c r="C64" s="25">
        <v>57.6</v>
      </c>
      <c r="D64" s="28"/>
      <c r="E64" s="25">
        <v>64.5</v>
      </c>
      <c r="F64" s="25"/>
      <c r="G64" s="33">
        <v>207</v>
      </c>
      <c r="H64" s="25"/>
      <c r="I64" s="25"/>
      <c r="J64" s="17"/>
      <c r="K64" s="17"/>
      <c r="L64" s="17"/>
      <c r="M64" s="17">
        <v>89.4</v>
      </c>
    </row>
    <row r="65" spans="1:13" ht="18.75" x14ac:dyDescent="0.25">
      <c r="A65" s="26" t="s">
        <v>4</v>
      </c>
      <c r="B65" s="25"/>
      <c r="C65" s="25">
        <v>45.2</v>
      </c>
      <c r="D65" s="28"/>
      <c r="E65" s="25">
        <v>48.2</v>
      </c>
      <c r="F65" s="25"/>
      <c r="G65" s="29">
        <v>50</v>
      </c>
      <c r="H65" s="25"/>
      <c r="I65" s="25">
        <v>36.9</v>
      </c>
      <c r="J65" s="17"/>
      <c r="K65" s="17">
        <v>61.96</v>
      </c>
      <c r="M65" s="17">
        <v>89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3.62</v>
      </c>
      <c r="C67" s="25">
        <v>4.5999999999999996</v>
      </c>
      <c r="D67" s="28">
        <v>2.5499999999999998</v>
      </c>
      <c r="E67" s="25">
        <v>5.0999999999999996</v>
      </c>
      <c r="F67" s="25">
        <v>2.17</v>
      </c>
      <c r="G67" s="29">
        <v>9.1999999999999993</v>
      </c>
      <c r="H67" s="25">
        <v>1.42</v>
      </c>
      <c r="I67" s="25">
        <v>8.3000000000000007</v>
      </c>
      <c r="J67" s="17">
        <v>2.36</v>
      </c>
      <c r="K67" s="17">
        <v>7.4</v>
      </c>
      <c r="L67" s="17">
        <v>3.74</v>
      </c>
      <c r="M67" s="17">
        <v>14.1</v>
      </c>
    </row>
    <row r="68" spans="1:13" ht="18.75" x14ac:dyDescent="0.25">
      <c r="A68" s="27" t="s">
        <v>5</v>
      </c>
      <c r="B68" s="31">
        <v>3.17</v>
      </c>
      <c r="C68" s="25">
        <v>5.7</v>
      </c>
      <c r="D68" s="28">
        <v>4.92</v>
      </c>
      <c r="E68" s="25">
        <v>6.2</v>
      </c>
      <c r="F68" s="25">
        <v>1.8</v>
      </c>
      <c r="G68" s="29">
        <v>4.3</v>
      </c>
      <c r="H68" s="25">
        <v>1.9</v>
      </c>
      <c r="I68" s="25">
        <v>6.2</v>
      </c>
      <c r="J68" s="17">
        <v>5.23</v>
      </c>
      <c r="K68" s="17">
        <v>8.3000000000000007</v>
      </c>
      <c r="L68" s="17">
        <v>3.37</v>
      </c>
      <c r="M68" s="17">
        <v>6</v>
      </c>
    </row>
    <row r="69" spans="1:13" ht="18.75" x14ac:dyDescent="0.25">
      <c r="A69" s="27" t="s">
        <v>6</v>
      </c>
      <c r="B69" s="31">
        <v>6.91</v>
      </c>
      <c r="C69" s="25">
        <v>6.5</v>
      </c>
      <c r="D69" s="28">
        <v>10.23</v>
      </c>
      <c r="E69" s="25">
        <v>6.7</v>
      </c>
      <c r="F69" s="25">
        <v>1.53</v>
      </c>
      <c r="G69" s="29">
        <v>7.2</v>
      </c>
      <c r="H69" s="25">
        <v>3.89</v>
      </c>
      <c r="I69" s="25">
        <v>4.7</v>
      </c>
      <c r="J69" s="17">
        <v>7.4</v>
      </c>
      <c r="K69" s="17">
        <v>9.9</v>
      </c>
      <c r="L69" s="17">
        <v>11.3</v>
      </c>
      <c r="M69" s="17">
        <v>7.1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0"/>
  <sheetViews>
    <sheetView topLeftCell="A22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285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75650</v>
      </c>
      <c r="D4" s="69"/>
      <c r="E4" s="69"/>
      <c r="F4" s="69">
        <v>76700</v>
      </c>
      <c r="G4" s="69"/>
      <c r="H4" s="69"/>
      <c r="I4" s="69">
        <v>77913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68150</v>
      </c>
      <c r="D5" s="69"/>
      <c r="E5" s="69"/>
      <c r="F5" s="69">
        <v>69400</v>
      </c>
      <c r="G5" s="69"/>
      <c r="H5" s="69"/>
      <c r="I5" s="69">
        <v>70624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C4-'20日'!I4</f>
        <v>1420</v>
      </c>
      <c r="D6" s="112"/>
      <c r="E6" s="112"/>
      <c r="F6" s="113">
        <f>F4-C4</f>
        <v>1050</v>
      </c>
      <c r="G6" s="114"/>
      <c r="H6" s="115"/>
      <c r="I6" s="113">
        <f>I4-F4</f>
        <v>1213</v>
      </c>
      <c r="J6" s="114"/>
      <c r="K6" s="115"/>
      <c r="L6" s="109">
        <f>C6+F6+I6</f>
        <v>3683</v>
      </c>
      <c r="M6" s="109">
        <f>C7+F7+I7</f>
        <v>3774</v>
      </c>
    </row>
    <row r="7" spans="1:15" ht="21.95" customHeight="1" x14ac:dyDescent="0.15">
      <c r="A7" s="98"/>
      <c r="B7" s="6" t="s">
        <v>16</v>
      </c>
      <c r="C7" s="112">
        <f>C5-'20日'!I5</f>
        <v>1300</v>
      </c>
      <c r="D7" s="112"/>
      <c r="E7" s="112"/>
      <c r="F7" s="113">
        <f>F5-C5</f>
        <v>1250</v>
      </c>
      <c r="G7" s="114"/>
      <c r="H7" s="115"/>
      <c r="I7" s="113">
        <f>I5-F5</f>
        <v>1224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47</v>
      </c>
      <c r="G9" s="69"/>
      <c r="H9" s="69"/>
      <c r="I9" s="69">
        <v>45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0</v>
      </c>
      <c r="D10" s="69"/>
      <c r="E10" s="69"/>
      <c r="F10" s="69">
        <v>0</v>
      </c>
      <c r="G10" s="69"/>
      <c r="H10" s="69"/>
      <c r="I10" s="69">
        <v>0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277</v>
      </c>
      <c r="D11" s="39" t="s">
        <v>277</v>
      </c>
      <c r="E11" s="39" t="s">
        <v>277</v>
      </c>
      <c r="F11" s="39" t="s">
        <v>277</v>
      </c>
      <c r="G11" s="39" t="s">
        <v>277</v>
      </c>
      <c r="H11" s="39" t="s">
        <v>277</v>
      </c>
      <c r="I11" s="39" t="s">
        <v>277</v>
      </c>
      <c r="J11" s="39" t="s">
        <v>277</v>
      </c>
      <c r="K11" s="39" t="s">
        <v>277</v>
      </c>
    </row>
    <row r="12" spans="1:15" ht="21.95" customHeight="1" x14ac:dyDescent="0.15">
      <c r="A12" s="67"/>
      <c r="B12" s="38" t="s">
        <v>23</v>
      </c>
      <c r="C12" s="39" t="s">
        <v>277</v>
      </c>
      <c r="D12" s="39" t="s">
        <v>277</v>
      </c>
      <c r="E12" s="39" t="s">
        <v>277</v>
      </c>
      <c r="F12" s="39" t="s">
        <v>277</v>
      </c>
      <c r="G12" s="39" t="s">
        <v>277</v>
      </c>
      <c r="H12" s="39" t="s">
        <v>277</v>
      </c>
      <c r="I12" s="39" t="s">
        <v>277</v>
      </c>
      <c r="J12" s="39" t="s">
        <v>277</v>
      </c>
      <c r="K12" s="39" t="s">
        <v>277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200</v>
      </c>
      <c r="D15" s="36">
        <v>200</v>
      </c>
      <c r="E15" s="36">
        <v>200</v>
      </c>
      <c r="F15" s="36">
        <v>200</v>
      </c>
      <c r="G15" s="36">
        <v>200</v>
      </c>
      <c r="H15" s="36">
        <v>200</v>
      </c>
      <c r="I15" s="36">
        <v>200</v>
      </c>
      <c r="J15" s="36">
        <v>200</v>
      </c>
      <c r="K15" s="36">
        <v>200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277</v>
      </c>
      <c r="D17" s="39" t="s">
        <v>277</v>
      </c>
      <c r="E17" s="39" t="s">
        <v>277</v>
      </c>
      <c r="F17" s="39" t="s">
        <v>277</v>
      </c>
      <c r="G17" s="39" t="s">
        <v>277</v>
      </c>
      <c r="H17" s="39" t="s">
        <v>277</v>
      </c>
      <c r="I17" s="39" t="s">
        <v>277</v>
      </c>
      <c r="J17" s="39" t="s">
        <v>277</v>
      </c>
      <c r="K17" s="39" t="s">
        <v>277</v>
      </c>
    </row>
    <row r="18" spans="1:11" ht="21.95" customHeight="1" x14ac:dyDescent="0.15">
      <c r="A18" s="92"/>
      <c r="B18" s="37" t="s">
        <v>23</v>
      </c>
      <c r="C18" s="39" t="s">
        <v>277</v>
      </c>
      <c r="D18" s="39" t="s">
        <v>277</v>
      </c>
      <c r="E18" s="39" t="s">
        <v>277</v>
      </c>
      <c r="F18" s="39" t="s">
        <v>277</v>
      </c>
      <c r="G18" s="39" t="s">
        <v>277</v>
      </c>
      <c r="H18" s="39" t="s">
        <v>277</v>
      </c>
      <c r="I18" s="39" t="s">
        <v>277</v>
      </c>
      <c r="J18" s="39" t="s">
        <v>277</v>
      </c>
      <c r="K18" s="39" t="s">
        <v>277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460</v>
      </c>
      <c r="D21" s="36">
        <v>460</v>
      </c>
      <c r="E21" s="36">
        <v>460</v>
      </c>
      <c r="F21" s="36">
        <v>460</v>
      </c>
      <c r="G21" s="36">
        <v>460</v>
      </c>
      <c r="H21" s="36">
        <v>460</v>
      </c>
      <c r="I21" s="36">
        <v>460</v>
      </c>
      <c r="J21" s="36">
        <v>460</v>
      </c>
      <c r="K21" s="36">
        <v>460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880+900</f>
        <v>1780</v>
      </c>
      <c r="D23" s="66"/>
      <c r="E23" s="66"/>
      <c r="F23" s="66">
        <f>830+830</f>
        <v>1660</v>
      </c>
      <c r="G23" s="66"/>
      <c r="H23" s="66"/>
      <c r="I23" s="66">
        <f>680+730</f>
        <v>1410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910</v>
      </c>
      <c r="D24" s="66"/>
      <c r="E24" s="66"/>
      <c r="F24" s="66">
        <f>1330+1300</f>
        <v>2630</v>
      </c>
      <c r="G24" s="66"/>
      <c r="H24" s="66"/>
      <c r="I24" s="66">
        <f>1330+1300</f>
        <v>2630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57</v>
      </c>
      <c r="D25" s="66"/>
      <c r="E25" s="66"/>
      <c r="F25" s="66">
        <v>57</v>
      </c>
      <c r="G25" s="66"/>
      <c r="H25" s="66"/>
      <c r="I25" s="66">
        <v>57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327</v>
      </c>
      <c r="D26" s="66"/>
      <c r="E26" s="66"/>
      <c r="F26" s="66">
        <v>327</v>
      </c>
      <c r="G26" s="66"/>
      <c r="H26" s="66"/>
      <c r="I26" s="66">
        <v>327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282</v>
      </c>
      <c r="D28" s="81"/>
      <c r="E28" s="82"/>
      <c r="F28" s="80" t="s">
        <v>284</v>
      </c>
      <c r="G28" s="81"/>
      <c r="H28" s="82"/>
      <c r="I28" s="80" t="s">
        <v>287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281</v>
      </c>
      <c r="D31" s="49"/>
      <c r="E31" s="50"/>
      <c r="F31" s="48" t="s">
        <v>283</v>
      </c>
      <c r="G31" s="49"/>
      <c r="H31" s="50"/>
      <c r="I31" s="48" t="s">
        <v>288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7.01</v>
      </c>
      <c r="D56" s="18" t="s">
        <v>80</v>
      </c>
      <c r="E56" s="19">
        <v>74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58.6</v>
      </c>
      <c r="C59" s="25"/>
      <c r="D59" s="28">
        <v>82.9</v>
      </c>
      <c r="E59" s="25"/>
      <c r="F59" s="25"/>
      <c r="G59" s="29"/>
      <c r="H59" s="25"/>
      <c r="I59" s="25"/>
      <c r="J59" s="17">
        <v>15.3</v>
      </c>
      <c r="K59" s="17"/>
      <c r="L59" s="17">
        <v>27.3</v>
      </c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>
        <v>64</v>
      </c>
      <c r="G60" s="29"/>
      <c r="H60" s="25">
        <v>65</v>
      </c>
      <c r="I60" s="25"/>
      <c r="J60" s="17">
        <v>60</v>
      </c>
      <c r="K60" s="17"/>
      <c r="L60" s="17"/>
      <c r="M60" s="17"/>
    </row>
    <row r="61" spans="1:13" ht="18.75" x14ac:dyDescent="0.25">
      <c r="A61" s="24" t="s">
        <v>2</v>
      </c>
      <c r="B61" s="25">
        <v>3.12</v>
      </c>
      <c r="C61" s="25"/>
      <c r="D61" s="28">
        <v>6.81</v>
      </c>
      <c r="E61" s="25"/>
      <c r="F61" s="25">
        <v>5.1100000000000003</v>
      </c>
      <c r="G61" s="29"/>
      <c r="H61" s="25">
        <v>6.7</v>
      </c>
      <c r="I61" s="25"/>
      <c r="J61" s="17">
        <v>80</v>
      </c>
      <c r="K61" s="17"/>
      <c r="L61" s="17">
        <v>13.6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40.200000000000003</v>
      </c>
      <c r="D63" s="28"/>
      <c r="E63" s="25">
        <v>35.9</v>
      </c>
      <c r="F63" s="25"/>
      <c r="G63" s="29">
        <v>15.48</v>
      </c>
      <c r="H63" s="25"/>
      <c r="I63" s="25">
        <v>15.2</v>
      </c>
      <c r="J63" s="17"/>
      <c r="K63" s="1">
        <v>15.32</v>
      </c>
      <c r="L63" s="17"/>
      <c r="M63" s="17">
        <v>15.56</v>
      </c>
    </row>
    <row r="64" spans="1:13" ht="18.75" x14ac:dyDescent="0.25">
      <c r="A64" s="26" t="s">
        <v>3</v>
      </c>
      <c r="B64" s="25"/>
      <c r="C64" s="25"/>
      <c r="D64" s="28"/>
      <c r="E64" s="25">
        <v>88</v>
      </c>
      <c r="F64" s="25"/>
      <c r="G64" s="33">
        <v>60.7</v>
      </c>
      <c r="H64" s="25"/>
      <c r="I64" s="25">
        <v>60.23</v>
      </c>
      <c r="J64" s="17"/>
      <c r="K64" s="44">
        <v>62.11</v>
      </c>
      <c r="L64" s="17"/>
      <c r="M64" s="17">
        <v>64.11</v>
      </c>
    </row>
    <row r="65" spans="1:13" ht="18.75" x14ac:dyDescent="0.25">
      <c r="A65" s="26" t="s">
        <v>4</v>
      </c>
      <c r="B65" s="25"/>
      <c r="C65" s="25">
        <v>133</v>
      </c>
      <c r="D65" s="28"/>
      <c r="E65" s="25"/>
      <c r="F65" s="25"/>
      <c r="G65" s="29"/>
      <c r="H65" s="25"/>
      <c r="I65" s="25"/>
      <c r="J65" s="17"/>
      <c r="K65" s="1">
        <v>41.56</v>
      </c>
      <c r="L65" s="17"/>
      <c r="M65" s="17">
        <v>46.44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0.56999999999999995</v>
      </c>
      <c r="C67" s="25">
        <v>5.2</v>
      </c>
      <c r="D67" s="25">
        <v>0.13</v>
      </c>
      <c r="E67" s="25">
        <v>4.4000000000000004</v>
      </c>
      <c r="F67" s="25">
        <v>0.08</v>
      </c>
      <c r="G67" s="25">
        <v>7.5</v>
      </c>
      <c r="H67" s="25">
        <v>0.56000000000000005</v>
      </c>
      <c r="I67" s="25">
        <v>4.2</v>
      </c>
      <c r="J67" s="25">
        <v>3.31</v>
      </c>
      <c r="K67" s="25">
        <v>10.6</v>
      </c>
      <c r="L67" s="17">
        <v>3.08</v>
      </c>
      <c r="M67" s="25">
        <v>10.6</v>
      </c>
    </row>
    <row r="68" spans="1:13" ht="18.75" x14ac:dyDescent="0.25">
      <c r="A68" s="27" t="s">
        <v>5</v>
      </c>
      <c r="B68" s="25">
        <v>4.09</v>
      </c>
      <c r="C68" s="25">
        <v>4.5999999999999996</v>
      </c>
      <c r="D68" s="25">
        <v>3.78</v>
      </c>
      <c r="E68" s="25">
        <v>6</v>
      </c>
      <c r="F68" s="25">
        <v>1.7</v>
      </c>
      <c r="G68" s="25">
        <v>5.9</v>
      </c>
      <c r="H68" s="25">
        <v>7.0000000000000007E-2</v>
      </c>
      <c r="I68" s="25">
        <v>8.8000000000000007</v>
      </c>
      <c r="J68" s="25">
        <v>2.35</v>
      </c>
      <c r="K68" s="25">
        <v>8.4</v>
      </c>
      <c r="L68" s="17">
        <v>2.48</v>
      </c>
      <c r="M68" s="25">
        <v>11.3</v>
      </c>
    </row>
    <row r="69" spans="1:13" ht="18.75" x14ac:dyDescent="0.25">
      <c r="A69" s="27" t="s">
        <v>6</v>
      </c>
      <c r="B69" s="25">
        <v>6.61</v>
      </c>
      <c r="C69" s="25">
        <v>4.0999999999999996</v>
      </c>
      <c r="D69" s="25">
        <v>5.08</v>
      </c>
      <c r="E69" s="25">
        <v>9.9</v>
      </c>
      <c r="F69" s="25"/>
      <c r="G69" s="25"/>
      <c r="H69" s="25"/>
      <c r="I69" s="25"/>
      <c r="J69" s="25">
        <v>8.68</v>
      </c>
      <c r="K69" s="25">
        <v>9.8000000000000007</v>
      </c>
      <c r="L69" s="17">
        <v>3.75</v>
      </c>
      <c r="M69" s="25">
        <v>13.1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0"/>
  <sheetViews>
    <sheetView topLeftCell="A19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148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78800</v>
      </c>
      <c r="D4" s="69"/>
      <c r="E4" s="69"/>
      <c r="F4" s="69">
        <v>79000</v>
      </c>
      <c r="G4" s="69"/>
      <c r="H4" s="69"/>
      <c r="I4" s="69">
        <v>79771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71900</v>
      </c>
      <c r="D5" s="69"/>
      <c r="E5" s="69"/>
      <c r="F5" s="69">
        <v>73200</v>
      </c>
      <c r="G5" s="69"/>
      <c r="H5" s="69"/>
      <c r="I5" s="69">
        <v>74493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C4-'21日'!I4</f>
        <v>887</v>
      </c>
      <c r="D6" s="112"/>
      <c r="E6" s="112"/>
      <c r="F6" s="113">
        <f>F4-C4</f>
        <v>200</v>
      </c>
      <c r="G6" s="114"/>
      <c r="H6" s="115"/>
      <c r="I6" s="113">
        <f>I4-F4</f>
        <v>771</v>
      </c>
      <c r="J6" s="114"/>
      <c r="K6" s="115"/>
      <c r="L6" s="109">
        <f>C6+F6+I6</f>
        <v>1858</v>
      </c>
      <c r="M6" s="109">
        <f>C7+F7+I7</f>
        <v>3869</v>
      </c>
    </row>
    <row r="7" spans="1:15" ht="21.95" customHeight="1" x14ac:dyDescent="0.15">
      <c r="A7" s="98"/>
      <c r="B7" s="6" t="s">
        <v>16</v>
      </c>
      <c r="C7" s="112">
        <f>C5-'21日'!I5</f>
        <v>1276</v>
      </c>
      <c r="D7" s="112"/>
      <c r="E7" s="112"/>
      <c r="F7" s="113">
        <f>F5-C5</f>
        <v>1300</v>
      </c>
      <c r="G7" s="114"/>
      <c r="H7" s="115"/>
      <c r="I7" s="113">
        <f>I5-F5</f>
        <v>1293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48</v>
      </c>
      <c r="G9" s="69"/>
      <c r="H9" s="69"/>
      <c r="I9" s="69">
        <v>46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0</v>
      </c>
      <c r="D10" s="69"/>
      <c r="E10" s="69"/>
      <c r="F10" s="69">
        <v>0</v>
      </c>
      <c r="G10" s="69"/>
      <c r="H10" s="69"/>
      <c r="I10" s="69">
        <v>0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277</v>
      </c>
      <c r="D11" s="39" t="s">
        <v>277</v>
      </c>
      <c r="E11" s="39" t="s">
        <v>277</v>
      </c>
      <c r="F11" s="39" t="s">
        <v>277</v>
      </c>
      <c r="G11" s="39" t="s">
        <v>277</v>
      </c>
      <c r="H11" s="39" t="s">
        <v>277</v>
      </c>
      <c r="I11" s="39" t="s">
        <v>277</v>
      </c>
      <c r="J11" s="39" t="s">
        <v>277</v>
      </c>
      <c r="K11" s="39" t="s">
        <v>277</v>
      </c>
    </row>
    <row r="12" spans="1:15" ht="21.95" customHeight="1" x14ac:dyDescent="0.15">
      <c r="A12" s="67"/>
      <c r="B12" s="38" t="s">
        <v>23</v>
      </c>
      <c r="C12" s="39" t="s">
        <v>277</v>
      </c>
      <c r="D12" s="39" t="s">
        <v>277</v>
      </c>
      <c r="E12" s="39" t="s">
        <v>277</v>
      </c>
      <c r="F12" s="39" t="s">
        <v>277</v>
      </c>
      <c r="G12" s="39" t="s">
        <v>277</v>
      </c>
      <c r="H12" s="39" t="s">
        <v>277</v>
      </c>
      <c r="I12" s="39" t="s">
        <v>277</v>
      </c>
      <c r="J12" s="39" t="s">
        <v>277</v>
      </c>
      <c r="K12" s="39" t="s">
        <v>277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200</v>
      </c>
      <c r="D15" s="36">
        <v>200</v>
      </c>
      <c r="E15" s="36">
        <v>200</v>
      </c>
      <c r="F15" s="36">
        <v>200</v>
      </c>
      <c r="G15" s="36">
        <v>200</v>
      </c>
      <c r="H15" s="36">
        <v>200</v>
      </c>
      <c r="I15" s="36">
        <v>200</v>
      </c>
      <c r="J15" s="36">
        <v>200</v>
      </c>
      <c r="K15" s="36">
        <v>200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277</v>
      </c>
      <c r="D17" s="39" t="s">
        <v>277</v>
      </c>
      <c r="E17" s="39" t="s">
        <v>277</v>
      </c>
      <c r="F17" s="39" t="s">
        <v>277</v>
      </c>
      <c r="G17" s="39" t="s">
        <v>277</v>
      </c>
      <c r="H17" s="39" t="s">
        <v>277</v>
      </c>
      <c r="I17" s="39" t="s">
        <v>277</v>
      </c>
      <c r="J17" s="39" t="s">
        <v>277</v>
      </c>
      <c r="K17" s="39" t="s">
        <v>277</v>
      </c>
    </row>
    <row r="18" spans="1:11" ht="21.95" customHeight="1" x14ac:dyDescent="0.15">
      <c r="A18" s="92"/>
      <c r="B18" s="37" t="s">
        <v>23</v>
      </c>
      <c r="C18" s="39" t="s">
        <v>277</v>
      </c>
      <c r="D18" s="39" t="s">
        <v>277</v>
      </c>
      <c r="E18" s="39" t="s">
        <v>277</v>
      </c>
      <c r="F18" s="39" t="s">
        <v>277</v>
      </c>
      <c r="G18" s="39" t="s">
        <v>277</v>
      </c>
      <c r="H18" s="39" t="s">
        <v>277</v>
      </c>
      <c r="I18" s="39" t="s">
        <v>277</v>
      </c>
      <c r="J18" s="39" t="s">
        <v>277</v>
      </c>
      <c r="K18" s="39" t="s">
        <v>277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460</v>
      </c>
      <c r="D21" s="36">
        <v>460</v>
      </c>
      <c r="E21" s="36">
        <v>460</v>
      </c>
      <c r="F21" s="36">
        <v>460</v>
      </c>
      <c r="G21" s="36">
        <v>460</v>
      </c>
      <c r="H21" s="36">
        <v>460</v>
      </c>
      <c r="I21" s="36">
        <v>460</v>
      </c>
      <c r="J21" s="36">
        <v>460</v>
      </c>
      <c r="K21" s="36">
        <v>460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680+730</f>
        <v>1410</v>
      </c>
      <c r="D23" s="66"/>
      <c r="E23" s="66"/>
      <c r="F23" s="66">
        <f>1260</f>
        <v>1260</v>
      </c>
      <c r="G23" s="66"/>
      <c r="H23" s="66"/>
      <c r="I23" s="66">
        <f>1260</f>
        <v>1260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1330+1300</f>
        <v>2630</v>
      </c>
      <c r="D24" s="66"/>
      <c r="E24" s="66"/>
      <c r="F24" s="66">
        <f>1300+1250</f>
        <v>2550</v>
      </c>
      <c r="G24" s="66"/>
      <c r="H24" s="66"/>
      <c r="I24" s="66">
        <f>1300+1250</f>
        <v>2550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57</v>
      </c>
      <c r="D25" s="66"/>
      <c r="E25" s="66"/>
      <c r="F25" s="66">
        <v>57</v>
      </c>
      <c r="G25" s="66"/>
      <c r="H25" s="66"/>
      <c r="I25" s="66">
        <v>57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327</v>
      </c>
      <c r="D26" s="66"/>
      <c r="E26" s="66"/>
      <c r="F26" s="66">
        <v>327</v>
      </c>
      <c r="G26" s="66"/>
      <c r="H26" s="66"/>
      <c r="I26" s="66">
        <v>327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161</v>
      </c>
      <c r="D28" s="81"/>
      <c r="E28" s="82"/>
      <c r="F28" s="80" t="s">
        <v>289</v>
      </c>
      <c r="G28" s="81"/>
      <c r="H28" s="82"/>
      <c r="I28" s="80"/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113</v>
      </c>
      <c r="D31" s="49"/>
      <c r="E31" s="50"/>
      <c r="F31" s="48" t="s">
        <v>290</v>
      </c>
      <c r="G31" s="49"/>
      <c r="H31" s="50"/>
      <c r="I31" s="48" t="s">
        <v>234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6.95</v>
      </c>
      <c r="D56" s="18" t="s">
        <v>80</v>
      </c>
      <c r="E56" s="19">
        <v>72</v>
      </c>
      <c r="F56" s="18" t="s">
        <v>81</v>
      </c>
      <c r="G56" s="19">
        <v>88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56</v>
      </c>
      <c r="C59" s="25"/>
      <c r="D59" s="25">
        <v>52.6</v>
      </c>
      <c r="E59" s="25"/>
      <c r="F59" s="25">
        <v>73.900000000000006</v>
      </c>
      <c r="G59" s="25"/>
      <c r="H59" s="25"/>
      <c r="I59" s="25"/>
      <c r="J59" s="25"/>
      <c r="K59" s="25"/>
      <c r="L59" s="25">
        <v>13.6</v>
      </c>
      <c r="M59" s="25"/>
    </row>
    <row r="60" spans="1:13" ht="18.75" x14ac:dyDescent="0.25">
      <c r="A60" s="24" t="s">
        <v>1</v>
      </c>
      <c r="B60" s="25"/>
      <c r="C60" s="25"/>
      <c r="D60" s="25"/>
      <c r="E60" s="25"/>
      <c r="F60" s="25"/>
      <c r="G60" s="25"/>
      <c r="H60" s="25">
        <v>9.34</v>
      </c>
      <c r="I60" s="25"/>
      <c r="J60" s="25">
        <v>1.29</v>
      </c>
      <c r="K60" s="25"/>
      <c r="L60" s="25">
        <v>1.45</v>
      </c>
      <c r="M60" s="25"/>
    </row>
    <row r="61" spans="1:13" ht="18.75" x14ac:dyDescent="0.25">
      <c r="A61" s="24" t="s">
        <v>2</v>
      </c>
      <c r="B61" s="25">
        <v>0.93</v>
      </c>
      <c r="C61" s="25"/>
      <c r="D61" s="25">
        <v>0.98</v>
      </c>
      <c r="E61" s="25"/>
      <c r="F61" s="25">
        <v>0.26</v>
      </c>
      <c r="G61" s="25"/>
      <c r="H61" s="25">
        <v>2.85</v>
      </c>
      <c r="I61" s="25"/>
      <c r="J61" s="25">
        <v>0.83</v>
      </c>
      <c r="K61" s="25"/>
      <c r="L61" s="25"/>
      <c r="M61" s="25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15.26</v>
      </c>
      <c r="D63" s="25"/>
      <c r="E63" s="25">
        <v>14.7</v>
      </c>
      <c r="F63" s="25"/>
      <c r="G63" s="25">
        <v>13.8</v>
      </c>
      <c r="H63" s="25"/>
      <c r="I63" s="25"/>
      <c r="J63" s="25"/>
      <c r="K63" s="25"/>
      <c r="L63" s="25"/>
      <c r="M63" s="25"/>
    </row>
    <row r="64" spans="1:13" ht="18.75" x14ac:dyDescent="0.25">
      <c r="A64" s="26" t="s">
        <v>3</v>
      </c>
      <c r="B64" s="25"/>
      <c r="C64" s="25">
        <v>64.599999999999994</v>
      </c>
      <c r="D64" s="25"/>
      <c r="E64" s="25">
        <v>67.97</v>
      </c>
      <c r="F64" s="25"/>
      <c r="G64" s="25">
        <v>65.45</v>
      </c>
      <c r="H64" s="25"/>
      <c r="I64" s="25">
        <v>65.56</v>
      </c>
      <c r="J64" s="25"/>
      <c r="K64" s="25">
        <v>66.72</v>
      </c>
      <c r="L64" s="25"/>
      <c r="M64" s="25">
        <v>66.709999999999994</v>
      </c>
    </row>
    <row r="65" spans="1:13" ht="18.75" x14ac:dyDescent="0.25">
      <c r="A65" s="26" t="s">
        <v>4</v>
      </c>
      <c r="B65" s="25"/>
      <c r="C65" s="25">
        <v>48.39</v>
      </c>
      <c r="D65" s="25"/>
      <c r="E65" s="25">
        <v>50.72</v>
      </c>
      <c r="F65" s="25"/>
      <c r="G65" s="25">
        <v>48.4</v>
      </c>
      <c r="H65" s="25"/>
      <c r="I65" s="25">
        <v>51.05</v>
      </c>
      <c r="J65" s="25"/>
      <c r="K65" s="25">
        <v>54.1</v>
      </c>
      <c r="L65" s="25"/>
      <c r="M65" s="25">
        <v>54.88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0.92</v>
      </c>
      <c r="C67" s="25">
        <v>5.9</v>
      </c>
      <c r="D67" s="25">
        <v>0.98</v>
      </c>
      <c r="E67" s="25">
        <v>10.199999999999999</v>
      </c>
      <c r="F67" s="25">
        <v>0.56999999999999995</v>
      </c>
      <c r="G67" s="25">
        <v>13.4</v>
      </c>
      <c r="H67" s="25">
        <v>1.24</v>
      </c>
      <c r="I67" s="25">
        <v>8.3000000000000007</v>
      </c>
      <c r="J67" s="25">
        <v>1.39</v>
      </c>
      <c r="K67" s="25">
        <v>12.4</v>
      </c>
      <c r="L67" s="25">
        <v>1.24</v>
      </c>
      <c r="M67" s="25">
        <v>11</v>
      </c>
    </row>
    <row r="68" spans="1:13" ht="18.75" x14ac:dyDescent="0.25">
      <c r="A68" s="27" t="s">
        <v>5</v>
      </c>
      <c r="B68" s="25">
        <v>2.44</v>
      </c>
      <c r="C68" s="25">
        <v>6.4</v>
      </c>
      <c r="D68" s="25">
        <v>2.37</v>
      </c>
      <c r="E68" s="25">
        <v>7.8</v>
      </c>
      <c r="F68" s="25">
        <v>2.4900000000000002</v>
      </c>
      <c r="G68" s="25">
        <v>13.1</v>
      </c>
      <c r="H68" s="25">
        <v>2.79</v>
      </c>
      <c r="I68" s="25">
        <v>10.6</v>
      </c>
      <c r="J68" s="25">
        <v>1.2</v>
      </c>
      <c r="K68" s="25">
        <v>10.6</v>
      </c>
      <c r="L68" s="25">
        <v>2.89</v>
      </c>
      <c r="M68" s="25">
        <v>8</v>
      </c>
    </row>
    <row r="69" spans="1:13" ht="18.75" x14ac:dyDescent="0.25">
      <c r="A69" s="27" t="s">
        <v>6</v>
      </c>
      <c r="B69" s="25">
        <v>7</v>
      </c>
      <c r="C69" s="25">
        <v>8.1999999999999993</v>
      </c>
      <c r="D69" s="25">
        <v>4.18</v>
      </c>
      <c r="E69" s="25">
        <v>13.6</v>
      </c>
      <c r="F69" s="25">
        <v>6.35</v>
      </c>
      <c r="G69" s="25">
        <v>14.2</v>
      </c>
      <c r="H69" s="25">
        <v>1.65</v>
      </c>
      <c r="I69" s="25">
        <v>12.4</v>
      </c>
      <c r="J69" s="25">
        <v>1.85</v>
      </c>
      <c r="K69" s="25">
        <v>13.9</v>
      </c>
      <c r="L69" s="25">
        <v>3.42</v>
      </c>
      <c r="M69" s="25">
        <v>16.3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0"/>
  <sheetViews>
    <sheetView topLeftCell="A13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165</v>
      </c>
      <c r="D2" s="104"/>
      <c r="E2" s="104"/>
      <c r="F2" s="105" t="s">
        <v>169</v>
      </c>
      <c r="G2" s="105"/>
      <c r="H2" s="105"/>
      <c r="I2" s="106" t="s">
        <v>296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81200</v>
      </c>
      <c r="D4" s="69"/>
      <c r="E4" s="69"/>
      <c r="F4" s="69">
        <v>82400</v>
      </c>
      <c r="G4" s="69"/>
      <c r="H4" s="69"/>
      <c r="I4" s="69">
        <v>83600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75800</v>
      </c>
      <c r="D5" s="69"/>
      <c r="E5" s="69"/>
      <c r="F5" s="69">
        <v>77100</v>
      </c>
      <c r="G5" s="69"/>
      <c r="H5" s="69"/>
      <c r="I5" s="69">
        <v>78350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C4-'22日'!I4</f>
        <v>1429</v>
      </c>
      <c r="D6" s="112"/>
      <c r="E6" s="112"/>
      <c r="F6" s="113">
        <f>F4-C4</f>
        <v>1200</v>
      </c>
      <c r="G6" s="114"/>
      <c r="H6" s="115"/>
      <c r="I6" s="113">
        <f>I4-F4</f>
        <v>1200</v>
      </c>
      <c r="J6" s="114"/>
      <c r="K6" s="115"/>
      <c r="L6" s="109">
        <f>C6+F6+I6</f>
        <v>3829</v>
      </c>
      <c r="M6" s="109">
        <f>C7+F7+I7</f>
        <v>3857</v>
      </c>
    </row>
    <row r="7" spans="1:15" ht="21.95" customHeight="1" x14ac:dyDescent="0.15">
      <c r="A7" s="98"/>
      <c r="B7" s="6" t="s">
        <v>16</v>
      </c>
      <c r="C7" s="112">
        <f>C5-'22日'!I5</f>
        <v>1307</v>
      </c>
      <c r="D7" s="112"/>
      <c r="E7" s="112"/>
      <c r="F7" s="113">
        <f>F5-C5</f>
        <v>1300</v>
      </c>
      <c r="G7" s="114"/>
      <c r="H7" s="115"/>
      <c r="I7" s="113">
        <f>I5-F5</f>
        <v>1250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50</v>
      </c>
      <c r="D8" s="69"/>
      <c r="E8" s="69"/>
      <c r="F8" s="69">
        <v>350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44</v>
      </c>
      <c r="D9" s="69"/>
      <c r="E9" s="69"/>
      <c r="F9" s="69">
        <v>47</v>
      </c>
      <c r="G9" s="69"/>
      <c r="H9" s="69"/>
      <c r="I9" s="69">
        <v>48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41</v>
      </c>
      <c r="D10" s="69"/>
      <c r="E10" s="69"/>
      <c r="F10" s="69">
        <v>12</v>
      </c>
      <c r="G10" s="69"/>
      <c r="H10" s="69"/>
      <c r="I10" s="69">
        <f>48-19</f>
        <v>29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277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 t="s">
        <v>277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200</v>
      </c>
      <c r="D15" s="36">
        <v>480</v>
      </c>
      <c r="E15" s="36">
        <v>450</v>
      </c>
      <c r="F15" s="36">
        <v>450</v>
      </c>
      <c r="G15" s="36">
        <v>410</v>
      </c>
      <c r="H15" s="36">
        <v>380</v>
      </c>
      <c r="I15" s="36">
        <v>380</v>
      </c>
      <c r="J15" s="36">
        <v>340</v>
      </c>
      <c r="K15" s="36">
        <v>300</v>
      </c>
    </row>
    <row r="16" spans="1:15" ht="21.95" customHeight="1" x14ac:dyDescent="0.15">
      <c r="A16" s="52"/>
      <c r="B16" s="8" t="s">
        <v>28</v>
      </c>
      <c r="C16" s="65" t="s">
        <v>292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277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9" t="s">
        <v>277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460</v>
      </c>
      <c r="D21" s="36">
        <v>350</v>
      </c>
      <c r="E21" s="36">
        <v>270</v>
      </c>
      <c r="F21" s="36">
        <v>270</v>
      </c>
      <c r="G21" s="36">
        <v>450</v>
      </c>
      <c r="H21" s="36">
        <v>320</v>
      </c>
      <c r="I21" s="36">
        <v>320</v>
      </c>
      <c r="J21" s="36">
        <v>210</v>
      </c>
      <c r="K21" s="36">
        <v>400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297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1250</v>
      </c>
      <c r="D23" s="66"/>
      <c r="E23" s="66"/>
      <c r="F23" s="66">
        <f>1020</f>
        <v>1020</v>
      </c>
      <c r="G23" s="66"/>
      <c r="H23" s="66"/>
      <c r="I23" s="66">
        <f>430+460</f>
        <v>890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2450</v>
      </c>
      <c r="D24" s="66"/>
      <c r="E24" s="66"/>
      <c r="F24" s="66">
        <f>1160+1140</f>
        <v>2300</v>
      </c>
      <c r="G24" s="66"/>
      <c r="H24" s="66"/>
      <c r="I24" s="66">
        <f>1130+1100</f>
        <v>2230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56</v>
      </c>
      <c r="D25" s="66"/>
      <c r="E25" s="66"/>
      <c r="F25" s="66">
        <v>56</v>
      </c>
      <c r="G25" s="66"/>
      <c r="H25" s="66"/>
      <c r="I25" s="66">
        <v>56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327</v>
      </c>
      <c r="D26" s="66"/>
      <c r="E26" s="66"/>
      <c r="F26" s="66">
        <v>324</v>
      </c>
      <c r="G26" s="66"/>
      <c r="H26" s="66"/>
      <c r="I26" s="66">
        <v>321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293</v>
      </c>
      <c r="D28" s="81"/>
      <c r="E28" s="82"/>
      <c r="F28" s="80" t="s">
        <v>295</v>
      </c>
      <c r="G28" s="81"/>
      <c r="H28" s="82"/>
      <c r="I28" s="80" t="s">
        <v>300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291</v>
      </c>
      <c r="D31" s="49"/>
      <c r="E31" s="50"/>
      <c r="F31" s="48" t="s">
        <v>294</v>
      </c>
      <c r="G31" s="49"/>
      <c r="H31" s="50"/>
      <c r="I31" s="48" t="s">
        <v>187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6.92</v>
      </c>
      <c r="D56" s="18" t="s">
        <v>80</v>
      </c>
      <c r="E56" s="19">
        <v>75</v>
      </c>
      <c r="F56" s="18" t="s">
        <v>81</v>
      </c>
      <c r="G56" s="19">
        <v>80</v>
      </c>
      <c r="H56" s="18" t="s">
        <v>82</v>
      </c>
      <c r="I56" s="19">
        <v>0.02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>
        <v>2.94</v>
      </c>
      <c r="I59" s="25"/>
      <c r="J59" s="17"/>
      <c r="K59" s="17"/>
      <c r="L59" s="17">
        <v>25.7</v>
      </c>
      <c r="M59" s="17"/>
    </row>
    <row r="60" spans="1:13" ht="18.75" x14ac:dyDescent="0.25">
      <c r="A60" s="24" t="s">
        <v>1</v>
      </c>
      <c r="B60" s="25">
        <v>8.08</v>
      </c>
      <c r="C60" s="25"/>
      <c r="D60" s="28">
        <v>27.6</v>
      </c>
      <c r="E60" s="25"/>
      <c r="F60" s="25">
        <v>6.99</v>
      </c>
      <c r="G60" s="29"/>
      <c r="H60" s="25"/>
      <c r="I60" s="25"/>
      <c r="J60" s="17">
        <v>24</v>
      </c>
      <c r="K60" s="17"/>
      <c r="L60" s="17"/>
      <c r="M60" s="17"/>
    </row>
    <row r="61" spans="1:13" ht="18.75" x14ac:dyDescent="0.25">
      <c r="A61" s="24" t="s">
        <v>2</v>
      </c>
      <c r="B61" s="25">
        <v>2.56</v>
      </c>
      <c r="C61" s="25"/>
      <c r="D61" s="28">
        <v>12.08</v>
      </c>
      <c r="E61" s="25"/>
      <c r="F61" s="25">
        <v>13.6</v>
      </c>
      <c r="G61" s="29"/>
      <c r="H61" s="25">
        <v>1.48</v>
      </c>
      <c r="I61" s="25"/>
      <c r="J61" s="17">
        <v>2.4500000000000002</v>
      </c>
      <c r="K61" s="17"/>
      <c r="L61" s="17">
        <v>23.8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/>
      <c r="D63" s="28"/>
      <c r="E63" s="25">
        <v>54.1</v>
      </c>
      <c r="F63" s="25"/>
      <c r="G63" s="29">
        <v>31.47</v>
      </c>
      <c r="H63" s="25"/>
      <c r="I63" s="25">
        <v>55.84</v>
      </c>
      <c r="J63" s="17"/>
      <c r="K63" s="17">
        <v>61.94</v>
      </c>
      <c r="M63" s="17">
        <v>70.38</v>
      </c>
    </row>
    <row r="64" spans="1:13" ht="18.75" x14ac:dyDescent="0.25">
      <c r="A64" s="26" t="s">
        <v>3</v>
      </c>
      <c r="B64" s="25"/>
      <c r="C64" s="25">
        <v>124</v>
      </c>
      <c r="D64" s="28"/>
      <c r="E64" s="25"/>
      <c r="F64" s="25"/>
      <c r="G64" s="33">
        <v>18.3</v>
      </c>
      <c r="H64" s="25"/>
      <c r="I64" s="25">
        <v>37.229999999999997</v>
      </c>
      <c r="J64" s="17"/>
      <c r="K64" s="17">
        <v>39.82</v>
      </c>
      <c r="L64" s="17"/>
      <c r="M64" s="17">
        <v>41.88</v>
      </c>
    </row>
    <row r="65" spans="1:13" ht="18.75" x14ac:dyDescent="0.25">
      <c r="A65" s="26" t="s">
        <v>4</v>
      </c>
      <c r="B65" s="25"/>
      <c r="C65" s="25">
        <v>81.8</v>
      </c>
      <c r="D65" s="28"/>
      <c r="E65" s="25">
        <v>133</v>
      </c>
      <c r="F65" s="25"/>
      <c r="G65" s="29"/>
      <c r="H65" s="25"/>
      <c r="I65" s="25"/>
      <c r="J65" s="17"/>
      <c r="K65" s="17"/>
      <c r="M65" s="17"/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1.62</v>
      </c>
      <c r="C67" s="25">
        <v>6</v>
      </c>
      <c r="D67" s="28">
        <v>1.06</v>
      </c>
      <c r="E67" s="25">
        <v>5.4</v>
      </c>
      <c r="F67" s="25">
        <v>6.61</v>
      </c>
      <c r="G67" s="29">
        <v>9.5</v>
      </c>
      <c r="H67" s="25">
        <v>2.17</v>
      </c>
      <c r="I67" s="25">
        <v>6.39</v>
      </c>
      <c r="J67" s="17">
        <v>1.87</v>
      </c>
      <c r="K67" s="17">
        <v>7.1</v>
      </c>
      <c r="L67" s="17">
        <v>2.38</v>
      </c>
      <c r="M67" s="17">
        <v>6.4</v>
      </c>
    </row>
    <row r="68" spans="1:13" ht="18.75" x14ac:dyDescent="0.25">
      <c r="A68" s="27" t="s">
        <v>5</v>
      </c>
      <c r="B68" s="31">
        <v>2.63</v>
      </c>
      <c r="C68" s="25">
        <v>4.0999999999999996</v>
      </c>
      <c r="D68" s="28">
        <v>0.85</v>
      </c>
      <c r="E68" s="25">
        <v>5.2</v>
      </c>
      <c r="F68" s="25">
        <v>4.09</v>
      </c>
      <c r="G68" s="29">
        <v>6</v>
      </c>
      <c r="H68" s="25">
        <v>5.6</v>
      </c>
      <c r="I68" s="25">
        <v>7.45</v>
      </c>
      <c r="J68" s="17">
        <v>2.1800000000000002</v>
      </c>
      <c r="K68" s="17">
        <v>3.6</v>
      </c>
      <c r="L68" s="17">
        <v>2.04</v>
      </c>
      <c r="M68" s="17">
        <v>5.3</v>
      </c>
    </row>
    <row r="69" spans="1:13" ht="18.75" x14ac:dyDescent="0.25">
      <c r="A69" s="27" t="s">
        <v>6</v>
      </c>
      <c r="B69" s="31">
        <v>4.7</v>
      </c>
      <c r="C69" s="25">
        <v>15.1</v>
      </c>
      <c r="D69" s="28">
        <v>11.1</v>
      </c>
      <c r="E69" s="25">
        <v>22.8</v>
      </c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0"/>
  <sheetViews>
    <sheetView topLeftCell="A10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165</v>
      </c>
      <c r="D2" s="104"/>
      <c r="E2" s="104"/>
      <c r="F2" s="105" t="s">
        <v>169</v>
      </c>
      <c r="G2" s="105"/>
      <c r="H2" s="105"/>
      <c r="I2" s="106" t="s">
        <v>303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85090</v>
      </c>
      <c r="D4" s="69"/>
      <c r="E4" s="69"/>
      <c r="F4" s="69">
        <v>86580</v>
      </c>
      <c r="G4" s="69"/>
      <c r="H4" s="69"/>
      <c r="I4" s="69">
        <v>88000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79580</v>
      </c>
      <c r="D5" s="69"/>
      <c r="E5" s="69"/>
      <c r="F5" s="69">
        <v>80880</v>
      </c>
      <c r="G5" s="69"/>
      <c r="H5" s="69"/>
      <c r="I5" s="69">
        <v>82000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C4-'23日'!I4</f>
        <v>1490</v>
      </c>
      <c r="D6" s="112"/>
      <c r="E6" s="112"/>
      <c r="F6" s="113">
        <f>F4-C4</f>
        <v>1490</v>
      </c>
      <c r="G6" s="114"/>
      <c r="H6" s="115"/>
      <c r="I6" s="113">
        <f>I4-F4</f>
        <v>1420</v>
      </c>
      <c r="J6" s="114"/>
      <c r="K6" s="115"/>
      <c r="L6" s="109">
        <f>C6+F6+I6</f>
        <v>4400</v>
      </c>
      <c r="M6" s="109">
        <f>C7+F7+I7</f>
        <v>3650</v>
      </c>
    </row>
    <row r="7" spans="1:15" ht="21.95" customHeight="1" x14ac:dyDescent="0.15">
      <c r="A7" s="98"/>
      <c r="B7" s="6" t="s">
        <v>16</v>
      </c>
      <c r="C7" s="112">
        <f>C5-'23日'!I5</f>
        <v>1230</v>
      </c>
      <c r="D7" s="112"/>
      <c r="E7" s="112"/>
      <c r="F7" s="113">
        <f>F5-C5</f>
        <v>1300</v>
      </c>
      <c r="G7" s="114"/>
      <c r="H7" s="115"/>
      <c r="I7" s="113">
        <f>I5-F5</f>
        <v>1120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350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49</v>
      </c>
      <c r="D9" s="69"/>
      <c r="E9" s="69"/>
      <c r="F9" s="69">
        <v>44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49</v>
      </c>
      <c r="D10" s="69"/>
      <c r="E10" s="69"/>
      <c r="F10" s="69">
        <v>44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300</v>
      </c>
      <c r="D15" s="36">
        <v>270</v>
      </c>
      <c r="E15" s="36">
        <v>510</v>
      </c>
      <c r="F15" s="36">
        <v>510</v>
      </c>
      <c r="G15" s="36">
        <v>480</v>
      </c>
      <c r="H15" s="36">
        <v>440</v>
      </c>
      <c r="I15" s="36">
        <v>440</v>
      </c>
      <c r="J15" s="36">
        <v>400</v>
      </c>
      <c r="K15" s="36">
        <v>360</v>
      </c>
    </row>
    <row r="16" spans="1:15" ht="21.95" customHeight="1" x14ac:dyDescent="0.15">
      <c r="A16" s="52"/>
      <c r="B16" s="8" t="s">
        <v>28</v>
      </c>
      <c r="C16" s="65" t="s">
        <v>299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400</v>
      </c>
      <c r="D21" s="36">
        <v>350</v>
      </c>
      <c r="E21" s="36">
        <v>270</v>
      </c>
      <c r="F21" s="36">
        <v>270</v>
      </c>
      <c r="G21" s="36">
        <v>520</v>
      </c>
      <c r="H21" s="36">
        <v>450</v>
      </c>
      <c r="I21" s="36">
        <v>450</v>
      </c>
      <c r="J21" s="36">
        <v>350</v>
      </c>
      <c r="K21" s="36">
        <v>250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301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370+390</f>
        <v>760</v>
      </c>
      <c r="D23" s="66"/>
      <c r="E23" s="66"/>
      <c r="F23" s="66">
        <v>640</v>
      </c>
      <c r="G23" s="66"/>
      <c r="H23" s="66"/>
      <c r="I23" s="66">
        <v>640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1130+1100</f>
        <v>2230</v>
      </c>
      <c r="D24" s="66"/>
      <c r="E24" s="66"/>
      <c r="F24" s="66">
        <v>2070</v>
      </c>
      <c r="G24" s="66"/>
      <c r="H24" s="66"/>
      <c r="I24" s="66">
        <v>2000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55</v>
      </c>
      <c r="D25" s="66"/>
      <c r="E25" s="66"/>
      <c r="F25" s="66">
        <v>55</v>
      </c>
      <c r="G25" s="66"/>
      <c r="H25" s="66"/>
      <c r="I25" s="66">
        <v>55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321</v>
      </c>
      <c r="D26" s="66"/>
      <c r="E26" s="66"/>
      <c r="F26" s="66">
        <v>320</v>
      </c>
      <c r="G26" s="66"/>
      <c r="H26" s="66"/>
      <c r="I26" s="66">
        <v>320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298</v>
      </c>
      <c r="D28" s="81"/>
      <c r="E28" s="82"/>
      <c r="F28" s="80" t="s">
        <v>302</v>
      </c>
      <c r="G28" s="81"/>
      <c r="H28" s="82"/>
      <c r="I28" s="80" t="s">
        <v>304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202</v>
      </c>
      <c r="D31" s="49"/>
      <c r="E31" s="50"/>
      <c r="F31" s="48" t="s">
        <v>281</v>
      </c>
      <c r="G31" s="49"/>
      <c r="H31" s="50"/>
      <c r="I31" s="48" t="s">
        <v>187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>
        <v>0</v>
      </c>
      <c r="I34" s="39">
        <v>0</v>
      </c>
      <c r="J34" s="39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9">
        <v>9.3800000000000008</v>
      </c>
      <c r="I35" s="39">
        <v>9.41</v>
      </c>
      <c r="J35" s="39">
        <v>9.48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9">
        <v>5.55</v>
      </c>
      <c r="I36" s="39">
        <v>8.33</v>
      </c>
      <c r="J36" s="39">
        <v>7.43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9">
        <v>20.7</v>
      </c>
      <c r="I37" s="39">
        <v>18.600000000000001</v>
      </c>
      <c r="J37" s="39">
        <v>18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9">
        <v>15.9</v>
      </c>
      <c r="I38" s="39">
        <v>4.8</v>
      </c>
      <c r="J38" s="39">
        <v>5.7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9">
        <v>1</v>
      </c>
      <c r="I39" s="39">
        <v>0.5</v>
      </c>
      <c r="J39" s="39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9">
        <v>10.1</v>
      </c>
      <c r="I40" s="39">
        <v>9.9700000000000006</v>
      </c>
      <c r="J40" s="39">
        <v>9.76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9">
        <v>33.6</v>
      </c>
      <c r="I41" s="39">
        <v>21.3</v>
      </c>
      <c r="J41" s="39">
        <v>17.48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9">
        <v>8.0299999999999994</v>
      </c>
      <c r="I42" s="39">
        <v>8.0299999999999994</v>
      </c>
      <c r="J42" s="39">
        <v>4.95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9">
        <v>11.8</v>
      </c>
      <c r="I43" s="39">
        <v>7.14</v>
      </c>
      <c r="J43" s="39">
        <v>5.38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9">
        <v>1473</v>
      </c>
      <c r="I44" s="39">
        <v>2187</v>
      </c>
      <c r="J44" s="39">
        <v>2450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9">
        <v>3.93</v>
      </c>
      <c r="I45" s="39">
        <v>5.88</v>
      </c>
      <c r="J45" s="39">
        <v>4.12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9">
        <v>48</v>
      </c>
      <c r="I46" s="39">
        <v>45</v>
      </c>
      <c r="J46" s="39">
        <v>41.6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9">
        <v>7.28</v>
      </c>
      <c r="I47" s="39">
        <v>5.79</v>
      </c>
      <c r="J47" s="39">
        <v>1.86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9"/>
      <c r="I48" s="39"/>
      <c r="J48" s="39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9"/>
      <c r="I49" s="39"/>
      <c r="J49" s="39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9"/>
      <c r="I50" s="39"/>
      <c r="J50" s="39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9"/>
      <c r="I51" s="39"/>
      <c r="J51" s="39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9"/>
      <c r="I52" s="39"/>
      <c r="J52" s="39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9"/>
      <c r="I53" s="39"/>
      <c r="J53" s="39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9"/>
      <c r="I54" s="39"/>
      <c r="J54" s="39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9"/>
      <c r="I55" s="39"/>
      <c r="J55" s="39"/>
    </row>
    <row r="56" spans="1:13" ht="14.25" x14ac:dyDescent="0.15">
      <c r="A56" s="18" t="s">
        <v>78</v>
      </c>
      <c r="B56" s="18" t="s">
        <v>79</v>
      </c>
      <c r="C56" s="19">
        <v>8.1199999999999992</v>
      </c>
      <c r="D56" s="18" t="s">
        <v>80</v>
      </c>
      <c r="E56" s="19">
        <v>82</v>
      </c>
      <c r="F56" s="18" t="s">
        <v>81</v>
      </c>
      <c r="G56" s="19">
        <v>71.7</v>
      </c>
      <c r="H56" s="18" t="s">
        <v>82</v>
      </c>
      <c r="I56" s="19">
        <v>0.14000000000000001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72.099999999999994</v>
      </c>
      <c r="C59" s="25"/>
      <c r="D59" s="28">
        <v>89</v>
      </c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114</v>
      </c>
      <c r="C60" s="25"/>
      <c r="D60" s="28"/>
      <c r="E60" s="25"/>
      <c r="F60" s="25">
        <v>5.07</v>
      </c>
      <c r="G60" s="29"/>
      <c r="H60" s="25">
        <v>3.85</v>
      </c>
      <c r="I60" s="25"/>
      <c r="J60" s="17">
        <v>1.51</v>
      </c>
      <c r="K60" s="17"/>
      <c r="L60" s="17">
        <v>2.66</v>
      </c>
      <c r="M60" s="17"/>
    </row>
    <row r="61" spans="1:13" ht="18.75" x14ac:dyDescent="0.25">
      <c r="A61" s="24" t="s">
        <v>2</v>
      </c>
      <c r="B61" s="25"/>
      <c r="C61" s="25"/>
      <c r="D61" s="28">
        <v>2.69</v>
      </c>
      <c r="E61" s="25"/>
      <c r="F61" s="25">
        <v>1.1000000000000001</v>
      </c>
      <c r="G61" s="29"/>
      <c r="H61" s="25">
        <v>0.96</v>
      </c>
      <c r="I61" s="25"/>
      <c r="J61" s="17">
        <v>1.68</v>
      </c>
      <c r="K61" s="17"/>
      <c r="L61" s="17">
        <v>3.02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81.400000000000006</v>
      </c>
      <c r="D63" s="25"/>
      <c r="E63" s="25">
        <v>87.2</v>
      </c>
      <c r="F63" s="25"/>
      <c r="G63" s="25">
        <v>61.78</v>
      </c>
      <c r="H63" s="25"/>
      <c r="I63" s="25">
        <v>57.77</v>
      </c>
      <c r="J63" s="25"/>
      <c r="K63" s="25">
        <v>74.56</v>
      </c>
      <c r="L63" s="25"/>
      <c r="M63" s="25"/>
    </row>
    <row r="64" spans="1:13" ht="18.75" x14ac:dyDescent="0.25">
      <c r="A64" s="26" t="s">
        <v>3</v>
      </c>
      <c r="B64" s="25"/>
      <c r="C64" s="25">
        <v>71.2</v>
      </c>
      <c r="D64" s="25"/>
      <c r="E64" s="25">
        <v>77.5</v>
      </c>
      <c r="F64" s="25"/>
      <c r="G64" s="25">
        <v>50.8</v>
      </c>
      <c r="H64" s="25"/>
      <c r="I64" s="25">
        <v>50.62</v>
      </c>
      <c r="J64" s="25"/>
      <c r="K64" s="25">
        <v>52.55</v>
      </c>
      <c r="L64" s="25"/>
      <c r="M64" s="25">
        <v>56.28</v>
      </c>
    </row>
    <row r="65" spans="1:13" ht="18.75" x14ac:dyDescent="0.25">
      <c r="A65" s="26" t="s">
        <v>4</v>
      </c>
      <c r="B65" s="25"/>
      <c r="C65" s="25">
        <v>88.1</v>
      </c>
      <c r="D65" s="25"/>
      <c r="E65" s="25">
        <v>84.4</v>
      </c>
      <c r="F65" s="25"/>
      <c r="G65" s="25">
        <v>62.13</v>
      </c>
      <c r="H65" s="25"/>
      <c r="I65" s="25">
        <v>63.38</v>
      </c>
      <c r="J65" s="25"/>
      <c r="K65" s="25">
        <v>61.55</v>
      </c>
      <c r="L65" s="25"/>
      <c r="M65" s="25">
        <v>68.739999999999995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3.94</v>
      </c>
      <c r="C67" s="25">
        <v>7.5</v>
      </c>
      <c r="D67" s="25">
        <v>4.59</v>
      </c>
      <c r="E67" s="25">
        <v>7.7</v>
      </c>
      <c r="F67" s="25">
        <v>0.45</v>
      </c>
      <c r="G67" s="25">
        <v>9.9</v>
      </c>
      <c r="H67" s="25">
        <v>0.3</v>
      </c>
      <c r="I67" s="25">
        <v>6.4</v>
      </c>
      <c r="J67" s="25">
        <v>1.71</v>
      </c>
      <c r="K67" s="25">
        <v>14.9</v>
      </c>
      <c r="L67" s="25">
        <v>1.89</v>
      </c>
      <c r="M67" s="25">
        <v>16.8</v>
      </c>
    </row>
    <row r="68" spans="1:13" ht="18.75" x14ac:dyDescent="0.25">
      <c r="A68" s="27" t="s">
        <v>5</v>
      </c>
      <c r="B68" s="25">
        <v>1.33</v>
      </c>
      <c r="C68" s="25">
        <v>5.4</v>
      </c>
      <c r="D68" s="25">
        <v>10.1</v>
      </c>
      <c r="E68" s="25">
        <v>8</v>
      </c>
      <c r="F68" s="25">
        <v>1.77</v>
      </c>
      <c r="G68" s="25">
        <v>8.8000000000000007</v>
      </c>
      <c r="H68" s="25">
        <v>3</v>
      </c>
      <c r="I68" s="25">
        <v>7.4</v>
      </c>
      <c r="J68" s="25">
        <v>3.5</v>
      </c>
      <c r="K68" s="25">
        <v>12.8</v>
      </c>
      <c r="L68" s="25">
        <v>1.17</v>
      </c>
      <c r="M68" s="25">
        <v>13.6</v>
      </c>
    </row>
    <row r="69" spans="1:13" ht="18.75" x14ac:dyDescent="0.25">
      <c r="A69" s="27" t="s">
        <v>6</v>
      </c>
      <c r="B69" s="25">
        <v>18.8</v>
      </c>
      <c r="C69" s="25">
        <v>17.100000000000001</v>
      </c>
      <c r="D69" s="25">
        <v>19.7</v>
      </c>
      <c r="E69" s="25">
        <v>18.3</v>
      </c>
      <c r="F69" s="25">
        <v>16.3</v>
      </c>
      <c r="G69" s="25">
        <v>10.4</v>
      </c>
      <c r="H69" s="25">
        <v>13.6</v>
      </c>
      <c r="I69" s="25">
        <v>8.4</v>
      </c>
      <c r="J69" s="25">
        <v>15.4</v>
      </c>
      <c r="K69" s="25">
        <v>12.3</v>
      </c>
      <c r="L69" s="25">
        <v>16.899999999999999</v>
      </c>
      <c r="M69" s="25">
        <v>14.3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0"/>
  <sheetViews>
    <sheetView topLeftCell="A13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93</v>
      </c>
      <c r="D2" s="104"/>
      <c r="E2" s="104"/>
      <c r="F2" s="105" t="s">
        <v>98</v>
      </c>
      <c r="G2" s="105"/>
      <c r="H2" s="105"/>
      <c r="I2" s="106" t="s">
        <v>112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89367</v>
      </c>
      <c r="D4" s="69"/>
      <c r="E4" s="69"/>
      <c r="F4" s="69">
        <v>90800</v>
      </c>
      <c r="G4" s="69"/>
      <c r="H4" s="69"/>
      <c r="I4" s="69">
        <v>92100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83362</v>
      </c>
      <c r="D5" s="69"/>
      <c r="E5" s="69"/>
      <c r="F5" s="69">
        <v>84670</v>
      </c>
      <c r="G5" s="69"/>
      <c r="H5" s="69"/>
      <c r="I5" s="69">
        <v>85900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C4-'24日'!I4</f>
        <v>1367</v>
      </c>
      <c r="D6" s="112"/>
      <c r="E6" s="112"/>
      <c r="F6" s="113">
        <f>F4-C4</f>
        <v>1433</v>
      </c>
      <c r="G6" s="114"/>
      <c r="H6" s="115"/>
      <c r="I6" s="113">
        <f>I4-F4</f>
        <v>1300</v>
      </c>
      <c r="J6" s="114"/>
      <c r="K6" s="115"/>
      <c r="L6" s="109">
        <f>C6+F6+I6</f>
        <v>4100</v>
      </c>
      <c r="M6" s="109">
        <f>C7+F7+I7</f>
        <v>3900</v>
      </c>
    </row>
    <row r="7" spans="1:15" ht="21.95" customHeight="1" x14ac:dyDescent="0.15">
      <c r="A7" s="98"/>
      <c r="B7" s="6" t="s">
        <v>16</v>
      </c>
      <c r="C7" s="112">
        <f>C5-'24日'!I5</f>
        <v>1362</v>
      </c>
      <c r="D7" s="112"/>
      <c r="E7" s="112"/>
      <c r="F7" s="113">
        <f>F5-C5</f>
        <v>1308</v>
      </c>
      <c r="G7" s="114"/>
      <c r="H7" s="115"/>
      <c r="I7" s="113">
        <f>I5-F5</f>
        <v>1230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49</v>
      </c>
      <c r="D9" s="69"/>
      <c r="E9" s="69"/>
      <c r="F9" s="69">
        <v>44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49</v>
      </c>
      <c r="D10" s="69"/>
      <c r="E10" s="69"/>
      <c r="F10" s="69">
        <v>44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360</v>
      </c>
      <c r="D15" s="36">
        <v>320</v>
      </c>
      <c r="E15" s="36">
        <v>290</v>
      </c>
      <c r="F15" s="36">
        <v>290</v>
      </c>
      <c r="G15" s="36">
        <v>500</v>
      </c>
      <c r="H15" s="36">
        <v>480</v>
      </c>
      <c r="I15" s="36">
        <v>480</v>
      </c>
      <c r="J15" s="36">
        <v>440</v>
      </c>
      <c r="K15" s="36">
        <v>420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308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250</v>
      </c>
      <c r="D21" s="36">
        <v>550</v>
      </c>
      <c r="E21" s="36">
        <v>420</v>
      </c>
      <c r="F21" s="36">
        <v>420</v>
      </c>
      <c r="G21" s="36">
        <v>280</v>
      </c>
      <c r="H21" s="36">
        <v>490</v>
      </c>
      <c r="I21" s="36">
        <v>490</v>
      </c>
      <c r="J21" s="36">
        <v>410</v>
      </c>
      <c r="K21" s="36">
        <v>330</v>
      </c>
    </row>
    <row r="22" spans="1:11" ht="36.75" customHeight="1" x14ac:dyDescent="0.15">
      <c r="A22" s="70"/>
      <c r="B22" s="8" t="s">
        <v>33</v>
      </c>
      <c r="C22" s="65" t="s">
        <v>305</v>
      </c>
      <c r="D22" s="65"/>
      <c r="E22" s="65"/>
      <c r="F22" s="65" t="s">
        <v>310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200+230</f>
        <v>430</v>
      </c>
      <c r="D23" s="66"/>
      <c r="E23" s="66"/>
      <c r="F23" s="66">
        <v>2460</v>
      </c>
      <c r="G23" s="66"/>
      <c r="H23" s="66"/>
      <c r="I23" s="66">
        <v>2330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957+920</f>
        <v>1877</v>
      </c>
      <c r="D24" s="66"/>
      <c r="E24" s="66"/>
      <c r="F24" s="66">
        <f>957+920</f>
        <v>1877</v>
      </c>
      <c r="G24" s="66"/>
      <c r="H24" s="66"/>
      <c r="I24" s="66">
        <v>1780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55</v>
      </c>
      <c r="D25" s="66"/>
      <c r="E25" s="66"/>
      <c r="F25" s="66">
        <v>54</v>
      </c>
      <c r="G25" s="66"/>
      <c r="H25" s="66"/>
      <c r="I25" s="66">
        <v>54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318</v>
      </c>
      <c r="D26" s="66"/>
      <c r="E26" s="66"/>
      <c r="F26" s="66">
        <v>315</v>
      </c>
      <c r="G26" s="66"/>
      <c r="H26" s="66"/>
      <c r="I26" s="66">
        <v>315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306</v>
      </c>
      <c r="D28" s="81"/>
      <c r="E28" s="82"/>
      <c r="F28" s="80" t="s">
        <v>309</v>
      </c>
      <c r="G28" s="81"/>
      <c r="H28" s="82"/>
      <c r="I28" s="80" t="s">
        <v>316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191</v>
      </c>
      <c r="D31" s="49"/>
      <c r="E31" s="50"/>
      <c r="F31" s="48" t="s">
        <v>307</v>
      </c>
      <c r="G31" s="49"/>
      <c r="H31" s="50"/>
      <c r="I31" s="48" t="s">
        <v>311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9.42</v>
      </c>
      <c r="F35" s="39">
        <v>9.43</v>
      </c>
      <c r="G35" s="39">
        <v>9.4499999999999993</v>
      </c>
      <c r="H35" s="36">
        <v>9.4600000000000009</v>
      </c>
      <c r="I35" s="39">
        <v>9.4700000000000006</v>
      </c>
      <c r="J35" s="17">
        <v>9.41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5.29</v>
      </c>
      <c r="F36" s="39">
        <v>5.75</v>
      </c>
      <c r="G36" s="39">
        <v>6.75</v>
      </c>
      <c r="H36" s="36">
        <v>8.25</v>
      </c>
      <c r="I36" s="39">
        <v>4.7699999999999996</v>
      </c>
      <c r="J36" s="17">
        <v>5.07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12.5</v>
      </c>
      <c r="F37" s="39">
        <v>18.2</v>
      </c>
      <c r="G37" s="30">
        <v>18.100000000000001</v>
      </c>
      <c r="H37" s="36">
        <v>17.3</v>
      </c>
      <c r="I37" s="39">
        <v>14.7</v>
      </c>
      <c r="J37" s="17">
        <v>19.600000000000001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4.3899999999999997</v>
      </c>
      <c r="F38" s="30">
        <v>6.63</v>
      </c>
      <c r="G38" s="30">
        <v>6.5</v>
      </c>
      <c r="H38" s="32">
        <v>6.01</v>
      </c>
      <c r="I38" s="39">
        <v>12.5</v>
      </c>
      <c r="J38" s="17">
        <v>13.14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6">
        <v>0.2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9.68</v>
      </c>
      <c r="F40" s="39">
        <v>9.9700000000000006</v>
      </c>
      <c r="G40" s="39">
        <v>10</v>
      </c>
      <c r="H40" s="36">
        <v>10.27</v>
      </c>
      <c r="I40" s="39">
        <v>9.9600000000000009</v>
      </c>
      <c r="J40" s="17">
        <v>10.17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15.63</v>
      </c>
      <c r="F41" s="39">
        <v>15.28</v>
      </c>
      <c r="G41" s="39">
        <v>17.09</v>
      </c>
      <c r="H41" s="36">
        <v>20.100000000000001</v>
      </c>
      <c r="I41" s="39">
        <v>9.3000000000000007</v>
      </c>
      <c r="J41" s="17">
        <v>13.41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5.62</v>
      </c>
      <c r="F42" s="39">
        <v>4.45</v>
      </c>
      <c r="G42" s="39">
        <v>3.7</v>
      </c>
      <c r="H42" s="36">
        <v>3.98</v>
      </c>
      <c r="I42" s="39">
        <v>2.95</v>
      </c>
      <c r="J42" s="17">
        <v>3.19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3.94</v>
      </c>
      <c r="F43" s="39">
        <v>5.32</v>
      </c>
      <c r="G43" s="39">
        <v>3.12</v>
      </c>
      <c r="H43" s="36">
        <v>4.9000000000000004</v>
      </c>
      <c r="I43" s="39">
        <v>2.63</v>
      </c>
      <c r="J43" s="17">
        <v>4.5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1870</v>
      </c>
      <c r="F44" s="39">
        <v>1670</v>
      </c>
      <c r="G44" s="39">
        <v>1500</v>
      </c>
      <c r="H44" s="36">
        <v>1336</v>
      </c>
      <c r="I44" s="39">
        <v>1338</v>
      </c>
      <c r="J44" s="17">
        <v>1499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4.04</v>
      </c>
      <c r="F45" s="39">
        <v>5.31</v>
      </c>
      <c r="G45" s="39">
        <v>4.8499999999999996</v>
      </c>
      <c r="H45" s="36">
        <v>5.41</v>
      </c>
      <c r="I45" s="39">
        <v>3.86</v>
      </c>
      <c r="J45" s="17">
        <v>3.32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43</v>
      </c>
      <c r="F46" s="39">
        <v>45</v>
      </c>
      <c r="G46" s="39">
        <v>67.3</v>
      </c>
      <c r="H46" s="36">
        <v>64.900000000000006</v>
      </c>
      <c r="I46" s="39">
        <v>48</v>
      </c>
      <c r="J46" s="17">
        <v>47.2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1.34</v>
      </c>
      <c r="F47" s="39">
        <v>2.66</v>
      </c>
      <c r="G47" s="39">
        <v>3.26</v>
      </c>
      <c r="H47" s="36">
        <v>5.38</v>
      </c>
      <c r="I47" s="39">
        <v>3.93</v>
      </c>
      <c r="J47" s="17">
        <v>5.47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7.11</v>
      </c>
      <c r="D56" s="18" t="s">
        <v>80</v>
      </c>
      <c r="E56" s="19">
        <v>75</v>
      </c>
      <c r="F56" s="18" t="s">
        <v>81</v>
      </c>
      <c r="G56" s="19">
        <v>81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>
        <v>1.75</v>
      </c>
      <c r="G59" s="29"/>
      <c r="H59" s="25">
        <v>9.24</v>
      </c>
      <c r="I59" s="25"/>
      <c r="J59" s="17">
        <v>11.28</v>
      </c>
      <c r="K59" s="17"/>
      <c r="L59" s="17">
        <v>13.13</v>
      </c>
      <c r="M59" s="17"/>
    </row>
    <row r="60" spans="1:13" ht="18.75" x14ac:dyDescent="0.25">
      <c r="A60" s="24" t="s">
        <v>1</v>
      </c>
      <c r="B60" s="25">
        <v>1.77</v>
      </c>
      <c r="C60" s="25"/>
      <c r="D60" s="28">
        <v>0.53</v>
      </c>
      <c r="E60" s="25"/>
      <c r="F60" s="25"/>
      <c r="G60" s="29"/>
      <c r="H60" s="25"/>
      <c r="I60" s="25"/>
      <c r="J60" s="17">
        <v>1.44</v>
      </c>
      <c r="K60" s="17"/>
      <c r="L60" s="17">
        <v>5.44</v>
      </c>
      <c r="M60" s="17"/>
    </row>
    <row r="61" spans="1:13" ht="18.75" x14ac:dyDescent="0.25">
      <c r="A61" s="24" t="s">
        <v>2</v>
      </c>
      <c r="B61" s="25">
        <v>0.27</v>
      </c>
      <c r="C61" s="25"/>
      <c r="D61" s="28">
        <v>3.84</v>
      </c>
      <c r="E61" s="25"/>
      <c r="F61" s="25">
        <v>7.3</v>
      </c>
      <c r="G61" s="29"/>
      <c r="H61" s="25">
        <v>21.76</v>
      </c>
      <c r="I61" s="25"/>
      <c r="J61" s="17"/>
      <c r="K61" s="17"/>
      <c r="L61" s="17"/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>
        <v>41.65</v>
      </c>
      <c r="H63" s="25"/>
      <c r="I63" s="25">
        <v>44.9</v>
      </c>
      <c r="J63" s="17"/>
      <c r="K63" s="17">
        <v>46.49</v>
      </c>
      <c r="M63" s="17">
        <v>54.22</v>
      </c>
    </row>
    <row r="64" spans="1:13" ht="18.75" x14ac:dyDescent="0.25">
      <c r="A64" s="26" t="s">
        <v>3</v>
      </c>
      <c r="B64" s="25"/>
      <c r="C64" s="25">
        <v>58.72</v>
      </c>
      <c r="D64" s="28"/>
      <c r="E64" s="25">
        <v>61.5</v>
      </c>
      <c r="F64" s="25"/>
      <c r="G64" s="33">
        <v>59.6</v>
      </c>
      <c r="H64" s="25"/>
      <c r="I64" s="25">
        <v>61.69</v>
      </c>
      <c r="J64" s="17"/>
      <c r="K64" s="17">
        <v>70.02</v>
      </c>
      <c r="L64" s="17"/>
      <c r="M64" s="17"/>
    </row>
    <row r="65" spans="1:13" ht="18.75" x14ac:dyDescent="0.25">
      <c r="A65" s="26" t="s">
        <v>4</v>
      </c>
      <c r="B65" s="25"/>
      <c r="C65" s="25">
        <v>68.930000000000007</v>
      </c>
      <c r="D65" s="28"/>
      <c r="E65" s="25">
        <v>75.31</v>
      </c>
      <c r="F65" s="25"/>
      <c r="G65" s="29">
        <v>33.9</v>
      </c>
      <c r="H65" s="25"/>
      <c r="I65" s="25">
        <v>34.6</v>
      </c>
      <c r="J65" s="17"/>
      <c r="K65" s="17">
        <v>35.86</v>
      </c>
      <c r="M65" s="17">
        <v>38.29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2.75</v>
      </c>
      <c r="C67" s="25">
        <v>12.5</v>
      </c>
      <c r="D67" s="28">
        <v>1.81</v>
      </c>
      <c r="E67" s="25">
        <v>11.2</v>
      </c>
      <c r="F67" s="25">
        <v>0.26</v>
      </c>
      <c r="G67" s="29">
        <v>12.1</v>
      </c>
      <c r="H67" s="25">
        <v>2.17</v>
      </c>
      <c r="I67" s="25">
        <v>9.1999999999999993</v>
      </c>
      <c r="J67" s="17">
        <v>0.35</v>
      </c>
      <c r="K67" s="17">
        <v>13</v>
      </c>
      <c r="L67" s="17">
        <v>0.38</v>
      </c>
      <c r="M67" s="17">
        <v>6.9</v>
      </c>
    </row>
    <row r="68" spans="1:13" ht="18.75" x14ac:dyDescent="0.25">
      <c r="A68" s="27" t="s">
        <v>5</v>
      </c>
      <c r="B68" s="31">
        <v>1.19</v>
      </c>
      <c r="C68" s="25">
        <v>14.1</v>
      </c>
      <c r="D68" s="28">
        <v>1.34</v>
      </c>
      <c r="E68" s="25">
        <v>9.9</v>
      </c>
      <c r="F68" s="25">
        <v>1.98</v>
      </c>
      <c r="G68" s="29">
        <v>11.1</v>
      </c>
      <c r="H68" s="25">
        <v>1.8</v>
      </c>
      <c r="I68" s="25">
        <v>4.3</v>
      </c>
      <c r="J68" s="17">
        <v>0.78</v>
      </c>
      <c r="K68" s="17">
        <v>7.3</v>
      </c>
      <c r="L68" s="17">
        <v>0.24</v>
      </c>
      <c r="M68" s="17">
        <v>6.1</v>
      </c>
    </row>
    <row r="69" spans="1:13" ht="18.75" x14ac:dyDescent="0.25">
      <c r="A69" s="27" t="s">
        <v>6</v>
      </c>
      <c r="B69" s="31">
        <v>6.54</v>
      </c>
      <c r="C69" s="25">
        <v>13.8</v>
      </c>
      <c r="D69" s="28">
        <v>9.4</v>
      </c>
      <c r="E69" s="25">
        <v>12.4</v>
      </c>
      <c r="F69" s="25">
        <v>6.22</v>
      </c>
      <c r="G69" s="29">
        <v>10.4</v>
      </c>
      <c r="H69" s="25">
        <v>1.53</v>
      </c>
      <c r="I69" s="25">
        <v>7.2</v>
      </c>
      <c r="J69" s="17">
        <v>3.55</v>
      </c>
      <c r="K69" s="17">
        <v>8.1</v>
      </c>
      <c r="L69" s="17">
        <v>14.7</v>
      </c>
      <c r="M69" s="17">
        <v>5.7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0"/>
  <sheetViews>
    <sheetView topLeftCell="A13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312</v>
      </c>
      <c r="D2" s="104"/>
      <c r="E2" s="104"/>
      <c r="F2" s="105" t="s">
        <v>193</v>
      </c>
      <c r="G2" s="105"/>
      <c r="H2" s="105"/>
      <c r="I2" s="106" t="s">
        <v>101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93560</v>
      </c>
      <c r="D4" s="69"/>
      <c r="E4" s="69"/>
      <c r="F4" s="69">
        <v>94650</v>
      </c>
      <c r="G4" s="69"/>
      <c r="H4" s="69"/>
      <c r="I4" s="69">
        <v>95900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87191</v>
      </c>
      <c r="D5" s="69"/>
      <c r="E5" s="69"/>
      <c r="F5" s="69">
        <v>88600</v>
      </c>
      <c r="G5" s="69"/>
      <c r="H5" s="69"/>
      <c r="I5" s="69">
        <v>89720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C4-'25日'!I4</f>
        <v>1460</v>
      </c>
      <c r="D6" s="112"/>
      <c r="E6" s="112"/>
      <c r="F6" s="113">
        <f>F4-C4</f>
        <v>1090</v>
      </c>
      <c r="G6" s="114"/>
      <c r="H6" s="115"/>
      <c r="I6" s="113">
        <f>I4-F4</f>
        <v>1250</v>
      </c>
      <c r="J6" s="114"/>
      <c r="K6" s="115"/>
      <c r="L6" s="109">
        <f>C6+F6+I6</f>
        <v>3800</v>
      </c>
      <c r="M6" s="109">
        <f>C7+F7+I7</f>
        <v>3820</v>
      </c>
    </row>
    <row r="7" spans="1:15" ht="21.95" customHeight="1" x14ac:dyDescent="0.15">
      <c r="A7" s="98"/>
      <c r="B7" s="6" t="s">
        <v>16</v>
      </c>
      <c r="C7" s="112">
        <f>C5-'25日'!I5</f>
        <v>1291</v>
      </c>
      <c r="D7" s="112"/>
      <c r="E7" s="112"/>
      <c r="F7" s="113">
        <f>F5-C5</f>
        <v>1409</v>
      </c>
      <c r="G7" s="114"/>
      <c r="H7" s="115"/>
      <c r="I7" s="113">
        <f>I5-F5</f>
        <v>1120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100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49</v>
      </c>
      <c r="D9" s="69"/>
      <c r="E9" s="69"/>
      <c r="F9" s="69">
        <v>47</v>
      </c>
      <c r="G9" s="69"/>
      <c r="H9" s="69"/>
      <c r="I9" s="69">
        <v>47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49</v>
      </c>
      <c r="D10" s="69"/>
      <c r="E10" s="69"/>
      <c r="F10" s="69">
        <v>47</v>
      </c>
      <c r="G10" s="69"/>
      <c r="H10" s="69"/>
      <c r="I10" s="69">
        <v>46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420</v>
      </c>
      <c r="D15" s="36">
        <v>360</v>
      </c>
      <c r="E15" s="36">
        <v>330</v>
      </c>
      <c r="F15" s="36">
        <v>320</v>
      </c>
      <c r="G15" s="36">
        <v>260</v>
      </c>
      <c r="H15" s="36">
        <v>500</v>
      </c>
      <c r="I15" s="36">
        <v>500</v>
      </c>
      <c r="J15" s="36">
        <v>470</v>
      </c>
      <c r="K15" s="36">
        <v>440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319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330</v>
      </c>
      <c r="D21" s="36">
        <v>500</v>
      </c>
      <c r="E21" s="36">
        <v>420</v>
      </c>
      <c r="F21" s="36">
        <v>410</v>
      </c>
      <c r="G21" s="36">
        <v>310</v>
      </c>
      <c r="H21" s="36">
        <v>500</v>
      </c>
      <c r="I21" s="36">
        <v>500</v>
      </c>
      <c r="J21" s="36">
        <v>440</v>
      </c>
      <c r="K21" s="36">
        <v>340</v>
      </c>
    </row>
    <row r="22" spans="1:11" ht="21.95" customHeight="1" x14ac:dyDescent="0.15">
      <c r="A22" s="70"/>
      <c r="B22" s="8" t="s">
        <v>33</v>
      </c>
      <c r="C22" s="65" t="s">
        <v>313</v>
      </c>
      <c r="D22" s="65"/>
      <c r="E22" s="65"/>
      <c r="F22" s="65" t="s">
        <v>321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1090+1120</f>
        <v>2210</v>
      </c>
      <c r="D23" s="66"/>
      <c r="E23" s="66"/>
      <c r="F23" s="66">
        <v>2210</v>
      </c>
      <c r="G23" s="66"/>
      <c r="H23" s="66"/>
      <c r="I23" s="66">
        <f>930+970</f>
        <v>1900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840+810</f>
        <v>1650</v>
      </c>
      <c r="D24" s="66"/>
      <c r="E24" s="66"/>
      <c r="F24" s="66">
        <v>1390</v>
      </c>
      <c r="G24" s="66"/>
      <c r="H24" s="66"/>
      <c r="I24" s="66">
        <f>710+680</f>
        <v>1390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54</v>
      </c>
      <c r="D25" s="66"/>
      <c r="E25" s="66"/>
      <c r="F25" s="66">
        <v>53</v>
      </c>
      <c r="G25" s="66"/>
      <c r="H25" s="66"/>
      <c r="I25" s="66">
        <v>53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312</v>
      </c>
      <c r="D26" s="66"/>
      <c r="E26" s="66"/>
      <c r="F26" s="66">
        <v>309</v>
      </c>
      <c r="G26" s="66"/>
      <c r="H26" s="66"/>
      <c r="I26" s="66">
        <v>309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314</v>
      </c>
      <c r="D28" s="81"/>
      <c r="E28" s="82"/>
      <c r="F28" s="80" t="s">
        <v>318</v>
      </c>
      <c r="G28" s="81"/>
      <c r="H28" s="82"/>
      <c r="I28" s="80" t="s">
        <v>323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315</v>
      </c>
      <c r="D31" s="49"/>
      <c r="E31" s="50"/>
      <c r="F31" s="48" t="s">
        <v>320</v>
      </c>
      <c r="G31" s="49"/>
      <c r="H31" s="50"/>
      <c r="I31" s="48" t="s">
        <v>322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9.2899999999999991</v>
      </c>
      <c r="F35" s="39">
        <v>9.35</v>
      </c>
      <c r="G35" s="39">
        <v>9.44</v>
      </c>
      <c r="H35" s="39">
        <v>9.39</v>
      </c>
      <c r="I35" s="39">
        <v>9.36</v>
      </c>
      <c r="J35" s="39">
        <v>9.5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5.43</v>
      </c>
      <c r="F36" s="39">
        <v>7.27</v>
      </c>
      <c r="G36" s="39">
        <v>4.9000000000000004</v>
      </c>
      <c r="H36" s="39">
        <v>7.76</v>
      </c>
      <c r="I36" s="39">
        <v>4.41</v>
      </c>
      <c r="J36" s="39">
        <v>5.71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19</v>
      </c>
      <c r="F37" s="39">
        <v>19.2</v>
      </c>
      <c r="G37" s="39">
        <v>16.899999999999999</v>
      </c>
      <c r="H37" s="39">
        <v>21.3</v>
      </c>
      <c r="I37" s="39">
        <v>14.4</v>
      </c>
      <c r="J37" s="39">
        <v>18.8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9">
        <v>6.53</v>
      </c>
      <c r="F38" s="39">
        <v>11.3</v>
      </c>
      <c r="G38" s="39">
        <v>18.5</v>
      </c>
      <c r="H38" s="39">
        <v>18.3</v>
      </c>
      <c r="I38" s="39">
        <v>11.2</v>
      </c>
      <c r="J38" s="39">
        <v>22.4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0.2</v>
      </c>
      <c r="H39" s="39">
        <v>0.2</v>
      </c>
      <c r="I39" s="39">
        <v>0.3</v>
      </c>
      <c r="J39" s="39">
        <v>0.3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10.38</v>
      </c>
      <c r="F40" s="39">
        <v>10.32</v>
      </c>
      <c r="G40" s="39">
        <v>10.29</v>
      </c>
      <c r="H40" s="39">
        <v>10.32</v>
      </c>
      <c r="I40" s="39">
        <v>10.45</v>
      </c>
      <c r="J40" s="39">
        <v>10.37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15.3</v>
      </c>
      <c r="F41" s="39">
        <v>20.5</v>
      </c>
      <c r="G41" s="39">
        <v>14.79</v>
      </c>
      <c r="H41" s="39">
        <v>15.56</v>
      </c>
      <c r="I41" s="39">
        <v>14.39</v>
      </c>
      <c r="J41" s="39">
        <v>20.7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3.96</v>
      </c>
      <c r="F42" s="39">
        <v>4.25</v>
      </c>
      <c r="G42" s="39">
        <v>3.98</v>
      </c>
      <c r="H42" s="39">
        <v>3.96</v>
      </c>
      <c r="I42" s="39">
        <v>3.88</v>
      </c>
      <c r="J42" s="39">
        <v>4.46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5.14</v>
      </c>
      <c r="F43" s="39">
        <v>5.76</v>
      </c>
      <c r="G43" s="39">
        <v>7.14</v>
      </c>
      <c r="H43" s="39">
        <v>6.52</v>
      </c>
      <c r="I43" s="39">
        <v>5.08</v>
      </c>
      <c r="J43" s="39">
        <v>4.3499999999999996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1494</v>
      </c>
      <c r="F44" s="39">
        <v>1980</v>
      </c>
      <c r="G44" s="39">
        <v>1550</v>
      </c>
      <c r="H44" s="39">
        <v>1493</v>
      </c>
      <c r="I44" s="39">
        <v>1495</v>
      </c>
      <c r="J44" s="39">
        <v>1495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5.39</v>
      </c>
      <c r="F45" s="39">
        <v>4.6500000000000004</v>
      </c>
      <c r="G45" s="39">
        <v>3.76</v>
      </c>
      <c r="H45" s="39">
        <v>7.2</v>
      </c>
      <c r="I45" s="39">
        <v>3.34</v>
      </c>
      <c r="J45" s="39">
        <v>4.1100000000000003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56</v>
      </c>
      <c r="F46" s="39">
        <v>60</v>
      </c>
      <c r="G46" s="39">
        <v>98.3</v>
      </c>
      <c r="H46" s="39">
        <v>97.6</v>
      </c>
      <c r="I46" s="39">
        <v>57</v>
      </c>
      <c r="J46" s="39">
        <v>65.400000000000006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3.52</v>
      </c>
      <c r="F47" s="39">
        <v>4.16</v>
      </c>
      <c r="G47" s="39">
        <v>7.61</v>
      </c>
      <c r="H47" s="39">
        <v>1.72</v>
      </c>
      <c r="I47" s="39">
        <v>2.77</v>
      </c>
      <c r="J47" s="39">
        <v>7.44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9"/>
      <c r="I48" s="39"/>
      <c r="J48" s="39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9"/>
      <c r="I49" s="39"/>
      <c r="J49" s="39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9"/>
      <c r="I50" s="39"/>
      <c r="J50" s="39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9"/>
      <c r="I51" s="39"/>
      <c r="J51" s="39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9"/>
      <c r="I52" s="39"/>
      <c r="J52" s="39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9"/>
      <c r="I53" s="39"/>
      <c r="J53" s="39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9"/>
      <c r="I54" s="39"/>
      <c r="J54" s="39"/>
    </row>
    <row r="55" spans="1:13" ht="16.5" x14ac:dyDescent="0.15">
      <c r="A55" s="53"/>
      <c r="B55" s="61"/>
      <c r="C55" s="14" t="s">
        <v>60</v>
      </c>
      <c r="D55" s="11" t="s">
        <v>77</v>
      </c>
      <c r="E55" s="39"/>
      <c r="F55" s="39"/>
      <c r="G55" s="39"/>
      <c r="H55" s="39"/>
      <c r="I55" s="39"/>
      <c r="J55" s="39"/>
    </row>
    <row r="56" spans="1:13" ht="14.25" x14ac:dyDescent="0.15">
      <c r="A56" s="18" t="s">
        <v>78</v>
      </c>
      <c r="B56" s="18" t="s">
        <v>79</v>
      </c>
      <c r="C56" s="19">
        <v>7.21</v>
      </c>
      <c r="D56" s="18" t="s">
        <v>80</v>
      </c>
      <c r="E56" s="19">
        <v>72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13.3</v>
      </c>
      <c r="C59" s="25"/>
      <c r="D59" s="25"/>
      <c r="E59" s="25"/>
      <c r="F59" s="25"/>
      <c r="G59" s="25"/>
      <c r="H59" s="25"/>
      <c r="I59" s="25"/>
      <c r="J59" s="25"/>
      <c r="K59" s="25"/>
      <c r="L59" s="25">
        <v>4.5199999999999996</v>
      </c>
      <c r="M59" s="25"/>
    </row>
    <row r="60" spans="1:13" ht="18.75" x14ac:dyDescent="0.25">
      <c r="A60" s="24" t="s">
        <v>1</v>
      </c>
      <c r="B60" s="25">
        <v>1.36</v>
      </c>
      <c r="C60" s="25"/>
      <c r="D60" s="25">
        <v>3.85</v>
      </c>
      <c r="E60" s="25"/>
      <c r="F60" s="25">
        <v>22.9</v>
      </c>
      <c r="G60" s="25"/>
      <c r="H60" s="25">
        <v>12.8</v>
      </c>
      <c r="I60" s="25"/>
      <c r="J60" s="25">
        <v>7.51</v>
      </c>
      <c r="K60" s="25"/>
      <c r="L60" s="25"/>
      <c r="M60" s="25"/>
    </row>
    <row r="61" spans="1:13" ht="18.75" x14ac:dyDescent="0.25">
      <c r="A61" s="24" t="s">
        <v>2</v>
      </c>
      <c r="B61" s="25"/>
      <c r="C61" s="25"/>
      <c r="D61" s="25">
        <v>8.1300000000000008</v>
      </c>
      <c r="E61" s="25"/>
      <c r="F61" s="25">
        <v>1.34</v>
      </c>
      <c r="G61" s="25"/>
      <c r="H61" s="25">
        <v>5.76</v>
      </c>
      <c r="I61" s="25"/>
      <c r="J61" s="25">
        <v>2.52</v>
      </c>
      <c r="K61" s="25"/>
      <c r="L61" s="25">
        <v>2.83</v>
      </c>
      <c r="M61" s="25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49.94</v>
      </c>
      <c r="D63" s="25"/>
      <c r="E63" s="25">
        <v>52.25</v>
      </c>
      <c r="F63" s="25"/>
      <c r="G63" s="25">
        <v>65.8</v>
      </c>
      <c r="H63" s="25"/>
      <c r="I63" s="25">
        <v>68.3</v>
      </c>
      <c r="J63" s="25"/>
      <c r="K63" s="25">
        <v>48.54</v>
      </c>
      <c r="L63" s="25"/>
      <c r="M63" s="25">
        <v>45.92</v>
      </c>
    </row>
    <row r="64" spans="1:13" ht="18.75" x14ac:dyDescent="0.25">
      <c r="A64" s="26" t="s">
        <v>3</v>
      </c>
      <c r="B64" s="25"/>
      <c r="C64" s="25">
        <v>85.3</v>
      </c>
      <c r="D64" s="25"/>
      <c r="E64" s="25">
        <v>82.5</v>
      </c>
      <c r="F64" s="25"/>
      <c r="G64" s="25">
        <v>100</v>
      </c>
      <c r="H64" s="25"/>
      <c r="I64" s="25">
        <v>34.1</v>
      </c>
      <c r="J64" s="25"/>
      <c r="K64" s="25">
        <v>21.62</v>
      </c>
      <c r="L64" s="25"/>
      <c r="M64" s="25">
        <v>20.39</v>
      </c>
    </row>
    <row r="65" spans="1:13" ht="18.75" x14ac:dyDescent="0.25">
      <c r="A65" s="26" t="s">
        <v>4</v>
      </c>
      <c r="B65" s="25"/>
      <c r="C65" s="25">
        <v>39.89</v>
      </c>
      <c r="D65" s="25"/>
      <c r="E65" s="25">
        <v>41.75</v>
      </c>
      <c r="F65" s="25"/>
      <c r="G65" s="25">
        <v>62.4</v>
      </c>
      <c r="H65" s="25"/>
      <c r="I65" s="25">
        <v>69.900000000000006</v>
      </c>
      <c r="J65" s="25"/>
      <c r="K65" s="25">
        <v>49.05</v>
      </c>
      <c r="L65" s="25"/>
      <c r="M65" s="25">
        <v>51.82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1.52</v>
      </c>
      <c r="C67" s="25">
        <v>11.6</v>
      </c>
      <c r="D67" s="25">
        <v>2.5</v>
      </c>
      <c r="E67" s="25">
        <v>13.5</v>
      </c>
      <c r="F67" s="25">
        <v>1.17</v>
      </c>
      <c r="G67" s="25">
        <v>9.6999999999999993</v>
      </c>
      <c r="H67" s="25">
        <v>1.86</v>
      </c>
      <c r="I67" s="25">
        <v>18.100000000000001</v>
      </c>
      <c r="J67" s="25"/>
      <c r="K67" s="25"/>
      <c r="L67" s="25">
        <v>1.62</v>
      </c>
      <c r="M67" s="25">
        <v>7.6</v>
      </c>
    </row>
    <row r="68" spans="1:13" ht="18.75" x14ac:dyDescent="0.25">
      <c r="A68" s="27" t="s">
        <v>5</v>
      </c>
      <c r="B68" s="25">
        <v>2.39</v>
      </c>
      <c r="C68" s="25">
        <v>2.5</v>
      </c>
      <c r="D68" s="25">
        <v>5.74</v>
      </c>
      <c r="E68" s="25">
        <v>3.5</v>
      </c>
      <c r="F68" s="25">
        <v>7.43</v>
      </c>
      <c r="G68" s="25">
        <v>1.4</v>
      </c>
      <c r="H68" s="25">
        <v>2.54</v>
      </c>
      <c r="I68" s="25">
        <v>4.3</v>
      </c>
      <c r="J68" s="25">
        <v>5.26</v>
      </c>
      <c r="K68" s="25">
        <v>6</v>
      </c>
      <c r="L68" s="25">
        <v>1.45</v>
      </c>
      <c r="M68" s="25">
        <v>3.1</v>
      </c>
    </row>
    <row r="69" spans="1:13" ht="18.75" x14ac:dyDescent="0.25">
      <c r="A69" s="27" t="s">
        <v>6</v>
      </c>
      <c r="B69" s="25">
        <v>15.5</v>
      </c>
      <c r="C69" s="25">
        <v>5.3</v>
      </c>
      <c r="D69" s="25">
        <v>14.2</v>
      </c>
      <c r="E69" s="25">
        <v>4.5999999999999996</v>
      </c>
      <c r="F69" s="25">
        <v>17.399999999999999</v>
      </c>
      <c r="G69" s="25">
        <v>2.1</v>
      </c>
      <c r="H69" s="25">
        <v>47.9</v>
      </c>
      <c r="I69" s="25">
        <v>6.2</v>
      </c>
      <c r="J69" s="25">
        <v>19.5</v>
      </c>
      <c r="K69" s="25">
        <v>5.9</v>
      </c>
      <c r="L69" s="25">
        <v>15.4</v>
      </c>
      <c r="M69" s="25">
        <v>4.5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70"/>
  <sheetViews>
    <sheetView topLeftCell="A31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115</v>
      </c>
      <c r="D2" s="104"/>
      <c r="E2" s="104"/>
      <c r="F2" s="105" t="s">
        <v>119</v>
      </c>
      <c r="G2" s="105"/>
      <c r="H2" s="105"/>
      <c r="I2" s="106" t="s">
        <v>137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116">
        <v>97300</v>
      </c>
      <c r="D4" s="117"/>
      <c r="E4" s="118"/>
      <c r="F4" s="69">
        <v>98550</v>
      </c>
      <c r="G4" s="69"/>
      <c r="H4" s="69"/>
      <c r="I4" s="69">
        <v>99999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116">
        <v>91100</v>
      </c>
      <c r="D5" s="117"/>
      <c r="E5" s="118"/>
      <c r="F5" s="69">
        <v>92450</v>
      </c>
      <c r="G5" s="69"/>
      <c r="H5" s="69"/>
      <c r="I5" s="69">
        <v>93690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9">
        <f>C4-'26日'!I4</f>
        <v>1400</v>
      </c>
      <c r="D6" s="120"/>
      <c r="E6" s="121"/>
      <c r="F6" s="113">
        <f>F4-C4</f>
        <v>1250</v>
      </c>
      <c r="G6" s="114"/>
      <c r="H6" s="115"/>
      <c r="I6" s="113">
        <f>I4-F4</f>
        <v>1449</v>
      </c>
      <c r="J6" s="114"/>
      <c r="K6" s="115"/>
      <c r="L6" s="109">
        <f>C6+F6+I6</f>
        <v>4099</v>
      </c>
      <c r="M6" s="109">
        <f>C7+F7+I7</f>
        <v>3970</v>
      </c>
    </row>
    <row r="7" spans="1:15" ht="21.95" customHeight="1" x14ac:dyDescent="0.15">
      <c r="A7" s="98"/>
      <c r="B7" s="6" t="s">
        <v>16</v>
      </c>
      <c r="C7" s="122">
        <f>C5-'26日'!I5</f>
        <v>1380</v>
      </c>
      <c r="D7" s="123"/>
      <c r="E7" s="124"/>
      <c r="F7" s="113">
        <f>F5-C5</f>
        <v>1350</v>
      </c>
      <c r="G7" s="114"/>
      <c r="H7" s="115"/>
      <c r="I7" s="113">
        <f>I5-F5</f>
        <v>1240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116">
        <v>0</v>
      </c>
      <c r="D8" s="117"/>
      <c r="E8" s="118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116">
        <v>47</v>
      </c>
      <c r="D9" s="117"/>
      <c r="E9" s="118"/>
      <c r="F9" s="69">
        <v>49</v>
      </c>
      <c r="G9" s="69"/>
      <c r="H9" s="69"/>
      <c r="I9" s="69">
        <v>46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116">
        <v>47</v>
      </c>
      <c r="D10" s="117"/>
      <c r="E10" s="118"/>
      <c r="F10" s="69">
        <v>49</v>
      </c>
      <c r="G10" s="69"/>
      <c r="H10" s="69"/>
      <c r="I10" s="69">
        <v>46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440</v>
      </c>
      <c r="D15" s="36">
        <v>400</v>
      </c>
      <c r="E15" s="36">
        <v>360</v>
      </c>
      <c r="F15" s="36">
        <v>370</v>
      </c>
      <c r="G15" s="36">
        <v>330</v>
      </c>
      <c r="H15" s="36">
        <v>290</v>
      </c>
      <c r="I15" s="36">
        <v>290</v>
      </c>
      <c r="J15" s="36">
        <v>250</v>
      </c>
      <c r="K15" s="36">
        <v>500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329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340</v>
      </c>
      <c r="D21" s="36">
        <v>500</v>
      </c>
      <c r="E21" s="36">
        <v>440</v>
      </c>
      <c r="F21" s="36">
        <v>400</v>
      </c>
      <c r="G21" s="36">
        <v>300</v>
      </c>
      <c r="H21" s="36">
        <v>500</v>
      </c>
      <c r="I21" s="36">
        <v>500</v>
      </c>
      <c r="J21" s="36">
        <v>400</v>
      </c>
      <c r="K21" s="36">
        <v>320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325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1900</v>
      </c>
      <c r="D23" s="66"/>
      <c r="E23" s="66"/>
      <c r="F23" s="66">
        <v>1800</v>
      </c>
      <c r="G23" s="66"/>
      <c r="H23" s="66"/>
      <c r="I23" s="66">
        <v>1580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1390</v>
      </c>
      <c r="D24" s="66"/>
      <c r="E24" s="66"/>
      <c r="F24" s="66">
        <v>1250</v>
      </c>
      <c r="G24" s="66"/>
      <c r="H24" s="66"/>
      <c r="I24" s="66">
        <v>1150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53</v>
      </c>
      <c r="D25" s="66"/>
      <c r="E25" s="66"/>
      <c r="F25" s="66">
        <v>53</v>
      </c>
      <c r="G25" s="66"/>
      <c r="H25" s="66"/>
      <c r="I25" s="66">
        <v>52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307</v>
      </c>
      <c r="D26" s="66"/>
      <c r="E26" s="66"/>
      <c r="F26" s="66">
        <v>307</v>
      </c>
      <c r="G26" s="66"/>
      <c r="H26" s="66"/>
      <c r="I26" s="66">
        <v>307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328</v>
      </c>
      <c r="D28" s="81"/>
      <c r="E28" s="82"/>
      <c r="F28" s="80" t="s">
        <v>324</v>
      </c>
      <c r="G28" s="81"/>
      <c r="H28" s="82"/>
      <c r="I28" s="125" t="s">
        <v>327</v>
      </c>
      <c r="J28" s="126"/>
      <c r="K28" s="127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128"/>
      <c r="J29" s="129"/>
      <c r="K29" s="130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131"/>
      <c r="J30" s="132"/>
      <c r="K30" s="133"/>
    </row>
    <row r="31" spans="1:11" ht="14.25" customHeight="1" x14ac:dyDescent="0.15">
      <c r="A31" s="89" t="s">
        <v>43</v>
      </c>
      <c r="B31" s="90"/>
      <c r="C31" s="48" t="s">
        <v>212</v>
      </c>
      <c r="D31" s="49"/>
      <c r="E31" s="50"/>
      <c r="F31" s="48" t="s">
        <v>326</v>
      </c>
      <c r="G31" s="49"/>
      <c r="H31" s="50"/>
      <c r="I31" s="48" t="s">
        <v>138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9.49</v>
      </c>
      <c r="F35" s="39">
        <v>9.48</v>
      </c>
      <c r="G35" s="39">
        <v>9.42</v>
      </c>
      <c r="H35" s="36">
        <v>9.4499999999999993</v>
      </c>
      <c r="I35" s="39">
        <v>9.5</v>
      </c>
      <c r="J35" s="17">
        <v>9.5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8.91</v>
      </c>
      <c r="F36" s="39">
        <v>10.11</v>
      </c>
      <c r="G36" s="39">
        <v>4.74</v>
      </c>
      <c r="H36" s="36">
        <v>6.31</v>
      </c>
      <c r="I36" s="39">
        <v>4.76</v>
      </c>
      <c r="J36" s="17">
        <v>4.3600000000000003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16.2</v>
      </c>
      <c r="F37" s="39">
        <v>17.8</v>
      </c>
      <c r="G37" s="30">
        <v>19.8</v>
      </c>
      <c r="H37" s="36">
        <v>19.600000000000001</v>
      </c>
      <c r="I37" s="39">
        <v>15.3</v>
      </c>
      <c r="J37" s="17">
        <v>15.5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35.299999999999997</v>
      </c>
      <c r="F38" s="30">
        <v>26.2</v>
      </c>
      <c r="G38" s="30">
        <v>14.1</v>
      </c>
      <c r="H38" s="32">
        <v>9.64</v>
      </c>
      <c r="I38" s="39">
        <v>8.64</v>
      </c>
      <c r="J38" s="17">
        <v>7.2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0.3</v>
      </c>
      <c r="H39" s="36">
        <v>0.3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10.4</v>
      </c>
      <c r="F40" s="39">
        <v>10.34</v>
      </c>
      <c r="G40" s="39">
        <v>10.48</v>
      </c>
      <c r="H40" s="36">
        <v>10.28</v>
      </c>
      <c r="I40" s="39">
        <v>10.34</v>
      </c>
      <c r="J40" s="17">
        <v>10.37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25.3</v>
      </c>
      <c r="F41" s="39">
        <v>26.8</v>
      </c>
      <c r="G41" s="39">
        <v>14.79</v>
      </c>
      <c r="H41" s="36">
        <v>17.52</v>
      </c>
      <c r="I41" s="39">
        <v>15.27</v>
      </c>
      <c r="J41" s="17">
        <v>16.3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4.6100000000000003</v>
      </c>
      <c r="F42" s="39">
        <v>4.49</v>
      </c>
      <c r="G42" s="39">
        <v>3.92</v>
      </c>
      <c r="H42" s="36">
        <v>3.94</v>
      </c>
      <c r="I42" s="39">
        <v>3.7</v>
      </c>
      <c r="J42" s="17">
        <v>3.95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10.9</v>
      </c>
      <c r="F43" s="39">
        <v>8.66</v>
      </c>
      <c r="G43" s="39">
        <v>7.25</v>
      </c>
      <c r="H43" s="36">
        <v>7.72</v>
      </c>
      <c r="I43" s="39">
        <v>5.82</v>
      </c>
      <c r="J43" s="17">
        <v>6.1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1497</v>
      </c>
      <c r="F44" s="39">
        <v>1499</v>
      </c>
      <c r="G44" s="39">
        <v>1498</v>
      </c>
      <c r="H44" s="36">
        <v>1499</v>
      </c>
      <c r="I44" s="39">
        <v>1488</v>
      </c>
      <c r="J44" s="17">
        <v>1490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5.56</v>
      </c>
      <c r="F45" s="39">
        <v>6.78</v>
      </c>
      <c r="G45" s="39">
        <v>3.65</v>
      </c>
      <c r="H45" s="36">
        <v>4.5199999999999996</v>
      </c>
      <c r="I45" s="39">
        <v>4.9400000000000004</v>
      </c>
      <c r="J45" s="17">
        <v>5.2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65.3</v>
      </c>
      <c r="F46" s="39">
        <v>68.8</v>
      </c>
      <c r="G46" s="39">
        <v>85.2</v>
      </c>
      <c r="H46" s="36">
        <v>89.6</v>
      </c>
      <c r="I46" s="39">
        <v>85.1</v>
      </c>
      <c r="J46" s="17">
        <v>80.2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3.85</v>
      </c>
      <c r="F47" s="39">
        <v>2.46</v>
      </c>
      <c r="G47" s="39">
        <v>6.79</v>
      </c>
      <c r="H47" s="36">
        <v>7.3</v>
      </c>
      <c r="I47" s="39">
        <v>4.5999999999999996</v>
      </c>
      <c r="J47" s="17">
        <v>5.0999999999999996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7.07</v>
      </c>
      <c r="D56" s="18" t="s">
        <v>80</v>
      </c>
      <c r="E56" s="19">
        <v>75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23.9</v>
      </c>
      <c r="C59" s="25"/>
      <c r="D59" s="28">
        <v>22.6</v>
      </c>
      <c r="E59" s="25"/>
      <c r="F59" s="25">
        <v>12.7</v>
      </c>
      <c r="G59" s="29"/>
      <c r="H59" s="25">
        <v>5.93</v>
      </c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>
        <v>11.1</v>
      </c>
      <c r="I60" s="25"/>
      <c r="J60" s="17">
        <v>3.29</v>
      </c>
      <c r="K60" s="17"/>
      <c r="L60" s="17">
        <v>1.28</v>
      </c>
      <c r="M60" s="17"/>
    </row>
    <row r="61" spans="1:13" ht="18.75" x14ac:dyDescent="0.25">
      <c r="A61" s="24" t="s">
        <v>2</v>
      </c>
      <c r="B61" s="25">
        <v>0.32</v>
      </c>
      <c r="C61" s="25"/>
      <c r="D61" s="28">
        <v>1.85</v>
      </c>
      <c r="E61" s="25"/>
      <c r="F61" s="25">
        <v>4.66</v>
      </c>
      <c r="G61" s="29"/>
      <c r="H61" s="25"/>
      <c r="I61" s="25"/>
      <c r="J61" s="17">
        <v>1.53</v>
      </c>
      <c r="K61" s="17"/>
      <c r="L61" s="17">
        <v>0.62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41.3</v>
      </c>
      <c r="D63" s="28"/>
      <c r="E63" s="25">
        <v>43.1</v>
      </c>
      <c r="F63" s="25"/>
      <c r="G63" s="29">
        <v>69</v>
      </c>
      <c r="H63" s="25"/>
      <c r="I63" s="25">
        <v>62.52</v>
      </c>
      <c r="J63" s="17"/>
      <c r="K63" s="17"/>
      <c r="M63" s="17">
        <v>38.229999999999997</v>
      </c>
    </row>
    <row r="64" spans="1:13" ht="18.75" x14ac:dyDescent="0.25">
      <c r="A64" s="26" t="s">
        <v>3</v>
      </c>
      <c r="B64" s="25"/>
      <c r="C64" s="25">
        <v>26.4</v>
      </c>
      <c r="D64" s="28"/>
      <c r="E64" s="25">
        <v>22.12</v>
      </c>
      <c r="F64" s="25"/>
      <c r="G64" s="33">
        <v>43.7</v>
      </c>
      <c r="H64" s="25"/>
      <c r="I64" s="25">
        <v>24.21</v>
      </c>
      <c r="J64" s="17"/>
      <c r="K64" s="17">
        <v>25.64</v>
      </c>
      <c r="L64" s="17"/>
      <c r="M64" s="17">
        <v>26.46</v>
      </c>
    </row>
    <row r="65" spans="1:13" ht="18.75" x14ac:dyDescent="0.25">
      <c r="A65" s="26" t="s">
        <v>4</v>
      </c>
      <c r="B65" s="25"/>
      <c r="C65" s="25">
        <v>48.7</v>
      </c>
      <c r="D65" s="28"/>
      <c r="E65" s="25">
        <v>59.81</v>
      </c>
      <c r="F65" s="25"/>
      <c r="G65" s="29"/>
      <c r="H65" s="25"/>
      <c r="I65" s="25">
        <v>52.65</v>
      </c>
      <c r="J65" s="17"/>
      <c r="K65" s="17">
        <v>56.03</v>
      </c>
      <c r="M65" s="17">
        <v>57.21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3.27</v>
      </c>
      <c r="C67" s="25">
        <v>4.5</v>
      </c>
      <c r="D67" s="28">
        <v>3.08</v>
      </c>
      <c r="E67" s="25">
        <v>3.2</v>
      </c>
      <c r="F67" s="25">
        <v>2.99</v>
      </c>
      <c r="G67" s="29">
        <v>9.8000000000000007</v>
      </c>
      <c r="H67" s="25">
        <v>4.96</v>
      </c>
      <c r="I67" s="25">
        <v>4.0999999999999996</v>
      </c>
      <c r="J67" s="17">
        <v>1.25</v>
      </c>
      <c r="K67" s="17">
        <v>7.7</v>
      </c>
      <c r="L67" s="17">
        <v>0.34</v>
      </c>
      <c r="M67" s="17">
        <v>4.4000000000000004</v>
      </c>
    </row>
    <row r="68" spans="1:13" ht="18.75" x14ac:dyDescent="0.25">
      <c r="A68" s="27" t="s">
        <v>5</v>
      </c>
      <c r="B68" s="31">
        <v>3.43</v>
      </c>
      <c r="C68" s="25">
        <v>2.9</v>
      </c>
      <c r="D68" s="28">
        <v>2.1800000000000002</v>
      </c>
      <c r="E68" s="25">
        <v>3.1</v>
      </c>
      <c r="F68" s="25">
        <v>1.68</v>
      </c>
      <c r="G68" s="29">
        <v>7.2</v>
      </c>
      <c r="H68" s="25">
        <v>7.54</v>
      </c>
      <c r="I68" s="25">
        <v>4.4000000000000004</v>
      </c>
      <c r="J68" s="17">
        <v>0.68</v>
      </c>
      <c r="K68" s="17">
        <v>2.4</v>
      </c>
      <c r="L68" s="17">
        <v>0.27</v>
      </c>
      <c r="M68" s="17">
        <v>2.6</v>
      </c>
    </row>
    <row r="69" spans="1:13" ht="18.75" x14ac:dyDescent="0.25">
      <c r="A69" s="27" t="s">
        <v>6</v>
      </c>
      <c r="B69" s="31">
        <v>4.43</v>
      </c>
      <c r="C69" s="25">
        <v>2.1</v>
      </c>
      <c r="D69" s="28">
        <v>3.11</v>
      </c>
      <c r="E69" s="25">
        <v>2.2000000000000002</v>
      </c>
      <c r="F69" s="25"/>
      <c r="G69" s="29"/>
      <c r="H69" s="25">
        <v>12.9</v>
      </c>
      <c r="I69" s="25">
        <v>2.7</v>
      </c>
      <c r="J69" s="17">
        <v>12.7</v>
      </c>
      <c r="K69" s="17">
        <v>3.8</v>
      </c>
      <c r="L69" s="17">
        <v>4.16</v>
      </c>
      <c r="M69" s="17">
        <v>4.2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330</v>
      </c>
      <c r="D2" s="104"/>
      <c r="E2" s="104"/>
      <c r="F2" s="105" t="s">
        <v>119</v>
      </c>
      <c r="G2" s="105"/>
      <c r="H2" s="105"/>
      <c r="I2" s="106" t="s">
        <v>137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101250</v>
      </c>
      <c r="D4" s="69"/>
      <c r="E4" s="69"/>
      <c r="F4" s="69">
        <v>102680</v>
      </c>
      <c r="G4" s="69"/>
      <c r="H4" s="69"/>
      <c r="I4" s="69">
        <v>104000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95000</v>
      </c>
      <c r="D5" s="69"/>
      <c r="E5" s="69"/>
      <c r="F5" s="69">
        <v>96300</v>
      </c>
      <c r="G5" s="69"/>
      <c r="H5" s="69"/>
      <c r="I5" s="69">
        <v>97600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C4-'27日'!I4</f>
        <v>1251</v>
      </c>
      <c r="D6" s="112"/>
      <c r="E6" s="112"/>
      <c r="F6" s="113">
        <f>F4-C4</f>
        <v>1430</v>
      </c>
      <c r="G6" s="114"/>
      <c r="H6" s="115"/>
      <c r="I6" s="113">
        <f>I4-F4</f>
        <v>1320</v>
      </c>
      <c r="J6" s="114"/>
      <c r="K6" s="115"/>
      <c r="L6" s="109">
        <f>C6+F6+I6</f>
        <v>4001</v>
      </c>
      <c r="M6" s="109">
        <f>C7+F7+I7</f>
        <v>3910</v>
      </c>
    </row>
    <row r="7" spans="1:15" ht="21.95" customHeight="1" x14ac:dyDescent="0.15">
      <c r="A7" s="98"/>
      <c r="B7" s="6" t="s">
        <v>16</v>
      </c>
      <c r="C7" s="112">
        <f>C5-'27日'!I5</f>
        <v>1310</v>
      </c>
      <c r="D7" s="112"/>
      <c r="E7" s="112"/>
      <c r="F7" s="113">
        <f>F5-C5</f>
        <v>1300</v>
      </c>
      <c r="G7" s="114"/>
      <c r="H7" s="115"/>
      <c r="I7" s="113">
        <f>I5-F5</f>
        <v>1300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48</v>
      </c>
      <c r="D9" s="69"/>
      <c r="E9" s="69"/>
      <c r="F9" s="69">
        <v>49</v>
      </c>
      <c r="G9" s="69"/>
      <c r="H9" s="69"/>
      <c r="I9" s="69">
        <v>45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48</v>
      </c>
      <c r="D10" s="69"/>
      <c r="E10" s="69"/>
      <c r="F10" s="69">
        <v>47</v>
      </c>
      <c r="G10" s="69"/>
      <c r="H10" s="69"/>
      <c r="I10" s="69">
        <v>45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500</v>
      </c>
      <c r="D15" s="36">
        <v>460</v>
      </c>
      <c r="E15" s="36">
        <v>420</v>
      </c>
      <c r="F15" s="36">
        <v>410</v>
      </c>
      <c r="G15" s="36">
        <v>370</v>
      </c>
      <c r="H15" s="36">
        <v>350</v>
      </c>
      <c r="I15" s="36">
        <v>340</v>
      </c>
      <c r="J15" s="36">
        <v>310</v>
      </c>
      <c r="K15" s="36">
        <v>280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320</v>
      </c>
      <c r="D21" s="36">
        <v>500</v>
      </c>
      <c r="E21" s="36">
        <v>420</v>
      </c>
      <c r="F21" s="36">
        <v>410</v>
      </c>
      <c r="G21" s="36">
        <v>320</v>
      </c>
      <c r="H21" s="36">
        <v>500</v>
      </c>
      <c r="I21" s="36">
        <v>490</v>
      </c>
      <c r="J21" s="36">
        <v>420</v>
      </c>
      <c r="K21" s="36">
        <v>330</v>
      </c>
    </row>
    <row r="22" spans="1:11" ht="21.95" customHeight="1" x14ac:dyDescent="0.15">
      <c r="A22" s="70"/>
      <c r="B22" s="8" t="s">
        <v>33</v>
      </c>
      <c r="C22" s="65" t="s">
        <v>331</v>
      </c>
      <c r="D22" s="65"/>
      <c r="E22" s="65"/>
      <c r="F22" s="65" t="s">
        <v>334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1580</v>
      </c>
      <c r="D23" s="66"/>
      <c r="E23" s="66"/>
      <c r="F23" s="66">
        <v>1580</v>
      </c>
      <c r="G23" s="66"/>
      <c r="H23" s="66"/>
      <c r="I23" s="66">
        <v>1480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1150</v>
      </c>
      <c r="D24" s="66"/>
      <c r="E24" s="66"/>
      <c r="F24" s="66">
        <v>1150</v>
      </c>
      <c r="G24" s="66"/>
      <c r="H24" s="66"/>
      <c r="I24" s="66">
        <v>1030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52</v>
      </c>
      <c r="D25" s="66"/>
      <c r="E25" s="66"/>
      <c r="F25" s="66">
        <v>52</v>
      </c>
      <c r="G25" s="66"/>
      <c r="H25" s="66"/>
      <c r="I25" s="66">
        <v>52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304</v>
      </c>
      <c r="D26" s="66"/>
      <c r="E26" s="66"/>
      <c r="F26" s="66">
        <v>301</v>
      </c>
      <c r="G26" s="66"/>
      <c r="H26" s="66"/>
      <c r="I26" s="66">
        <v>301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2</v>
      </c>
      <c r="D27" s="66"/>
      <c r="E27" s="66"/>
      <c r="F27" s="66">
        <v>2</v>
      </c>
      <c r="G27" s="66"/>
      <c r="H27" s="66"/>
      <c r="I27" s="66">
        <v>2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332</v>
      </c>
      <c r="D28" s="81"/>
      <c r="E28" s="82"/>
      <c r="F28" s="80" t="s">
        <v>335</v>
      </c>
      <c r="G28" s="81"/>
      <c r="H28" s="82"/>
      <c r="I28" s="80" t="s">
        <v>338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333</v>
      </c>
      <c r="D31" s="49"/>
      <c r="E31" s="50"/>
      <c r="F31" s="48" t="s">
        <v>336</v>
      </c>
      <c r="G31" s="49"/>
      <c r="H31" s="50"/>
      <c r="I31" s="48" t="s">
        <v>337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9.51</v>
      </c>
      <c r="F35" s="39">
        <v>9.42</v>
      </c>
      <c r="G35" s="39">
        <v>9.44</v>
      </c>
      <c r="H35" s="36">
        <v>9.43</v>
      </c>
      <c r="I35" s="39">
        <v>9.4</v>
      </c>
      <c r="J35" s="17">
        <v>9.35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7.64</v>
      </c>
      <c r="F36" s="39">
        <v>16.989999999999998</v>
      </c>
      <c r="G36" s="39">
        <v>4.6100000000000003</v>
      </c>
      <c r="H36" s="36">
        <v>6.63</v>
      </c>
      <c r="I36" s="39">
        <v>5.0999999999999996</v>
      </c>
      <c r="J36" s="17">
        <v>15.2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20.7</v>
      </c>
      <c r="F37" s="39">
        <v>21.5</v>
      </c>
      <c r="G37" s="30">
        <v>20.6</v>
      </c>
      <c r="H37" s="36">
        <v>21.3</v>
      </c>
      <c r="I37" s="39">
        <v>17.600000000000001</v>
      </c>
      <c r="J37" s="17">
        <v>19.600000000000001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16.600000000000001</v>
      </c>
      <c r="F38" s="30">
        <v>18.2</v>
      </c>
      <c r="G38" s="30">
        <v>15.1</v>
      </c>
      <c r="H38" s="32">
        <v>13.5</v>
      </c>
      <c r="I38" s="39">
        <v>16.8</v>
      </c>
      <c r="J38" s="17">
        <v>15.9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0.2</v>
      </c>
      <c r="H39" s="36">
        <v>0.3</v>
      </c>
      <c r="I39" s="39">
        <v>0.2</v>
      </c>
      <c r="J39" s="17">
        <v>0.2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10.39</v>
      </c>
      <c r="F40" s="39">
        <v>10.34</v>
      </c>
      <c r="G40" s="39">
        <v>10.32</v>
      </c>
      <c r="H40" s="36">
        <v>10.23</v>
      </c>
      <c r="I40" s="39">
        <v>10.3</v>
      </c>
      <c r="J40" s="17">
        <v>10.199999999999999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20.6</v>
      </c>
      <c r="F41" s="39">
        <v>22.7</v>
      </c>
      <c r="G41" s="39">
        <v>17.05</v>
      </c>
      <c r="H41" s="36">
        <v>19</v>
      </c>
      <c r="I41" s="39">
        <v>21.5</v>
      </c>
      <c r="J41" s="17">
        <v>19.5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3.73</v>
      </c>
      <c r="F42" s="39">
        <v>3.9</v>
      </c>
      <c r="G42" s="39">
        <v>3.18</v>
      </c>
      <c r="H42" s="36">
        <v>3.14</v>
      </c>
      <c r="I42" s="39">
        <v>3.26</v>
      </c>
      <c r="J42" s="17">
        <v>3.4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8.52</v>
      </c>
      <c r="F43" s="39">
        <v>7</v>
      </c>
      <c r="G43" s="39">
        <v>6.78</v>
      </c>
      <c r="H43" s="36">
        <v>5.28</v>
      </c>
      <c r="I43" s="39">
        <v>6.05</v>
      </c>
      <c r="J43" s="17">
        <v>5.83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1491</v>
      </c>
      <c r="F44" s="39">
        <v>1492</v>
      </c>
      <c r="G44" s="39">
        <v>1490</v>
      </c>
      <c r="H44" s="36">
        <v>1495</v>
      </c>
      <c r="I44" s="39">
        <v>1490</v>
      </c>
      <c r="J44" s="17">
        <v>1500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7.81</v>
      </c>
      <c r="F45" s="39">
        <v>6.95</v>
      </c>
      <c r="G45" s="39">
        <v>3.38</v>
      </c>
      <c r="H45" s="36">
        <v>4.9000000000000004</v>
      </c>
      <c r="I45" s="39">
        <v>4.2</v>
      </c>
      <c r="J45" s="17">
        <v>4.3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92.8</v>
      </c>
      <c r="F46" s="39">
        <v>89.6</v>
      </c>
      <c r="G46" s="39">
        <v>131</v>
      </c>
      <c r="H46" s="36">
        <v>94.8</v>
      </c>
      <c r="I46" s="39">
        <v>132</v>
      </c>
      <c r="J46" s="17">
        <v>134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6.78</v>
      </c>
      <c r="F47" s="39">
        <v>7.92</v>
      </c>
      <c r="G47" s="39">
        <v>7.04</v>
      </c>
      <c r="H47" s="36">
        <v>8.24</v>
      </c>
      <c r="I47" s="39">
        <v>6.8</v>
      </c>
      <c r="J47" s="17">
        <v>6.2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>
        <v>8.5</v>
      </c>
      <c r="K59" s="17"/>
      <c r="L59" s="17">
        <v>11</v>
      </c>
      <c r="M59" s="17"/>
    </row>
    <row r="60" spans="1:13" ht="18.75" x14ac:dyDescent="0.25">
      <c r="A60" s="24" t="s">
        <v>1</v>
      </c>
      <c r="B60" s="25">
        <v>1.62</v>
      </c>
      <c r="C60" s="25"/>
      <c r="D60" s="28">
        <v>1.98</v>
      </c>
      <c r="E60" s="25"/>
      <c r="F60" s="25">
        <v>1.19</v>
      </c>
      <c r="G60" s="29"/>
      <c r="H60" s="25">
        <v>2.5299999999999998</v>
      </c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1.37</v>
      </c>
      <c r="C61" s="25"/>
      <c r="D61" s="28">
        <v>3.28</v>
      </c>
      <c r="E61" s="25"/>
      <c r="F61" s="25">
        <v>1.35</v>
      </c>
      <c r="G61" s="29"/>
      <c r="H61" s="25">
        <v>1.78</v>
      </c>
      <c r="I61" s="25"/>
      <c r="J61" s="17">
        <v>2.1</v>
      </c>
      <c r="K61" s="17"/>
      <c r="L61" s="17">
        <v>5.4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41.53</v>
      </c>
      <c r="D63" s="28"/>
      <c r="E63" s="25">
        <v>38.43</v>
      </c>
      <c r="F63" s="25"/>
      <c r="G63" s="29">
        <v>66.5</v>
      </c>
      <c r="H63" s="25"/>
      <c r="I63" s="25">
        <v>40.049999999999997</v>
      </c>
      <c r="J63" s="17"/>
      <c r="K63" s="17">
        <v>70.3</v>
      </c>
      <c r="M63" s="17">
        <v>51.5</v>
      </c>
    </row>
    <row r="64" spans="1:13" ht="18.75" x14ac:dyDescent="0.25">
      <c r="A64" s="26" t="s">
        <v>3</v>
      </c>
      <c r="B64" s="25"/>
      <c r="C64" s="25">
        <v>27.22</v>
      </c>
      <c r="D64" s="28"/>
      <c r="E64" s="25">
        <v>27.88</v>
      </c>
      <c r="F64" s="25"/>
      <c r="G64" s="33">
        <v>55.1</v>
      </c>
      <c r="H64" s="25"/>
      <c r="I64" s="25">
        <v>30.5</v>
      </c>
      <c r="J64" s="17"/>
      <c r="K64" s="17">
        <v>48.6</v>
      </c>
      <c r="L64" s="17"/>
      <c r="M64" s="17">
        <v>35.700000000000003</v>
      </c>
    </row>
    <row r="65" spans="1:13" ht="18.75" x14ac:dyDescent="0.25">
      <c r="A65" s="26" t="s">
        <v>4</v>
      </c>
      <c r="B65" s="25"/>
      <c r="C65" s="25">
        <v>60.69</v>
      </c>
      <c r="D65" s="28"/>
      <c r="E65" s="25">
        <v>63.26</v>
      </c>
      <c r="F65" s="25"/>
      <c r="G65" s="29">
        <v>67.599999999999994</v>
      </c>
      <c r="H65" s="25"/>
      <c r="I65" s="25">
        <v>68.900000000000006</v>
      </c>
      <c r="J65" s="17"/>
      <c r="K65" s="17"/>
      <c r="M65" s="17">
        <v>30.6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3.05</v>
      </c>
      <c r="C67" s="25">
        <v>7.1</v>
      </c>
      <c r="D67" s="28">
        <v>4.95</v>
      </c>
      <c r="E67" s="25">
        <v>11.1</v>
      </c>
      <c r="F67" s="25">
        <v>1.75</v>
      </c>
      <c r="G67" s="29">
        <v>10.9</v>
      </c>
      <c r="H67" s="25">
        <v>2.65</v>
      </c>
      <c r="I67" s="25">
        <v>7.5</v>
      </c>
      <c r="J67" s="17">
        <v>1.86</v>
      </c>
      <c r="K67" s="17">
        <v>11.2</v>
      </c>
      <c r="L67" s="17">
        <v>2.1</v>
      </c>
      <c r="M67" s="17">
        <v>9.9</v>
      </c>
    </row>
    <row r="68" spans="1:13" ht="18.75" x14ac:dyDescent="0.25">
      <c r="A68" s="27" t="s">
        <v>5</v>
      </c>
      <c r="B68" s="31">
        <v>3.18</v>
      </c>
      <c r="C68" s="25">
        <v>4.7</v>
      </c>
      <c r="D68" s="28">
        <v>3.81</v>
      </c>
      <c r="E68" s="25">
        <v>9.6999999999999993</v>
      </c>
      <c r="F68" s="25">
        <v>3.22</v>
      </c>
      <c r="G68" s="29">
        <v>11.4</v>
      </c>
      <c r="H68" s="25">
        <v>8.44</v>
      </c>
      <c r="I68" s="25">
        <v>5.4</v>
      </c>
      <c r="J68" s="17">
        <v>4.13</v>
      </c>
      <c r="K68" s="17">
        <v>10.8</v>
      </c>
      <c r="L68" s="17">
        <v>5.6</v>
      </c>
      <c r="M68" s="17">
        <v>13.5</v>
      </c>
    </row>
    <row r="69" spans="1:13" ht="18.75" x14ac:dyDescent="0.25">
      <c r="A69" s="27" t="s">
        <v>6</v>
      </c>
      <c r="B69" s="31">
        <v>17.600000000000001</v>
      </c>
      <c r="C69" s="25">
        <v>6</v>
      </c>
      <c r="D69" s="28">
        <v>18.899999999999999</v>
      </c>
      <c r="E69" s="25">
        <v>10</v>
      </c>
      <c r="F69" s="25">
        <v>18.3</v>
      </c>
      <c r="G69" s="29">
        <v>14.9</v>
      </c>
      <c r="H69" s="25">
        <v>8.67</v>
      </c>
      <c r="I69" s="25">
        <v>7.8</v>
      </c>
      <c r="J69" s="17"/>
      <c r="K69" s="17"/>
      <c r="L69" s="17">
        <v>16.399999999999999</v>
      </c>
      <c r="M69" s="17">
        <v>12.8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93</v>
      </c>
      <c r="D2" s="104"/>
      <c r="E2" s="104"/>
      <c r="F2" s="105" t="s">
        <v>106</v>
      </c>
      <c r="G2" s="105"/>
      <c r="H2" s="105"/>
      <c r="I2" s="106" t="s">
        <v>112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5151</v>
      </c>
      <c r="D4" s="69"/>
      <c r="E4" s="69"/>
      <c r="F4" s="69">
        <v>6540</v>
      </c>
      <c r="G4" s="69"/>
      <c r="H4" s="69"/>
      <c r="I4" s="69">
        <v>7800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3796</v>
      </c>
      <c r="D5" s="69"/>
      <c r="E5" s="69"/>
      <c r="F5" s="69">
        <v>4990</v>
      </c>
      <c r="G5" s="69"/>
      <c r="H5" s="69"/>
      <c r="I5" s="69">
        <v>6220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C4-'1日'!I4</f>
        <v>1251</v>
      </c>
      <c r="D6" s="112"/>
      <c r="E6" s="112"/>
      <c r="F6" s="113">
        <f>F4-C4</f>
        <v>1389</v>
      </c>
      <c r="G6" s="114"/>
      <c r="H6" s="115"/>
      <c r="I6" s="113">
        <f>I4-F4</f>
        <v>1260</v>
      </c>
      <c r="J6" s="114"/>
      <c r="K6" s="115"/>
      <c r="L6" s="109">
        <f>C6+F6+I6</f>
        <v>3900</v>
      </c>
      <c r="M6" s="109">
        <f>C7+F7+I7</f>
        <v>3230</v>
      </c>
    </row>
    <row r="7" spans="1:15" ht="21.95" customHeight="1" x14ac:dyDescent="0.15">
      <c r="A7" s="98"/>
      <c r="B7" s="6" t="s">
        <v>16</v>
      </c>
      <c r="C7" s="112">
        <f>C5-'1日'!I5</f>
        <v>806</v>
      </c>
      <c r="D7" s="112"/>
      <c r="E7" s="112"/>
      <c r="F7" s="113">
        <f>F5-C5</f>
        <v>1194</v>
      </c>
      <c r="G7" s="114"/>
      <c r="H7" s="115"/>
      <c r="I7" s="113">
        <f>I5-F5</f>
        <v>1230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44</v>
      </c>
      <c r="D9" s="69"/>
      <c r="E9" s="69"/>
      <c r="F9" s="69">
        <v>48</v>
      </c>
      <c r="G9" s="69"/>
      <c r="H9" s="69"/>
      <c r="I9" s="69">
        <v>48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44</v>
      </c>
      <c r="D10" s="69"/>
      <c r="E10" s="69"/>
      <c r="F10" s="69">
        <v>48</v>
      </c>
      <c r="G10" s="69"/>
      <c r="H10" s="69"/>
      <c r="I10" s="69">
        <v>48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109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370</v>
      </c>
      <c r="D15" s="36">
        <v>330</v>
      </c>
      <c r="E15" s="36">
        <v>290</v>
      </c>
      <c r="F15" s="36">
        <v>290</v>
      </c>
      <c r="G15" s="36">
        <v>250</v>
      </c>
      <c r="H15" s="36">
        <v>480</v>
      </c>
      <c r="I15" s="36">
        <v>480</v>
      </c>
      <c r="J15" s="36">
        <v>430</v>
      </c>
      <c r="K15" s="36">
        <v>410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110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114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530</v>
      </c>
      <c r="D21" s="36">
        <v>440</v>
      </c>
      <c r="E21" s="36">
        <v>320</v>
      </c>
      <c r="F21" s="36">
        <v>320</v>
      </c>
      <c r="G21" s="36">
        <v>250</v>
      </c>
      <c r="H21" s="36">
        <v>530</v>
      </c>
      <c r="I21" s="36">
        <v>530</v>
      </c>
      <c r="J21" s="36">
        <v>430</v>
      </c>
      <c r="K21" s="36">
        <v>360</v>
      </c>
    </row>
    <row r="22" spans="1:11" ht="33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111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1080+1020</f>
        <v>2100</v>
      </c>
      <c r="D23" s="66"/>
      <c r="E23" s="66"/>
      <c r="F23" s="66">
        <f>940+990</f>
        <v>1930</v>
      </c>
      <c r="G23" s="66"/>
      <c r="H23" s="66"/>
      <c r="I23" s="66">
        <f>940+970</f>
        <v>1910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600+650</f>
        <v>1250</v>
      </c>
      <c r="D24" s="66"/>
      <c r="E24" s="66"/>
      <c r="F24" s="66">
        <f>630+600</f>
        <v>1230</v>
      </c>
      <c r="G24" s="66"/>
      <c r="H24" s="66"/>
      <c r="I24" s="66">
        <f>580+550</f>
        <v>1130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9</v>
      </c>
      <c r="D25" s="66"/>
      <c r="E25" s="66"/>
      <c r="F25" s="66">
        <v>8</v>
      </c>
      <c r="G25" s="66"/>
      <c r="H25" s="66"/>
      <c r="I25" s="66">
        <v>8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62</v>
      </c>
      <c r="D26" s="66"/>
      <c r="E26" s="66"/>
      <c r="F26" s="66">
        <v>59</v>
      </c>
      <c r="G26" s="66"/>
      <c r="H26" s="66"/>
      <c r="I26" s="66">
        <v>59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7</v>
      </c>
      <c r="D27" s="66"/>
      <c r="E27" s="66"/>
      <c r="F27" s="66">
        <v>6</v>
      </c>
      <c r="G27" s="66"/>
      <c r="H27" s="66"/>
      <c r="I27" s="66">
        <v>6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130</v>
      </c>
      <c r="D28" s="81"/>
      <c r="E28" s="82"/>
      <c r="F28" s="80" t="s">
        <v>122</v>
      </c>
      <c r="G28" s="81"/>
      <c r="H28" s="82"/>
      <c r="I28" s="80" t="s">
        <v>121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105</v>
      </c>
      <c r="D31" s="49"/>
      <c r="E31" s="50"/>
      <c r="F31" s="48" t="s">
        <v>107</v>
      </c>
      <c r="G31" s="49"/>
      <c r="H31" s="50"/>
      <c r="I31" s="48" t="s">
        <v>113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9.42</v>
      </c>
      <c r="F35" s="39">
        <v>9.4700000000000006</v>
      </c>
      <c r="G35" s="39">
        <v>9.5</v>
      </c>
      <c r="H35" s="39">
        <v>9.33</v>
      </c>
      <c r="I35" s="39">
        <v>9.43</v>
      </c>
      <c r="J35" s="39">
        <v>9.4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5.71</v>
      </c>
      <c r="F36" s="39">
        <v>6.03</v>
      </c>
      <c r="G36" s="39">
        <v>14.31</v>
      </c>
      <c r="H36" s="39">
        <v>13.76</v>
      </c>
      <c r="I36" s="39">
        <v>5.42</v>
      </c>
      <c r="J36" s="39">
        <v>6.44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13</v>
      </c>
      <c r="F37" s="39">
        <v>14.7</v>
      </c>
      <c r="G37" s="39">
        <v>13.3</v>
      </c>
      <c r="H37" s="39">
        <v>12.7</v>
      </c>
      <c r="I37" s="39">
        <v>12.7</v>
      </c>
      <c r="J37" s="39">
        <v>13.7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9">
        <v>8.7899999999999991</v>
      </c>
      <c r="F38" s="39">
        <v>8.1</v>
      </c>
      <c r="G38" s="39">
        <v>24.2</v>
      </c>
      <c r="H38" s="39">
        <v>13.9</v>
      </c>
      <c r="I38" s="39">
        <v>9.1199999999999992</v>
      </c>
      <c r="J38" s="39">
        <v>6.82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0.2</v>
      </c>
      <c r="H39" s="39">
        <v>0.2</v>
      </c>
      <c r="I39" s="39">
        <v>0.2</v>
      </c>
      <c r="J39" s="39">
        <v>0.2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10.36</v>
      </c>
      <c r="F40" s="39">
        <v>10.37</v>
      </c>
      <c r="G40" s="39">
        <v>10.49</v>
      </c>
      <c r="H40" s="39">
        <v>10.34</v>
      </c>
      <c r="I40" s="39">
        <v>10.32</v>
      </c>
      <c r="J40" s="39">
        <v>10.34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22.4</v>
      </c>
      <c r="F41" s="39">
        <v>27</v>
      </c>
      <c r="G41" s="39">
        <v>25.7</v>
      </c>
      <c r="H41" s="39">
        <v>30.4</v>
      </c>
      <c r="I41" s="39">
        <v>20</v>
      </c>
      <c r="J41" s="39">
        <v>20.12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1.63</v>
      </c>
      <c r="F42" s="39">
        <v>9.58</v>
      </c>
      <c r="G42" s="39">
        <v>9.7200000000000006</v>
      </c>
      <c r="H42" s="39">
        <v>9.48</v>
      </c>
      <c r="I42" s="39">
        <v>7.67</v>
      </c>
      <c r="J42" s="39">
        <v>7.65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8.0299999999999994</v>
      </c>
      <c r="F43" s="39">
        <v>9.8000000000000007</v>
      </c>
      <c r="G43" s="39">
        <v>5.26</v>
      </c>
      <c r="H43" s="39">
        <v>7.2</v>
      </c>
      <c r="I43" s="39">
        <v>9.6</v>
      </c>
      <c r="J43" s="39">
        <v>11.2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1310</v>
      </c>
      <c r="F44" s="39">
        <v>1380</v>
      </c>
      <c r="G44" s="39">
        <v>1250</v>
      </c>
      <c r="H44" s="39">
        <v>1330</v>
      </c>
      <c r="I44" s="39">
        <v>740</v>
      </c>
      <c r="J44" s="39">
        <v>1390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6.82</v>
      </c>
      <c r="F45" s="39">
        <v>8.0500000000000007</v>
      </c>
      <c r="G45" s="39">
        <v>6.82</v>
      </c>
      <c r="H45" s="39">
        <v>7.59</v>
      </c>
      <c r="I45" s="39">
        <v>4.74</v>
      </c>
      <c r="J45" s="39">
        <v>4.82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42</v>
      </c>
      <c r="F46" s="39">
        <v>33.6</v>
      </c>
      <c r="G46" s="39">
        <v>39.299999999999997</v>
      </c>
      <c r="H46" s="39">
        <v>26.1</v>
      </c>
      <c r="I46" s="39">
        <v>21.7</v>
      </c>
      <c r="J46" s="39">
        <v>26.7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7</v>
      </c>
      <c r="F47" s="39">
        <v>8.3000000000000007</v>
      </c>
      <c r="G47" s="39">
        <v>8.1</v>
      </c>
      <c r="H47" s="39">
        <v>7.1</v>
      </c>
      <c r="I47" s="39">
        <v>6.16</v>
      </c>
      <c r="J47" s="39">
        <v>1.57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7.05</v>
      </c>
      <c r="D56" s="18" t="s">
        <v>80</v>
      </c>
      <c r="E56" s="19">
        <v>80</v>
      </c>
      <c r="F56" s="18" t="s">
        <v>81</v>
      </c>
      <c r="G56" s="19">
        <v>75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32</v>
      </c>
      <c r="C59" s="25"/>
      <c r="D59" s="25">
        <v>36.6</v>
      </c>
      <c r="E59" s="25"/>
      <c r="F59" s="25">
        <v>4.26</v>
      </c>
      <c r="G59" s="25"/>
      <c r="H59" s="25">
        <v>79.2</v>
      </c>
      <c r="I59" s="25"/>
      <c r="J59" s="25"/>
      <c r="K59" s="25"/>
      <c r="L59" s="25"/>
      <c r="M59" s="25"/>
    </row>
    <row r="60" spans="1:13" ht="18.75" x14ac:dyDescent="0.25">
      <c r="A60" s="24" t="s">
        <v>1</v>
      </c>
      <c r="B60" s="25"/>
      <c r="C60" s="25"/>
      <c r="D60" s="25"/>
      <c r="E60" s="25"/>
      <c r="F60" s="25">
        <v>7.09</v>
      </c>
      <c r="G60" s="25"/>
      <c r="H60" s="25">
        <v>2.1</v>
      </c>
      <c r="I60" s="25"/>
      <c r="J60" s="25">
        <v>2.68</v>
      </c>
      <c r="K60" s="25"/>
      <c r="L60" s="25">
        <v>2.4</v>
      </c>
      <c r="M60" s="25"/>
    </row>
    <row r="61" spans="1:13" ht="18.75" x14ac:dyDescent="0.25">
      <c r="A61" s="24" t="s">
        <v>2</v>
      </c>
      <c r="B61" s="25">
        <v>2.25</v>
      </c>
      <c r="C61" s="25"/>
      <c r="D61" s="25">
        <v>10</v>
      </c>
      <c r="E61" s="25"/>
      <c r="F61" s="25"/>
      <c r="G61" s="25"/>
      <c r="H61" s="25"/>
      <c r="I61" s="25"/>
      <c r="J61" s="25">
        <v>5.3</v>
      </c>
      <c r="K61" s="25"/>
      <c r="L61" s="25">
        <v>8.18</v>
      </c>
      <c r="M61" s="25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57.98</v>
      </c>
      <c r="D63" s="25"/>
      <c r="E63" s="25">
        <v>133</v>
      </c>
      <c r="F63" s="25"/>
      <c r="G63" s="25"/>
      <c r="H63" s="25"/>
      <c r="I63" s="25"/>
      <c r="J63" s="25"/>
      <c r="K63" s="25"/>
      <c r="L63" s="25"/>
      <c r="M63" s="25">
        <v>32.090000000000003</v>
      </c>
    </row>
    <row r="64" spans="1:13" ht="18.75" x14ac:dyDescent="0.25">
      <c r="A64" s="26" t="s">
        <v>3</v>
      </c>
      <c r="B64" s="25"/>
      <c r="C64" s="25"/>
      <c r="D64" s="25"/>
      <c r="E64" s="25"/>
      <c r="F64" s="25"/>
      <c r="G64" s="25">
        <v>58.2</v>
      </c>
      <c r="H64" s="25"/>
      <c r="I64" s="25">
        <v>46.08</v>
      </c>
      <c r="J64" s="25"/>
      <c r="K64" s="25">
        <v>51.53</v>
      </c>
      <c r="L64" s="25"/>
      <c r="M64" s="25">
        <v>57.46</v>
      </c>
    </row>
    <row r="65" spans="1:13" ht="18.75" x14ac:dyDescent="0.25">
      <c r="A65" s="26" t="s">
        <v>4</v>
      </c>
      <c r="B65" s="25"/>
      <c r="C65" s="25">
        <v>64.69</v>
      </c>
      <c r="D65" s="25"/>
      <c r="E65" s="25">
        <v>67.84</v>
      </c>
      <c r="F65" s="25"/>
      <c r="G65" s="25">
        <v>71.400000000000006</v>
      </c>
      <c r="H65" s="25"/>
      <c r="I65" s="25">
        <v>69.400000000000006</v>
      </c>
      <c r="J65" s="25"/>
      <c r="K65" s="25">
        <v>76.39</v>
      </c>
      <c r="L65" s="25"/>
      <c r="M65" s="25">
        <v>82.37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3.91</v>
      </c>
      <c r="C67" s="25">
        <v>8.1999999999999993</v>
      </c>
      <c r="D67" s="25">
        <v>7.27</v>
      </c>
      <c r="E67" s="25">
        <v>6.7</v>
      </c>
      <c r="F67" s="25">
        <v>1.38</v>
      </c>
      <c r="G67" s="25">
        <v>11.8</v>
      </c>
      <c r="H67" s="25">
        <v>0.7</v>
      </c>
      <c r="I67" s="25">
        <v>7.82</v>
      </c>
      <c r="J67" s="25">
        <v>1.71</v>
      </c>
      <c r="K67" s="25">
        <v>2.7</v>
      </c>
      <c r="L67" s="25">
        <v>0.47</v>
      </c>
      <c r="M67" s="25">
        <v>3.3</v>
      </c>
    </row>
    <row r="68" spans="1:13" ht="18.75" x14ac:dyDescent="0.25">
      <c r="A68" s="27" t="s">
        <v>5</v>
      </c>
      <c r="B68" s="25">
        <v>8.4700000000000006</v>
      </c>
      <c r="C68" s="25">
        <v>12.3</v>
      </c>
      <c r="D68" s="25">
        <v>8.36</v>
      </c>
      <c r="E68" s="25">
        <v>6.7</v>
      </c>
      <c r="F68" s="25">
        <v>13.6</v>
      </c>
      <c r="G68" s="25">
        <v>10.199999999999999</v>
      </c>
      <c r="H68" s="25">
        <v>3.88</v>
      </c>
      <c r="I68" s="25">
        <v>10.5</v>
      </c>
      <c r="J68" s="25">
        <v>1.26</v>
      </c>
      <c r="K68" s="25">
        <v>3.5</v>
      </c>
      <c r="L68" s="25">
        <v>2.41</v>
      </c>
      <c r="M68" s="25">
        <v>2.2999999999999998</v>
      </c>
    </row>
    <row r="69" spans="1:13" ht="18.75" x14ac:dyDescent="0.25">
      <c r="A69" s="27" t="s">
        <v>6</v>
      </c>
      <c r="B69" s="25">
        <v>6.32</v>
      </c>
      <c r="C69" s="25">
        <v>8.3000000000000007</v>
      </c>
      <c r="D69" s="25">
        <v>10.8</v>
      </c>
      <c r="E69" s="25">
        <v>5.9</v>
      </c>
      <c r="F69" s="25">
        <v>14.9</v>
      </c>
      <c r="G69" s="25">
        <v>12.8</v>
      </c>
      <c r="H69" s="25">
        <v>9.42</v>
      </c>
      <c r="I69" s="25">
        <v>9.98</v>
      </c>
      <c r="J69" s="25">
        <v>4.8899999999999997</v>
      </c>
      <c r="K69" s="25">
        <v>3.5</v>
      </c>
      <c r="L69" s="25">
        <v>5.66</v>
      </c>
      <c r="M69" s="25">
        <v>2.8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70"/>
  <sheetViews>
    <sheetView topLeftCell="A10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343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105400</v>
      </c>
      <c r="D4" s="69"/>
      <c r="E4" s="69"/>
      <c r="F4" s="69">
        <v>106800</v>
      </c>
      <c r="G4" s="69"/>
      <c r="H4" s="69"/>
      <c r="I4" s="69">
        <v>107705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99000</v>
      </c>
      <c r="D5" s="69"/>
      <c r="E5" s="69"/>
      <c r="F5" s="69">
        <v>99900</v>
      </c>
      <c r="G5" s="69"/>
      <c r="H5" s="69"/>
      <c r="I5" s="69">
        <v>101125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C4-'28日'!I4</f>
        <v>1400</v>
      </c>
      <c r="D6" s="112"/>
      <c r="E6" s="112"/>
      <c r="F6" s="113">
        <f>F4-C4</f>
        <v>1400</v>
      </c>
      <c r="G6" s="114"/>
      <c r="H6" s="115"/>
      <c r="I6" s="113">
        <f>I4-F4</f>
        <v>905</v>
      </c>
      <c r="J6" s="114"/>
      <c r="K6" s="115"/>
      <c r="L6" s="109">
        <f>C6+F6+I6</f>
        <v>3705</v>
      </c>
      <c r="M6" s="109">
        <f>C7+F7+I7</f>
        <v>3525</v>
      </c>
    </row>
    <row r="7" spans="1:15" ht="21.95" customHeight="1" x14ac:dyDescent="0.15">
      <c r="A7" s="98"/>
      <c r="B7" s="6" t="s">
        <v>16</v>
      </c>
      <c r="C7" s="112">
        <f>C5-'28日'!I5</f>
        <v>1400</v>
      </c>
      <c r="D7" s="112"/>
      <c r="E7" s="112"/>
      <c r="F7" s="113">
        <f>F5-C5</f>
        <v>900</v>
      </c>
      <c r="G7" s="114"/>
      <c r="H7" s="115"/>
      <c r="I7" s="113">
        <f>I5-F5</f>
        <v>1225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49</v>
      </c>
      <c r="D9" s="69"/>
      <c r="E9" s="69"/>
      <c r="F9" s="69">
        <v>48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49</v>
      </c>
      <c r="D10" s="69"/>
      <c r="E10" s="69"/>
      <c r="F10" s="69">
        <v>48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280</v>
      </c>
      <c r="D15" s="36">
        <v>240</v>
      </c>
      <c r="E15" s="36">
        <v>500</v>
      </c>
      <c r="F15" s="36">
        <v>500</v>
      </c>
      <c r="G15" s="36">
        <v>460</v>
      </c>
      <c r="H15" s="36">
        <v>430</v>
      </c>
      <c r="I15" s="36">
        <v>430</v>
      </c>
      <c r="J15" s="36">
        <v>390</v>
      </c>
      <c r="K15" s="36">
        <v>360</v>
      </c>
    </row>
    <row r="16" spans="1:15" ht="21.95" customHeight="1" x14ac:dyDescent="0.15">
      <c r="A16" s="52"/>
      <c r="B16" s="8" t="s">
        <v>28</v>
      </c>
      <c r="C16" s="65" t="s">
        <v>154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330</v>
      </c>
      <c r="D21" s="36">
        <v>250</v>
      </c>
      <c r="E21" s="36">
        <v>450</v>
      </c>
      <c r="F21" s="36">
        <v>450</v>
      </c>
      <c r="G21" s="36">
        <v>300</v>
      </c>
      <c r="H21" s="36">
        <v>500</v>
      </c>
      <c r="I21" s="36">
        <v>500</v>
      </c>
      <c r="J21" s="36">
        <v>410</v>
      </c>
      <c r="K21" s="36">
        <v>330</v>
      </c>
    </row>
    <row r="22" spans="1:11" ht="41.25" customHeight="1" x14ac:dyDescent="0.15">
      <c r="A22" s="70"/>
      <c r="B22" s="8" t="s">
        <v>33</v>
      </c>
      <c r="C22" s="65" t="s">
        <v>339</v>
      </c>
      <c r="D22" s="65"/>
      <c r="E22" s="65"/>
      <c r="F22" s="65" t="s">
        <v>342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1450</v>
      </c>
      <c r="D23" s="66"/>
      <c r="E23" s="66"/>
      <c r="F23" s="66">
        <f>640+650</f>
        <v>1290</v>
      </c>
      <c r="G23" s="66"/>
      <c r="H23" s="66"/>
      <c r="I23" s="66">
        <f>530+600</f>
        <v>1130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900</v>
      </c>
      <c r="D24" s="66"/>
      <c r="E24" s="66"/>
      <c r="F24" s="66">
        <f>1560+980</f>
        <v>2540</v>
      </c>
      <c r="G24" s="66"/>
      <c r="H24" s="66"/>
      <c r="I24" s="66">
        <f>1560+980</f>
        <v>2540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52</v>
      </c>
      <c r="D25" s="66"/>
      <c r="E25" s="66"/>
      <c r="F25" s="66">
        <v>52</v>
      </c>
      <c r="G25" s="66"/>
      <c r="H25" s="66"/>
      <c r="I25" s="66">
        <v>52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299</v>
      </c>
      <c r="D26" s="66"/>
      <c r="E26" s="66"/>
      <c r="F26" s="66">
        <v>297</v>
      </c>
      <c r="G26" s="66"/>
      <c r="H26" s="66"/>
      <c r="I26" s="66">
        <v>297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1</v>
      </c>
      <c r="D27" s="66"/>
      <c r="E27" s="66"/>
      <c r="F27" s="66">
        <v>1</v>
      </c>
      <c r="G27" s="66"/>
      <c r="H27" s="66"/>
      <c r="I27" s="66">
        <v>1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340</v>
      </c>
      <c r="D28" s="81"/>
      <c r="E28" s="82"/>
      <c r="F28" s="80" t="s">
        <v>341</v>
      </c>
      <c r="G28" s="81"/>
      <c r="H28" s="82"/>
      <c r="I28" s="80" t="s">
        <v>347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152</v>
      </c>
      <c r="D31" s="49"/>
      <c r="E31" s="50"/>
      <c r="F31" s="48" t="s">
        <v>158</v>
      </c>
      <c r="G31" s="49"/>
      <c r="H31" s="50"/>
      <c r="I31" s="48" t="s">
        <v>234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9.32</v>
      </c>
      <c r="F35" s="39">
        <v>9.35</v>
      </c>
      <c r="G35" s="39">
        <v>9.5</v>
      </c>
      <c r="H35" s="36">
        <v>9.39</v>
      </c>
      <c r="I35" s="39">
        <v>9.5</v>
      </c>
      <c r="J35" s="17">
        <v>9.3699999999999992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7.92</v>
      </c>
      <c r="F36" s="39">
        <v>8.09</v>
      </c>
      <c r="G36" s="39">
        <v>6.13</v>
      </c>
      <c r="H36" s="36">
        <v>6.19</v>
      </c>
      <c r="I36" s="39">
        <v>5.98</v>
      </c>
      <c r="J36" s="17">
        <v>6.45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19.399999999999999</v>
      </c>
      <c r="F37" s="39">
        <v>19.399999999999999</v>
      </c>
      <c r="G37" s="30">
        <v>19.2</v>
      </c>
      <c r="H37" s="36">
        <v>19</v>
      </c>
      <c r="I37" s="39">
        <v>20</v>
      </c>
      <c r="J37" s="17">
        <v>20.2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17.600000000000001</v>
      </c>
      <c r="F38" s="30">
        <v>17.100000000000001</v>
      </c>
      <c r="G38" s="30">
        <v>18.100000000000001</v>
      </c>
      <c r="H38" s="32">
        <v>16.600000000000001</v>
      </c>
      <c r="I38" s="39">
        <v>18</v>
      </c>
      <c r="J38" s="17">
        <v>11.9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0.5</v>
      </c>
      <c r="H39" s="36">
        <v>0.5</v>
      </c>
      <c r="I39" s="39">
        <v>0.2</v>
      </c>
      <c r="J39" s="17">
        <v>0.2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10.38</v>
      </c>
      <c r="F40" s="39">
        <v>10.35</v>
      </c>
      <c r="G40" s="39">
        <v>10.33</v>
      </c>
      <c r="H40" s="36">
        <v>10.17</v>
      </c>
      <c r="I40" s="39">
        <v>10.15</v>
      </c>
      <c r="J40" s="17">
        <v>10.28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22.6</v>
      </c>
      <c r="F41" s="39">
        <v>23.7</v>
      </c>
      <c r="G41" s="39">
        <v>14.21</v>
      </c>
      <c r="H41" s="36">
        <v>17.239999999999998</v>
      </c>
      <c r="I41" s="39">
        <v>16.559999999999999</v>
      </c>
      <c r="J41" s="17">
        <v>20.7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3.42</v>
      </c>
      <c r="F42" s="39">
        <v>3.57</v>
      </c>
      <c r="G42" s="39">
        <v>3.42</v>
      </c>
      <c r="H42" s="36">
        <v>3.46</v>
      </c>
      <c r="I42" s="39">
        <v>3.44</v>
      </c>
      <c r="J42" s="17">
        <v>3.73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7.93</v>
      </c>
      <c r="F43" s="39">
        <v>8.02</v>
      </c>
      <c r="G43" s="39">
        <v>6.7</v>
      </c>
      <c r="H43" s="36">
        <v>5.05</v>
      </c>
      <c r="I43" s="39">
        <v>6.04</v>
      </c>
      <c r="J43" s="17">
        <v>7.15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1540</v>
      </c>
      <c r="F44" s="39">
        <v>1590</v>
      </c>
      <c r="G44" s="39">
        <v>1390</v>
      </c>
      <c r="H44" s="36">
        <v>1496</v>
      </c>
      <c r="I44" s="39">
        <v>1491</v>
      </c>
      <c r="J44" s="17">
        <v>1487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7.63</v>
      </c>
      <c r="F45" s="39">
        <v>7.81</v>
      </c>
      <c r="G45" s="39">
        <v>13.04</v>
      </c>
      <c r="H45" s="36">
        <v>13.52</v>
      </c>
      <c r="I45" s="39">
        <v>6.02</v>
      </c>
      <c r="J45" s="17">
        <v>4.21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126</v>
      </c>
      <c r="F46" s="39">
        <v>120</v>
      </c>
      <c r="G46" s="39">
        <v>57.4</v>
      </c>
      <c r="H46" s="36">
        <v>58.1</v>
      </c>
      <c r="I46" s="39">
        <v>90</v>
      </c>
      <c r="J46" s="17">
        <v>103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7.79</v>
      </c>
      <c r="F47" s="39">
        <v>8.89</v>
      </c>
      <c r="G47" s="39">
        <v>5.07</v>
      </c>
      <c r="H47" s="36">
        <v>15.4</v>
      </c>
      <c r="I47" s="39">
        <v>8.6999999999999993</v>
      </c>
      <c r="J47" s="17">
        <v>8.59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>
        <v>0</v>
      </c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>
        <v>9.4700000000000006</v>
      </c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>
        <v>7.53</v>
      </c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>
        <v>14.8</v>
      </c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>
        <v>8.34</v>
      </c>
    </row>
    <row r="56" spans="1:13" ht="14.25" x14ac:dyDescent="0.15">
      <c r="A56" s="18" t="s">
        <v>78</v>
      </c>
      <c r="B56" s="18" t="s">
        <v>79</v>
      </c>
      <c r="C56" s="19">
        <v>7.2</v>
      </c>
      <c r="D56" s="18" t="s">
        <v>80</v>
      </c>
      <c r="E56" s="19">
        <v>72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46.4</v>
      </c>
      <c r="C59" s="25"/>
      <c r="D59" s="28">
        <v>22.5</v>
      </c>
      <c r="E59" s="25"/>
      <c r="F59" s="25">
        <v>111</v>
      </c>
      <c r="G59" s="29"/>
      <c r="H59" s="25">
        <v>6.13</v>
      </c>
      <c r="I59" s="25"/>
      <c r="J59" s="17">
        <v>29.5</v>
      </c>
      <c r="K59" s="17"/>
      <c r="L59" s="17">
        <v>12.8</v>
      </c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>
        <v>1.81</v>
      </c>
      <c r="I60" s="25"/>
      <c r="J60" s="17">
        <v>2.96</v>
      </c>
      <c r="K60" s="17"/>
      <c r="L60" s="17">
        <v>6.42</v>
      </c>
      <c r="M60" s="17"/>
    </row>
    <row r="61" spans="1:13" ht="18.75" x14ac:dyDescent="0.25">
      <c r="A61" s="24" t="s">
        <v>2</v>
      </c>
      <c r="B61" s="25">
        <v>9.44</v>
      </c>
      <c r="C61" s="25"/>
      <c r="D61" s="28">
        <v>10.8</v>
      </c>
      <c r="E61" s="25"/>
      <c r="F61" s="25">
        <v>10.3</v>
      </c>
      <c r="G61" s="29"/>
      <c r="H61" s="25"/>
      <c r="I61" s="25"/>
      <c r="J61" s="17"/>
      <c r="K61" s="17"/>
      <c r="L61" s="17"/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30.7</v>
      </c>
      <c r="D63" s="28"/>
      <c r="E63" s="25">
        <v>50.3</v>
      </c>
      <c r="F63" s="25"/>
      <c r="G63" s="29">
        <v>85</v>
      </c>
      <c r="H63" s="25"/>
      <c r="I63" s="25"/>
      <c r="J63" s="17"/>
      <c r="K63" s="17">
        <v>22.75</v>
      </c>
      <c r="M63" s="17">
        <v>32.99</v>
      </c>
    </row>
    <row r="64" spans="1:13" ht="18.75" x14ac:dyDescent="0.25">
      <c r="A64" s="26" t="s">
        <v>3</v>
      </c>
      <c r="B64" s="25"/>
      <c r="C64" s="25">
        <v>57.1</v>
      </c>
      <c r="D64" s="28"/>
      <c r="E64" s="25">
        <v>17.2</v>
      </c>
      <c r="F64" s="25"/>
      <c r="G64" s="33">
        <v>12.5</v>
      </c>
      <c r="H64" s="25"/>
      <c r="I64" s="25">
        <v>8.41</v>
      </c>
      <c r="J64" s="17"/>
      <c r="K64" s="17">
        <v>8.69</v>
      </c>
      <c r="L64" s="17"/>
      <c r="M64" s="17">
        <v>9.84</v>
      </c>
    </row>
    <row r="65" spans="1:13" ht="18.75" x14ac:dyDescent="0.25">
      <c r="A65" s="26" t="s">
        <v>4</v>
      </c>
      <c r="B65" s="25"/>
      <c r="C65" s="25">
        <v>36.1</v>
      </c>
      <c r="D65" s="28"/>
      <c r="E65" s="25">
        <v>30.5</v>
      </c>
      <c r="F65" s="25"/>
      <c r="G65" s="29">
        <v>34.01</v>
      </c>
      <c r="H65" s="25"/>
      <c r="I65" s="25">
        <v>37.75</v>
      </c>
      <c r="J65" s="17"/>
      <c r="K65" s="17">
        <v>39.92</v>
      </c>
      <c r="M65" s="17">
        <v>43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17.600000000000001</v>
      </c>
      <c r="C67" s="25">
        <v>9.6999999999999993</v>
      </c>
      <c r="D67" s="28">
        <v>15.81</v>
      </c>
      <c r="E67" s="25">
        <v>9.9</v>
      </c>
      <c r="F67" s="25">
        <v>2.39</v>
      </c>
      <c r="G67" s="29">
        <v>8.8000000000000007</v>
      </c>
      <c r="H67" s="25">
        <v>1.61</v>
      </c>
      <c r="I67" s="25">
        <v>7.9</v>
      </c>
      <c r="J67" s="17">
        <v>8.15</v>
      </c>
      <c r="K67" s="17">
        <v>6.1</v>
      </c>
      <c r="L67" s="17">
        <v>7.02</v>
      </c>
      <c r="M67" s="17">
        <v>7.4</v>
      </c>
    </row>
    <row r="68" spans="1:13" ht="18.75" x14ac:dyDescent="0.25">
      <c r="A68" s="27" t="s">
        <v>5</v>
      </c>
      <c r="B68" s="31">
        <v>12.31</v>
      </c>
      <c r="C68" s="25">
        <v>11.6</v>
      </c>
      <c r="D68" s="28">
        <v>13.31</v>
      </c>
      <c r="E68" s="25">
        <v>12.4</v>
      </c>
      <c r="F68" s="25">
        <v>2.99</v>
      </c>
      <c r="G68" s="29">
        <v>5.2</v>
      </c>
      <c r="H68" s="25">
        <v>1.77</v>
      </c>
      <c r="I68" s="25">
        <v>6.6</v>
      </c>
      <c r="J68" s="17">
        <v>6.97</v>
      </c>
      <c r="K68" s="17">
        <v>3.6</v>
      </c>
      <c r="L68" s="17">
        <v>5.9</v>
      </c>
      <c r="M68" s="17">
        <v>5.2</v>
      </c>
    </row>
    <row r="69" spans="1:13" ht="18.75" x14ac:dyDescent="0.25">
      <c r="A69" s="27" t="s">
        <v>6</v>
      </c>
      <c r="B69" s="31">
        <v>9.76</v>
      </c>
      <c r="C69" s="25">
        <v>13.1</v>
      </c>
      <c r="D69" s="28">
        <v>10.96</v>
      </c>
      <c r="E69" s="25">
        <v>13.1</v>
      </c>
      <c r="F69" s="25">
        <v>11.5</v>
      </c>
      <c r="G69" s="29">
        <v>5.81</v>
      </c>
      <c r="H69" s="25">
        <v>13</v>
      </c>
      <c r="I69" s="25">
        <v>115</v>
      </c>
      <c r="J69" s="17">
        <v>11.8</v>
      </c>
      <c r="K69" s="17">
        <v>4.7</v>
      </c>
      <c r="L69" s="17">
        <v>6.37</v>
      </c>
      <c r="M69" s="17">
        <v>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70"/>
  <sheetViews>
    <sheetView tabSelected="1" topLeftCell="A19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160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108750</v>
      </c>
      <c r="D4" s="69"/>
      <c r="E4" s="69"/>
      <c r="F4" s="69">
        <v>109600</v>
      </c>
      <c r="G4" s="69"/>
      <c r="H4" s="69"/>
      <c r="I4" s="69">
        <v>111090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102450</v>
      </c>
      <c r="D5" s="69"/>
      <c r="E5" s="69"/>
      <c r="F5" s="69">
        <v>103890</v>
      </c>
      <c r="G5" s="69"/>
      <c r="H5" s="69"/>
      <c r="I5" s="69">
        <v>105120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C4-'29日'!I4</f>
        <v>1045</v>
      </c>
      <c r="D6" s="112"/>
      <c r="E6" s="112"/>
      <c r="F6" s="113">
        <f>F4-C4</f>
        <v>850</v>
      </c>
      <c r="G6" s="114"/>
      <c r="H6" s="115"/>
      <c r="I6" s="113">
        <f>I4-F4</f>
        <v>1490</v>
      </c>
      <c r="J6" s="114"/>
      <c r="K6" s="115"/>
      <c r="L6" s="109">
        <f>C6+F6+I6</f>
        <v>3385</v>
      </c>
      <c r="M6" s="109">
        <f>C7+F7+I7</f>
        <v>3995</v>
      </c>
    </row>
    <row r="7" spans="1:15" ht="21.95" customHeight="1" x14ac:dyDescent="0.15">
      <c r="A7" s="98"/>
      <c r="B7" s="6" t="s">
        <v>16</v>
      </c>
      <c r="C7" s="112">
        <f>C5-'29日'!I5</f>
        <v>1325</v>
      </c>
      <c r="D7" s="112"/>
      <c r="E7" s="112"/>
      <c r="F7" s="113">
        <f>F5-C5</f>
        <v>1440</v>
      </c>
      <c r="G7" s="114"/>
      <c r="H7" s="115"/>
      <c r="I7" s="113">
        <f>I5-F5</f>
        <v>1230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45</v>
      </c>
      <c r="D9" s="69"/>
      <c r="E9" s="69"/>
      <c r="F9" s="69">
        <v>49</v>
      </c>
      <c r="G9" s="69"/>
      <c r="H9" s="69"/>
      <c r="I9" s="69">
        <v>50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45</v>
      </c>
      <c r="D10" s="69"/>
      <c r="E10" s="69"/>
      <c r="F10" s="69">
        <v>35</v>
      </c>
      <c r="G10" s="69"/>
      <c r="H10" s="69"/>
      <c r="I10" s="69">
        <v>50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360</v>
      </c>
      <c r="D15" s="36">
        <v>320</v>
      </c>
      <c r="E15" s="36">
        <v>280</v>
      </c>
      <c r="F15" s="36">
        <v>280</v>
      </c>
      <c r="G15" s="36">
        <v>240</v>
      </c>
      <c r="H15" s="36">
        <v>460</v>
      </c>
      <c r="I15" s="36">
        <v>460</v>
      </c>
      <c r="J15" s="36">
        <v>420</v>
      </c>
      <c r="K15" s="36">
        <v>380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330</v>
      </c>
      <c r="D21" s="36">
        <v>500</v>
      </c>
      <c r="E21" s="36">
        <v>450</v>
      </c>
      <c r="F21" s="36">
        <v>450</v>
      </c>
      <c r="G21" s="36">
        <v>350</v>
      </c>
      <c r="H21" s="36">
        <v>500</v>
      </c>
      <c r="I21" s="36">
        <v>500</v>
      </c>
      <c r="J21" s="36">
        <v>400</v>
      </c>
      <c r="K21" s="36">
        <v>300</v>
      </c>
    </row>
    <row r="22" spans="1:11" ht="47.25" customHeight="1" x14ac:dyDescent="0.15">
      <c r="A22" s="70"/>
      <c r="B22" s="8" t="s">
        <v>33</v>
      </c>
      <c r="C22" s="65" t="s">
        <v>345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f>530+600</f>
        <v>1130</v>
      </c>
      <c r="D23" s="66"/>
      <c r="E23" s="66"/>
      <c r="F23" s="66">
        <f>1020</f>
        <v>1020</v>
      </c>
      <c r="G23" s="66"/>
      <c r="H23" s="66"/>
      <c r="I23" s="66">
        <v>1020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2460</v>
      </c>
      <c r="D24" s="66"/>
      <c r="E24" s="66"/>
      <c r="F24" s="66">
        <v>2460</v>
      </c>
      <c r="G24" s="66"/>
      <c r="H24" s="66"/>
      <c r="I24" s="66">
        <v>2360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52</v>
      </c>
      <c r="D25" s="66"/>
      <c r="E25" s="66"/>
      <c r="F25" s="66">
        <v>52</v>
      </c>
      <c r="G25" s="66"/>
      <c r="H25" s="66"/>
      <c r="I25" s="66">
        <v>52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293</v>
      </c>
      <c r="D26" s="66"/>
      <c r="E26" s="66"/>
      <c r="F26" s="66">
        <v>293</v>
      </c>
      <c r="G26" s="66"/>
      <c r="H26" s="66"/>
      <c r="I26" s="66">
        <v>293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1</v>
      </c>
      <c r="D27" s="66"/>
      <c r="E27" s="66"/>
      <c r="F27" s="66">
        <v>1</v>
      </c>
      <c r="G27" s="66"/>
      <c r="H27" s="66"/>
      <c r="I27" s="66">
        <v>1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346</v>
      </c>
      <c r="D28" s="81"/>
      <c r="E28" s="82"/>
      <c r="F28" s="80" t="s">
        <v>351</v>
      </c>
      <c r="G28" s="81"/>
      <c r="H28" s="82"/>
      <c r="I28" s="80" t="s">
        <v>350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344</v>
      </c>
      <c r="D31" s="49"/>
      <c r="E31" s="50"/>
      <c r="F31" s="48" t="s">
        <v>348</v>
      </c>
      <c r="G31" s="49"/>
      <c r="H31" s="50"/>
      <c r="I31" s="48" t="s">
        <v>349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/>
      <c r="I34" s="39"/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9.49</v>
      </c>
      <c r="F35" s="39">
        <v>9.4600000000000009</v>
      </c>
      <c r="G35" s="39">
        <v>9.66</v>
      </c>
      <c r="H35" s="36"/>
      <c r="I35" s="39"/>
      <c r="J35" s="17">
        <v>9.69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8.1300000000000008</v>
      </c>
      <c r="F36" s="39">
        <v>8.33</v>
      </c>
      <c r="G36" s="39">
        <v>14.4</v>
      </c>
      <c r="H36" s="36"/>
      <c r="I36" s="39"/>
      <c r="J36" s="17">
        <v>7.99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18.600000000000001</v>
      </c>
      <c r="F37" s="39">
        <v>20.7</v>
      </c>
      <c r="G37" s="30">
        <v>28.6</v>
      </c>
      <c r="H37" s="36"/>
      <c r="I37" s="39"/>
      <c r="J37" s="17">
        <v>34.6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9.1</v>
      </c>
      <c r="F38" s="30">
        <v>9.1300000000000008</v>
      </c>
      <c r="G38" s="30">
        <v>8.68</v>
      </c>
      <c r="H38" s="32"/>
      <c r="I38" s="39"/>
      <c r="J38" s="17">
        <v>15.4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0.5</v>
      </c>
      <c r="H39" s="36"/>
      <c r="I39" s="39"/>
      <c r="J39" s="17">
        <v>0.6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10.26</v>
      </c>
      <c r="F40" s="39">
        <v>10.17</v>
      </c>
      <c r="G40" s="39">
        <v>10.39</v>
      </c>
      <c r="H40" s="36"/>
      <c r="I40" s="39"/>
      <c r="J40" s="17">
        <v>10.26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22.1</v>
      </c>
      <c r="F41" s="39">
        <v>23.3</v>
      </c>
      <c r="G41" s="39">
        <v>16.2</v>
      </c>
      <c r="H41" s="36"/>
      <c r="I41" s="39"/>
      <c r="J41" s="17">
        <v>16.84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3.7</v>
      </c>
      <c r="F42" s="39">
        <v>3.68</v>
      </c>
      <c r="G42" s="39">
        <v>3.62</v>
      </c>
      <c r="H42" s="36"/>
      <c r="I42" s="39"/>
      <c r="J42" s="17">
        <v>2.67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7.72</v>
      </c>
      <c r="F43" s="39">
        <v>8.1199999999999992</v>
      </c>
      <c r="G43" s="39">
        <v>5580</v>
      </c>
      <c r="H43" s="36"/>
      <c r="I43" s="39"/>
      <c r="J43" s="17">
        <v>3670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1290</v>
      </c>
      <c r="F44" s="39">
        <v>1350</v>
      </c>
      <c r="G44" s="39">
        <v>1475</v>
      </c>
      <c r="H44" s="36"/>
      <c r="I44" s="39"/>
      <c r="J44" s="17">
        <v>1320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8.1</v>
      </c>
      <c r="F45" s="39">
        <v>8.36</v>
      </c>
      <c r="G45" s="39">
        <v>5.9</v>
      </c>
      <c r="H45" s="36"/>
      <c r="I45" s="39"/>
      <c r="J45" s="17">
        <v>5.75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51.9</v>
      </c>
      <c r="F46" s="39">
        <v>53.8</v>
      </c>
      <c r="G46" s="39">
        <v>61</v>
      </c>
      <c r="H46" s="36"/>
      <c r="I46" s="39"/>
      <c r="J46" s="17">
        <v>49.9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7.31</v>
      </c>
      <c r="F47" s="39">
        <v>8.6300000000000008</v>
      </c>
      <c r="G47" s="39">
        <v>8.36</v>
      </c>
      <c r="H47" s="36"/>
      <c r="I47" s="39"/>
      <c r="J47" s="17">
        <v>0.43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/>
      <c r="I51" s="39">
        <v>0</v>
      </c>
      <c r="J51" s="17">
        <v>0</v>
      </c>
    </row>
    <row r="52" spans="1:13" ht="15.75" x14ac:dyDescent="0.15">
      <c r="A52" s="53"/>
      <c r="B52" s="60"/>
      <c r="C52" s="12" t="s">
        <v>54</v>
      </c>
      <c r="D52" s="11" t="s">
        <v>76</v>
      </c>
      <c r="E52" s="39">
        <v>9.5500000000000007</v>
      </c>
      <c r="F52" s="39">
        <v>9.51</v>
      </c>
      <c r="G52" s="39">
        <v>9.6999999999999993</v>
      </c>
      <c r="H52" s="36"/>
      <c r="I52" s="39">
        <v>9.6199999999999992</v>
      </c>
      <c r="J52" s="17">
        <v>9.67</v>
      </c>
    </row>
    <row r="53" spans="1:13" ht="15.75" x14ac:dyDescent="0.15">
      <c r="A53" s="53"/>
      <c r="B53" s="60"/>
      <c r="C53" s="11" t="s">
        <v>56</v>
      </c>
      <c r="D53" s="11" t="s">
        <v>57</v>
      </c>
      <c r="E53" s="39">
        <v>8.23</v>
      </c>
      <c r="F53" s="39">
        <v>8.1199999999999992</v>
      </c>
      <c r="G53" s="39">
        <v>8.44</v>
      </c>
      <c r="H53" s="36"/>
      <c r="I53" s="39">
        <v>6.96</v>
      </c>
      <c r="J53" s="17">
        <v>7.15</v>
      </c>
    </row>
    <row r="54" spans="1:13" ht="18.75" x14ac:dyDescent="0.15">
      <c r="A54" s="53"/>
      <c r="B54" s="60"/>
      <c r="C54" s="12" t="s">
        <v>58</v>
      </c>
      <c r="D54" s="11" t="s">
        <v>59</v>
      </c>
      <c r="E54" s="39">
        <v>16.7</v>
      </c>
      <c r="F54" s="39">
        <v>15.1</v>
      </c>
      <c r="G54" s="39">
        <v>25</v>
      </c>
      <c r="H54" s="36"/>
      <c r="I54" s="39">
        <v>19.7</v>
      </c>
      <c r="J54" s="17">
        <v>26.7</v>
      </c>
    </row>
    <row r="55" spans="1:13" ht="16.5" x14ac:dyDescent="0.15">
      <c r="A55" s="53"/>
      <c r="B55" s="61"/>
      <c r="C55" s="14" t="s">
        <v>60</v>
      </c>
      <c r="D55" s="11" t="s">
        <v>77</v>
      </c>
      <c r="E55" s="15">
        <v>1.34</v>
      </c>
      <c r="F55" s="15">
        <v>1.1000000000000001</v>
      </c>
      <c r="G55" s="15">
        <v>3.91</v>
      </c>
      <c r="H55" s="36"/>
      <c r="I55" s="39">
        <v>4.79</v>
      </c>
      <c r="J55" s="17">
        <v>4.8899999999999997</v>
      </c>
    </row>
    <row r="56" spans="1:13" ht="14.25" x14ac:dyDescent="0.15">
      <c r="A56" s="18" t="s">
        <v>78</v>
      </c>
      <c r="B56" s="18" t="s">
        <v>79</v>
      </c>
      <c r="C56" s="19">
        <v>7.13</v>
      </c>
      <c r="D56" s="18" t="s">
        <v>80</v>
      </c>
      <c r="E56" s="19">
        <v>78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15.5</v>
      </c>
      <c r="C59" s="25"/>
      <c r="D59" s="28">
        <v>65.7</v>
      </c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7.75</v>
      </c>
      <c r="C60" s="25"/>
      <c r="D60" s="28">
        <v>2.59</v>
      </c>
      <c r="E60" s="25"/>
      <c r="F60" s="25">
        <v>3.05</v>
      </c>
      <c r="G60" s="29"/>
      <c r="H60" s="25"/>
      <c r="I60" s="25"/>
      <c r="J60" s="17">
        <v>45.8</v>
      </c>
      <c r="K60" s="17"/>
      <c r="L60" s="25">
        <v>45.49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>
        <v>3.55</v>
      </c>
      <c r="G61" s="29"/>
      <c r="H61" s="25"/>
      <c r="I61" s="25"/>
      <c r="J61" s="17">
        <v>3.09</v>
      </c>
      <c r="K61" s="17"/>
      <c r="L61" s="25">
        <v>10.130000000000001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32.299999999999997</v>
      </c>
      <c r="D63" s="28"/>
      <c r="E63" s="25">
        <v>35.1</v>
      </c>
      <c r="F63" s="25"/>
      <c r="G63" s="29">
        <v>37.450000000000003</v>
      </c>
      <c r="H63" s="25"/>
      <c r="I63" s="25"/>
      <c r="J63" s="17"/>
      <c r="K63" s="17">
        <v>29.35</v>
      </c>
      <c r="M63" s="17">
        <v>37.909999999999997</v>
      </c>
    </row>
    <row r="64" spans="1:13" ht="18.75" x14ac:dyDescent="0.25">
      <c r="A64" s="26" t="s">
        <v>3</v>
      </c>
      <c r="B64" s="25"/>
      <c r="C64" s="25">
        <v>10.7</v>
      </c>
      <c r="D64" s="28"/>
      <c r="E64" s="25">
        <v>11.6</v>
      </c>
      <c r="F64" s="25"/>
      <c r="G64" s="33">
        <v>12.05</v>
      </c>
      <c r="H64" s="25"/>
      <c r="I64" s="25"/>
      <c r="J64" s="17"/>
      <c r="K64" s="17">
        <v>17.940000000000001</v>
      </c>
      <c r="L64" s="17"/>
      <c r="M64" s="17">
        <v>16.489999999999998</v>
      </c>
    </row>
    <row r="65" spans="1:13" ht="18.75" x14ac:dyDescent="0.25">
      <c r="A65" s="26" t="s">
        <v>4</v>
      </c>
      <c r="B65" s="25"/>
      <c r="C65" s="25">
        <v>45.2</v>
      </c>
      <c r="D65" s="28"/>
      <c r="E65" s="25">
        <v>4.26</v>
      </c>
      <c r="F65" s="25"/>
      <c r="G65" s="29">
        <v>28.72</v>
      </c>
      <c r="H65" s="25"/>
      <c r="I65" s="25"/>
      <c r="J65" s="17"/>
      <c r="K65" s="17">
        <v>41.22</v>
      </c>
      <c r="M65" s="17">
        <v>34.42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15.4</v>
      </c>
      <c r="C67" s="25">
        <v>9</v>
      </c>
      <c r="D67" s="28">
        <v>15.35</v>
      </c>
      <c r="E67" s="25">
        <v>9.6999999999999993</v>
      </c>
      <c r="F67" s="25">
        <v>2.5</v>
      </c>
      <c r="G67" s="29">
        <v>6.5</v>
      </c>
      <c r="H67" s="25"/>
      <c r="I67" s="25"/>
      <c r="J67" s="25">
        <v>0.48</v>
      </c>
      <c r="K67" s="25">
        <v>13.2</v>
      </c>
      <c r="L67" s="17">
        <v>7.28</v>
      </c>
      <c r="M67" s="17">
        <v>11.5</v>
      </c>
    </row>
    <row r="68" spans="1:13" ht="18.75" x14ac:dyDescent="0.25">
      <c r="A68" s="27" t="s">
        <v>5</v>
      </c>
      <c r="B68" s="31">
        <v>13.22</v>
      </c>
      <c r="C68" s="25">
        <v>13.4</v>
      </c>
      <c r="D68" s="28">
        <v>13.07</v>
      </c>
      <c r="E68" s="25">
        <v>12.8</v>
      </c>
      <c r="F68" s="25">
        <v>6.63</v>
      </c>
      <c r="G68" s="29">
        <v>8.14</v>
      </c>
      <c r="H68" s="25"/>
      <c r="I68" s="25"/>
      <c r="J68" s="25">
        <v>2.0099999999999998</v>
      </c>
      <c r="K68" s="25">
        <v>10.7</v>
      </c>
      <c r="L68" s="17">
        <v>3.22</v>
      </c>
      <c r="M68" s="17">
        <v>8.3000000000000007</v>
      </c>
    </row>
    <row r="69" spans="1:13" ht="18.75" x14ac:dyDescent="0.25">
      <c r="A69" s="27" t="s">
        <v>6</v>
      </c>
      <c r="B69" s="31">
        <v>11.16</v>
      </c>
      <c r="C69" s="25">
        <v>11.6</v>
      </c>
      <c r="D69" s="28">
        <v>9.89</v>
      </c>
      <c r="E69" s="25">
        <v>11.7</v>
      </c>
      <c r="F69" s="25">
        <v>11.8</v>
      </c>
      <c r="G69" s="29">
        <v>5.7</v>
      </c>
      <c r="H69" s="25"/>
      <c r="I69" s="25"/>
      <c r="J69" s="25">
        <v>22.5</v>
      </c>
      <c r="K69" s="25">
        <v>9.9</v>
      </c>
      <c r="L69" s="17">
        <v>21.8</v>
      </c>
      <c r="M69" s="17">
        <v>10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0"/>
  <sheetViews>
    <sheetView workbookViewId="0">
      <selection activeCell="M47" sqref="M47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9</v>
      </c>
      <c r="D2" s="104"/>
      <c r="E2" s="104"/>
      <c r="F2" s="105" t="s">
        <v>10</v>
      </c>
      <c r="G2" s="105"/>
      <c r="H2" s="105"/>
      <c r="I2" s="106" t="s">
        <v>11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/>
      <c r="D4" s="69"/>
      <c r="E4" s="69"/>
      <c r="F4" s="69"/>
      <c r="G4" s="69"/>
      <c r="H4" s="69"/>
      <c r="I4" s="69"/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/>
      <c r="D5" s="69"/>
      <c r="E5" s="69"/>
      <c r="F5" s="69"/>
      <c r="G5" s="69"/>
      <c r="H5" s="69"/>
      <c r="I5" s="69"/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C4-'30日'!I4</f>
        <v>-111090</v>
      </c>
      <c r="D6" s="112"/>
      <c r="E6" s="112"/>
      <c r="F6" s="113">
        <f>F4-C4</f>
        <v>0</v>
      </c>
      <c r="G6" s="114"/>
      <c r="H6" s="115"/>
      <c r="I6" s="113">
        <f>I4-F4</f>
        <v>0</v>
      </c>
      <c r="J6" s="114"/>
      <c r="K6" s="115"/>
      <c r="L6" s="109">
        <f>C6+F6+I6</f>
        <v>-111090</v>
      </c>
      <c r="M6" s="109">
        <f>C7+F7+I7</f>
        <v>-105120</v>
      </c>
    </row>
    <row r="7" spans="1:15" ht="21.95" customHeight="1" x14ac:dyDescent="0.15">
      <c r="A7" s="98"/>
      <c r="B7" s="6" t="s">
        <v>16</v>
      </c>
      <c r="C7" s="112">
        <f>C5-'30日'!I5</f>
        <v>-105120</v>
      </c>
      <c r="D7" s="112"/>
      <c r="E7" s="112"/>
      <c r="F7" s="113">
        <f>F5-C5</f>
        <v>0</v>
      </c>
      <c r="G7" s="114"/>
      <c r="H7" s="115"/>
      <c r="I7" s="113">
        <f>I5-F5</f>
        <v>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/>
      <c r="D8" s="69"/>
      <c r="E8" s="69"/>
      <c r="F8" s="69"/>
      <c r="G8" s="69"/>
      <c r="H8" s="69"/>
      <c r="I8" s="69"/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/>
      <c r="D9" s="69"/>
      <c r="E9" s="69"/>
      <c r="F9" s="69"/>
      <c r="G9" s="69"/>
      <c r="H9" s="69"/>
      <c r="I9" s="69"/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/>
      <c r="D10" s="69"/>
      <c r="E10" s="69"/>
      <c r="F10" s="69"/>
      <c r="G10" s="69"/>
      <c r="H10" s="69"/>
      <c r="I10" s="69"/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/>
      <c r="D11" s="39"/>
      <c r="E11" s="39"/>
      <c r="F11" s="39"/>
      <c r="G11" s="39"/>
      <c r="H11" s="39"/>
      <c r="I11" s="39"/>
      <c r="J11" s="39"/>
      <c r="K11" s="39"/>
    </row>
    <row r="12" spans="1:15" ht="21.95" customHeight="1" x14ac:dyDescent="0.15">
      <c r="A12" s="67"/>
      <c r="B12" s="38" t="s">
        <v>23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/>
      <c r="D15" s="36"/>
      <c r="E15" s="36"/>
      <c r="F15" s="36"/>
      <c r="G15" s="36"/>
      <c r="H15" s="36"/>
      <c r="I15" s="36"/>
      <c r="J15" s="36"/>
      <c r="K15" s="36"/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6"/>
      <c r="D17" s="36"/>
      <c r="E17" s="36"/>
      <c r="F17" s="36"/>
      <c r="G17" s="36"/>
      <c r="H17" s="36"/>
      <c r="I17" s="36"/>
      <c r="J17" s="36"/>
      <c r="K17" s="36"/>
    </row>
    <row r="18" spans="1:11" ht="21.95" customHeight="1" x14ac:dyDescent="0.15">
      <c r="A18" s="92"/>
      <c r="B18" s="37" t="s">
        <v>23</v>
      </c>
      <c r="C18" s="36"/>
      <c r="D18" s="36"/>
      <c r="E18" s="36"/>
      <c r="F18" s="36"/>
      <c r="G18" s="36"/>
      <c r="H18" s="36"/>
      <c r="I18" s="36"/>
      <c r="J18" s="36"/>
      <c r="K18" s="36"/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 x14ac:dyDescent="0.15">
      <c r="A24" s="91"/>
      <c r="B24" s="9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 x14ac:dyDescent="0.15">
      <c r="A26" s="52"/>
      <c r="B26" s="7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 x14ac:dyDescent="0.15">
      <c r="A27" s="52"/>
      <c r="B27" s="7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 x14ac:dyDescent="0.15">
      <c r="A28" s="74" t="s" ph="1">
        <v>42</v>
      </c>
      <c r="B28" s="75" ph="1"/>
      <c r="C28" s="80"/>
      <c r="D28" s="81"/>
      <c r="E28" s="82"/>
      <c r="F28" s="80"/>
      <c r="G28" s="81"/>
      <c r="H28" s="82"/>
      <c r="I28" s="80"/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20.2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customHeight="1" x14ac:dyDescent="0.15">
      <c r="A31" s="89" t="s">
        <v>43</v>
      </c>
      <c r="B31" s="90"/>
      <c r="C31" s="48" t="s">
        <v>44</v>
      </c>
      <c r="D31" s="49"/>
      <c r="E31" s="50"/>
      <c r="F31" s="48" t="s">
        <v>44</v>
      </c>
      <c r="G31" s="49"/>
      <c r="H31" s="50"/>
      <c r="I31" s="48" t="s">
        <v>44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3"/>
      <c r="B35" s="60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3"/>
      <c r="B36" s="60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3"/>
      <c r="B37" s="60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3"/>
      <c r="B38" s="60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3"/>
      <c r="B40" s="60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3"/>
      <c r="B41" s="60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3"/>
      <c r="B42" s="60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3"/>
      <c r="B43" s="60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3"/>
      <c r="B44" s="60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3"/>
      <c r="B46" s="60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3"/>
      <c r="B47" s="60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5</v>
      </c>
      <c r="B68" s="31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topLeftCell="A31" workbookViewId="0">
      <selection activeCell="F42" sqref="F42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115</v>
      </c>
      <c r="D2" s="104"/>
      <c r="E2" s="104"/>
      <c r="F2" s="105" t="s">
        <v>119</v>
      </c>
      <c r="G2" s="105"/>
      <c r="H2" s="105"/>
      <c r="I2" s="106" t="s">
        <v>124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9233</v>
      </c>
      <c r="D4" s="69"/>
      <c r="E4" s="69"/>
      <c r="F4" s="69">
        <v>10627</v>
      </c>
      <c r="G4" s="69"/>
      <c r="H4" s="69"/>
      <c r="I4" s="69">
        <v>12080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7251</v>
      </c>
      <c r="D5" s="69"/>
      <c r="E5" s="69"/>
      <c r="F5" s="69">
        <v>8320</v>
      </c>
      <c r="G5" s="69"/>
      <c r="H5" s="69"/>
      <c r="I5" s="69">
        <v>9520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C4-'2日'!I4</f>
        <v>1433</v>
      </c>
      <c r="D6" s="112"/>
      <c r="E6" s="112"/>
      <c r="F6" s="113">
        <f>F4-C4</f>
        <v>1394</v>
      </c>
      <c r="G6" s="114"/>
      <c r="H6" s="115"/>
      <c r="I6" s="113">
        <f>I4-F4</f>
        <v>1453</v>
      </c>
      <c r="J6" s="114"/>
      <c r="K6" s="115"/>
      <c r="L6" s="109">
        <f>C6+F6+I6</f>
        <v>4280</v>
      </c>
      <c r="M6" s="109">
        <f>C7+F7+I7</f>
        <v>3300</v>
      </c>
    </row>
    <row r="7" spans="1:15" ht="21.95" customHeight="1" x14ac:dyDescent="0.15">
      <c r="A7" s="98"/>
      <c r="B7" s="6" t="s">
        <v>16</v>
      </c>
      <c r="C7" s="112">
        <f>C5-'2日'!I5</f>
        <v>1031</v>
      </c>
      <c r="D7" s="112"/>
      <c r="E7" s="112"/>
      <c r="F7" s="113">
        <f>F5-C5</f>
        <v>1069</v>
      </c>
      <c r="G7" s="114"/>
      <c r="H7" s="115"/>
      <c r="I7" s="113">
        <f>I5-F5</f>
        <v>1200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43</v>
      </c>
      <c r="D9" s="69"/>
      <c r="E9" s="69"/>
      <c r="F9" s="69">
        <v>46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43</v>
      </c>
      <c r="D10" s="69"/>
      <c r="E10" s="69"/>
      <c r="F10" s="69">
        <v>46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410</v>
      </c>
      <c r="D15" s="36">
        <v>370</v>
      </c>
      <c r="E15" s="36">
        <v>330</v>
      </c>
      <c r="F15" s="36">
        <v>330</v>
      </c>
      <c r="G15" s="36">
        <v>270</v>
      </c>
      <c r="H15" s="36">
        <v>570</v>
      </c>
      <c r="I15" s="36">
        <v>570</v>
      </c>
      <c r="J15" s="36">
        <v>540</v>
      </c>
      <c r="K15" s="36">
        <v>520</v>
      </c>
    </row>
    <row r="16" spans="1:15" ht="30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123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114</v>
      </c>
      <c r="D17" s="39" t="s">
        <v>92</v>
      </c>
      <c r="E17" s="39" t="s">
        <v>92</v>
      </c>
      <c r="F17" s="39" t="s">
        <v>114</v>
      </c>
      <c r="G17" s="39" t="s">
        <v>92</v>
      </c>
      <c r="H17" s="39" t="s">
        <v>92</v>
      </c>
      <c r="I17" s="39" t="s">
        <v>114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360</v>
      </c>
      <c r="D21" s="36">
        <v>250</v>
      </c>
      <c r="E21" s="36">
        <v>500</v>
      </c>
      <c r="F21" s="36">
        <v>500</v>
      </c>
      <c r="G21" s="36">
        <v>440</v>
      </c>
      <c r="H21" s="36">
        <v>340</v>
      </c>
      <c r="I21" s="36">
        <v>340</v>
      </c>
      <c r="J21" s="36">
        <v>250</v>
      </c>
      <c r="K21" s="36">
        <v>520</v>
      </c>
    </row>
    <row r="22" spans="1:11" ht="30" customHeight="1" x14ac:dyDescent="0.15">
      <c r="A22" s="70"/>
      <c r="B22" s="8" t="s">
        <v>33</v>
      </c>
      <c r="C22" s="65" t="s">
        <v>117</v>
      </c>
      <c r="D22" s="65"/>
      <c r="E22" s="65"/>
      <c r="F22" s="65" t="s">
        <v>34</v>
      </c>
      <c r="G22" s="65"/>
      <c r="H22" s="65"/>
      <c r="I22" s="65" t="s">
        <v>126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1910</v>
      </c>
      <c r="D23" s="66"/>
      <c r="E23" s="66"/>
      <c r="F23" s="66">
        <v>1760</v>
      </c>
      <c r="G23" s="66"/>
      <c r="H23" s="66"/>
      <c r="I23" s="66">
        <v>1760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f>510+480</f>
        <v>990</v>
      </c>
      <c r="D24" s="66"/>
      <c r="E24" s="66"/>
      <c r="F24" s="66">
        <v>990</v>
      </c>
      <c r="G24" s="66"/>
      <c r="H24" s="66"/>
      <c r="I24" s="66">
        <v>990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8</v>
      </c>
      <c r="D25" s="66"/>
      <c r="E25" s="66"/>
      <c r="F25" s="66">
        <v>7</v>
      </c>
      <c r="G25" s="66"/>
      <c r="H25" s="66"/>
      <c r="I25" s="66">
        <v>7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57</v>
      </c>
      <c r="D26" s="66"/>
      <c r="E26" s="66"/>
      <c r="F26" s="66">
        <v>57</v>
      </c>
      <c r="G26" s="66"/>
      <c r="H26" s="66"/>
      <c r="I26" s="66">
        <v>55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6</v>
      </c>
      <c r="D27" s="66"/>
      <c r="E27" s="66"/>
      <c r="F27" s="66">
        <v>6</v>
      </c>
      <c r="G27" s="66"/>
      <c r="H27" s="66"/>
      <c r="I27" s="66">
        <v>6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118</v>
      </c>
      <c r="D28" s="81"/>
      <c r="E28" s="82"/>
      <c r="F28" s="80" t="s">
        <v>132</v>
      </c>
      <c r="G28" s="81"/>
      <c r="H28" s="82"/>
      <c r="I28" s="80" t="s">
        <v>127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116</v>
      </c>
      <c r="D31" s="49"/>
      <c r="E31" s="50"/>
      <c r="F31" s="48" t="s">
        <v>120</v>
      </c>
      <c r="G31" s="49"/>
      <c r="H31" s="50"/>
      <c r="I31" s="48" t="s">
        <v>125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9.41</v>
      </c>
      <c r="F35" s="39">
        <v>9.4700000000000006</v>
      </c>
      <c r="G35" s="39">
        <v>9.48</v>
      </c>
      <c r="H35" s="36">
        <v>9.4499999999999993</v>
      </c>
      <c r="I35" s="39">
        <v>9.49</v>
      </c>
      <c r="J35" s="17">
        <v>9.3800000000000008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10.18</v>
      </c>
      <c r="F36" s="39">
        <v>11.98</v>
      </c>
      <c r="G36" s="39">
        <v>10.57</v>
      </c>
      <c r="H36" s="36">
        <v>11.44</v>
      </c>
      <c r="I36" s="39">
        <v>5.56</v>
      </c>
      <c r="J36" s="17">
        <v>9.02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13</v>
      </c>
      <c r="F37" s="39">
        <v>13.3</v>
      </c>
      <c r="G37" s="30">
        <v>13.2</v>
      </c>
      <c r="H37" s="36">
        <v>11.8</v>
      </c>
      <c r="I37" s="39">
        <v>15.4</v>
      </c>
      <c r="J37" s="17">
        <v>12.2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9.49</v>
      </c>
      <c r="F38" s="30">
        <v>5.93</v>
      </c>
      <c r="G38" s="30">
        <v>6.72</v>
      </c>
      <c r="H38" s="32">
        <v>4.47</v>
      </c>
      <c r="I38" s="39">
        <v>8.02</v>
      </c>
      <c r="J38" s="17">
        <v>18.3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1</v>
      </c>
      <c r="H39" s="36">
        <v>1</v>
      </c>
      <c r="I39" s="39">
        <v>0.8</v>
      </c>
      <c r="J39" s="17">
        <v>0.8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10.34</v>
      </c>
      <c r="F40" s="39">
        <v>10.41</v>
      </c>
      <c r="G40" s="39">
        <v>10.47</v>
      </c>
      <c r="H40" s="36">
        <v>10.42</v>
      </c>
      <c r="I40" s="39">
        <v>10.35</v>
      </c>
      <c r="J40" s="17">
        <v>10.19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25.2</v>
      </c>
      <c r="F41" s="39">
        <v>28.5</v>
      </c>
      <c r="G41" s="39">
        <v>27.2</v>
      </c>
      <c r="H41" s="36">
        <v>31.4</v>
      </c>
      <c r="I41" s="39">
        <v>19.3</v>
      </c>
      <c r="J41" s="17">
        <v>21.7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7.57</v>
      </c>
      <c r="F42" s="39">
        <v>7.02</v>
      </c>
      <c r="G42" s="39">
        <v>5.96</v>
      </c>
      <c r="H42" s="36">
        <v>5.68</v>
      </c>
      <c r="I42" s="39">
        <v>4.38</v>
      </c>
      <c r="J42" s="17">
        <v>4.2699999999999996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12.8</v>
      </c>
      <c r="F43" s="39">
        <v>13.3</v>
      </c>
      <c r="G43" s="39">
        <v>7.7</v>
      </c>
      <c r="H43" s="36">
        <v>8.4</v>
      </c>
      <c r="I43" s="39">
        <v>8.81</v>
      </c>
      <c r="J43" s="17">
        <v>7.19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1570</v>
      </c>
      <c r="F44" s="39">
        <v>1468</v>
      </c>
      <c r="G44" s="39">
        <v>1480</v>
      </c>
      <c r="H44" s="36">
        <v>1323</v>
      </c>
      <c r="I44" s="39">
        <v>1487</v>
      </c>
      <c r="J44" s="17">
        <v>1398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5.75</v>
      </c>
      <c r="F45" s="39">
        <v>6.74</v>
      </c>
      <c r="G45" s="39">
        <v>13.6</v>
      </c>
      <c r="H45" s="36">
        <v>12.4</v>
      </c>
      <c r="I45" s="39">
        <v>6.24</v>
      </c>
      <c r="J45" s="17">
        <v>5.38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30.3</v>
      </c>
      <c r="F46" s="39">
        <v>36.200000000000003</v>
      </c>
      <c r="G46" s="39">
        <v>32.4</v>
      </c>
      <c r="H46" s="36">
        <v>37</v>
      </c>
      <c r="I46" s="39">
        <v>26.4</v>
      </c>
      <c r="J46" s="17">
        <v>32.6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5.12</v>
      </c>
      <c r="F47" s="39">
        <v>9.4</v>
      </c>
      <c r="G47" s="39">
        <v>2.5</v>
      </c>
      <c r="H47" s="36">
        <v>1.64</v>
      </c>
      <c r="I47" s="39">
        <v>4.58</v>
      </c>
      <c r="J47" s="17">
        <v>2.64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6.87</v>
      </c>
      <c r="D56" s="18" t="s">
        <v>80</v>
      </c>
      <c r="E56" s="19">
        <v>78</v>
      </c>
      <c r="F56" s="18" t="s">
        <v>81</v>
      </c>
      <c r="G56" s="19">
        <v>84</v>
      </c>
      <c r="H56" s="18" t="s">
        <v>82</v>
      </c>
      <c r="I56" s="19">
        <v>0.05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>
        <v>52.6</v>
      </c>
      <c r="K59" s="17"/>
      <c r="L59" s="17">
        <v>72.400000000000006</v>
      </c>
      <c r="M59" s="17"/>
    </row>
    <row r="60" spans="1:13" ht="18.75" x14ac:dyDescent="0.25">
      <c r="A60" s="24" t="s">
        <v>1</v>
      </c>
      <c r="B60" s="25">
        <v>2.06</v>
      </c>
      <c r="C60" s="25"/>
      <c r="D60" s="28">
        <v>1.88</v>
      </c>
      <c r="E60" s="25"/>
      <c r="F60" s="25">
        <v>3.41</v>
      </c>
      <c r="G60" s="29"/>
      <c r="H60" s="25">
        <v>2.54</v>
      </c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4.26</v>
      </c>
      <c r="C61" s="25"/>
      <c r="D61" s="28">
        <v>50.4</v>
      </c>
      <c r="E61" s="25"/>
      <c r="F61" s="25">
        <v>2.0099999999999998</v>
      </c>
      <c r="G61" s="29"/>
      <c r="H61" s="25">
        <v>3.59</v>
      </c>
      <c r="I61" s="25"/>
      <c r="J61" s="17">
        <v>5.04</v>
      </c>
      <c r="K61" s="17"/>
      <c r="L61" s="17">
        <v>11.1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35.869999999999997</v>
      </c>
      <c r="D63" s="28"/>
      <c r="E63" s="25">
        <v>36</v>
      </c>
      <c r="F63" s="25"/>
      <c r="G63" s="29">
        <v>38.799999999999997</v>
      </c>
      <c r="H63" s="25"/>
      <c r="I63" s="25">
        <v>46.6</v>
      </c>
      <c r="J63" s="17"/>
      <c r="K63" s="17"/>
      <c r="M63" s="17">
        <v>58.3</v>
      </c>
    </row>
    <row r="64" spans="1:13" ht="18.75" x14ac:dyDescent="0.25">
      <c r="A64" s="26" t="s">
        <v>3</v>
      </c>
      <c r="B64" s="25"/>
      <c r="C64" s="25">
        <v>60.11</v>
      </c>
      <c r="D64" s="28"/>
      <c r="E64" s="25">
        <v>60.81</v>
      </c>
      <c r="F64" s="25"/>
      <c r="G64" s="33">
        <v>60.1</v>
      </c>
      <c r="H64" s="25"/>
      <c r="I64" s="25">
        <v>61.9</v>
      </c>
      <c r="J64" s="17"/>
      <c r="K64" s="17"/>
      <c r="L64" s="17"/>
      <c r="M64" s="17">
        <v>81</v>
      </c>
    </row>
    <row r="65" spans="1:13" ht="18.75" x14ac:dyDescent="0.25">
      <c r="A65" s="26" t="s">
        <v>4</v>
      </c>
      <c r="B65" s="25"/>
      <c r="C65" s="25">
        <v>79.209999999999994</v>
      </c>
      <c r="D65" s="28"/>
      <c r="E65" s="25">
        <v>87.52</v>
      </c>
      <c r="F65" s="25"/>
      <c r="G65" s="29"/>
      <c r="H65" s="25"/>
      <c r="I65" s="25">
        <v>44.6</v>
      </c>
      <c r="J65" s="17"/>
      <c r="K65" s="17"/>
      <c r="M65" s="17">
        <v>69.2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0.62</v>
      </c>
      <c r="C67" s="25">
        <v>5.5</v>
      </c>
      <c r="D67" s="28">
        <v>0.25</v>
      </c>
      <c r="E67" s="25">
        <v>6.3</v>
      </c>
      <c r="F67" s="25">
        <v>2.42</v>
      </c>
      <c r="G67" s="29">
        <v>7.7</v>
      </c>
      <c r="H67" s="25">
        <v>1.42</v>
      </c>
      <c r="I67" s="25">
        <v>6.5</v>
      </c>
      <c r="J67" s="17">
        <v>3.66</v>
      </c>
      <c r="K67" s="17">
        <v>8.6</v>
      </c>
      <c r="L67" s="17">
        <v>5.54</v>
      </c>
      <c r="M67" s="17">
        <v>5.4</v>
      </c>
    </row>
    <row r="68" spans="1:13" ht="18.75" x14ac:dyDescent="0.25">
      <c r="A68" s="27" t="s">
        <v>5</v>
      </c>
      <c r="B68" s="31">
        <v>4.24</v>
      </c>
      <c r="C68" s="25">
        <v>7.2</v>
      </c>
      <c r="D68" s="28">
        <v>2.63</v>
      </c>
      <c r="E68" s="25">
        <v>9</v>
      </c>
      <c r="F68" s="25">
        <v>1.26</v>
      </c>
      <c r="G68" s="29">
        <v>8.8000000000000007</v>
      </c>
      <c r="H68" s="25">
        <v>2.65</v>
      </c>
      <c r="I68" s="25">
        <v>9.1999999999999993</v>
      </c>
      <c r="J68" s="17">
        <v>11.9</v>
      </c>
      <c r="K68" s="17">
        <v>9.1</v>
      </c>
      <c r="L68" s="17">
        <v>9.32</v>
      </c>
      <c r="M68" s="17">
        <v>6</v>
      </c>
    </row>
    <row r="69" spans="1:13" ht="18.75" x14ac:dyDescent="0.25">
      <c r="A69" s="27" t="s">
        <v>6</v>
      </c>
      <c r="B69" s="31">
        <v>17.600000000000001</v>
      </c>
      <c r="C69" s="25">
        <v>6.8</v>
      </c>
      <c r="D69" s="28">
        <v>9.08</v>
      </c>
      <c r="E69" s="25">
        <v>6</v>
      </c>
      <c r="F69" s="25"/>
      <c r="G69" s="29"/>
      <c r="H69" s="25">
        <v>4.0999999999999996</v>
      </c>
      <c r="I69" s="25">
        <v>11.4</v>
      </c>
      <c r="J69" s="17">
        <v>11.3</v>
      </c>
      <c r="K69" s="17">
        <v>10.3</v>
      </c>
      <c r="L69" s="17">
        <v>15.2</v>
      </c>
      <c r="M69" s="17">
        <v>7.4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topLeftCell="A16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131</v>
      </c>
      <c r="D2" s="104"/>
      <c r="E2" s="104"/>
      <c r="F2" s="105" t="s">
        <v>135</v>
      </c>
      <c r="G2" s="105"/>
      <c r="H2" s="105"/>
      <c r="I2" s="106" t="s">
        <v>137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13450</v>
      </c>
      <c r="D4" s="69"/>
      <c r="E4" s="69"/>
      <c r="F4" s="69">
        <v>14876</v>
      </c>
      <c r="G4" s="69"/>
      <c r="H4" s="69"/>
      <c r="I4" s="69">
        <v>16250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10440</v>
      </c>
      <c r="D5" s="69"/>
      <c r="E5" s="69"/>
      <c r="F5" s="69">
        <v>11300</v>
      </c>
      <c r="G5" s="69"/>
      <c r="H5" s="69"/>
      <c r="I5" s="69">
        <v>12390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C4-'3日'!I4</f>
        <v>1370</v>
      </c>
      <c r="D6" s="112"/>
      <c r="E6" s="112"/>
      <c r="F6" s="113">
        <f>F4-C4</f>
        <v>1426</v>
      </c>
      <c r="G6" s="114"/>
      <c r="H6" s="115"/>
      <c r="I6" s="113">
        <f>I4-F4</f>
        <v>1374</v>
      </c>
      <c r="J6" s="114"/>
      <c r="K6" s="115"/>
      <c r="L6" s="109">
        <f>C6+F6+I6</f>
        <v>4170</v>
      </c>
      <c r="M6" s="109">
        <f>C7+F7+I7</f>
        <v>2870</v>
      </c>
    </row>
    <row r="7" spans="1:15" ht="21.95" customHeight="1" x14ac:dyDescent="0.15">
      <c r="A7" s="98"/>
      <c r="B7" s="6" t="s">
        <v>16</v>
      </c>
      <c r="C7" s="112">
        <f>C5-'3日'!I5</f>
        <v>920</v>
      </c>
      <c r="D7" s="112"/>
      <c r="E7" s="112"/>
      <c r="F7" s="113">
        <f>F5-C5</f>
        <v>860</v>
      </c>
      <c r="G7" s="114"/>
      <c r="H7" s="115"/>
      <c r="I7" s="113">
        <f>I5-F5</f>
        <v>1090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47</v>
      </c>
      <c r="D9" s="69"/>
      <c r="E9" s="69"/>
      <c r="F9" s="69">
        <v>43</v>
      </c>
      <c r="G9" s="69"/>
      <c r="H9" s="69"/>
      <c r="I9" s="69">
        <v>49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47</v>
      </c>
      <c r="D10" s="69"/>
      <c r="E10" s="69"/>
      <c r="F10" s="69">
        <v>43</v>
      </c>
      <c r="G10" s="69"/>
      <c r="H10" s="69"/>
      <c r="I10" s="69">
        <v>49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6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520</v>
      </c>
      <c r="D15" s="36">
        <v>480</v>
      </c>
      <c r="E15" s="36">
        <v>450</v>
      </c>
      <c r="F15" s="36">
        <v>450</v>
      </c>
      <c r="G15" s="36">
        <v>410</v>
      </c>
      <c r="H15" s="36">
        <v>370</v>
      </c>
      <c r="I15" s="36">
        <v>370</v>
      </c>
      <c r="J15" s="36">
        <v>330</v>
      </c>
      <c r="K15" s="36">
        <v>290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114</v>
      </c>
      <c r="D17" s="39" t="s">
        <v>92</v>
      </c>
      <c r="E17" s="39" t="s">
        <v>92</v>
      </c>
      <c r="F17" s="39" t="s">
        <v>114</v>
      </c>
      <c r="G17" s="39" t="s">
        <v>92</v>
      </c>
      <c r="H17" s="39" t="s">
        <v>92</v>
      </c>
      <c r="I17" s="39" t="s">
        <v>114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520</v>
      </c>
      <c r="D21" s="36">
        <v>430</v>
      </c>
      <c r="E21" s="36">
        <v>340</v>
      </c>
      <c r="F21" s="36">
        <v>340</v>
      </c>
      <c r="G21" s="36">
        <v>260</v>
      </c>
      <c r="H21" s="36">
        <v>500</v>
      </c>
      <c r="I21" s="36">
        <v>500</v>
      </c>
      <c r="J21" s="36">
        <v>400</v>
      </c>
      <c r="K21" s="36">
        <v>310</v>
      </c>
    </row>
    <row r="22" spans="1:11" ht="53.25" customHeight="1" x14ac:dyDescent="0.15">
      <c r="A22" s="70"/>
      <c r="B22" s="8" t="s">
        <v>33</v>
      </c>
      <c r="C22" s="65" t="s">
        <v>128</v>
      </c>
      <c r="D22" s="65"/>
      <c r="E22" s="65"/>
      <c r="F22" s="65" t="s">
        <v>136</v>
      </c>
      <c r="G22" s="65"/>
      <c r="H22" s="65"/>
      <c r="I22" s="65" t="s">
        <v>34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1650</v>
      </c>
      <c r="D23" s="66"/>
      <c r="E23" s="66"/>
      <c r="F23" s="66">
        <v>1500</v>
      </c>
      <c r="G23" s="66"/>
      <c r="H23" s="66"/>
      <c r="I23" s="66">
        <v>1500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850</v>
      </c>
      <c r="D24" s="66"/>
      <c r="E24" s="66"/>
      <c r="F24" s="66">
        <v>2680</v>
      </c>
      <c r="G24" s="66"/>
      <c r="H24" s="66"/>
      <c r="I24" s="66">
        <v>2680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7</v>
      </c>
      <c r="D25" s="66"/>
      <c r="E25" s="66"/>
      <c r="F25" s="66">
        <v>7</v>
      </c>
      <c r="G25" s="66"/>
      <c r="H25" s="66"/>
      <c r="I25" s="66">
        <v>7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55</v>
      </c>
      <c r="D26" s="66"/>
      <c r="E26" s="66"/>
      <c r="F26" s="66">
        <v>53</v>
      </c>
      <c r="G26" s="66"/>
      <c r="H26" s="66"/>
      <c r="I26" s="66">
        <v>53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6</v>
      </c>
      <c r="D27" s="66"/>
      <c r="E27" s="66"/>
      <c r="F27" s="66">
        <v>6</v>
      </c>
      <c r="G27" s="66"/>
      <c r="H27" s="66"/>
      <c r="I27" s="66">
        <v>6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139</v>
      </c>
      <c r="D28" s="81"/>
      <c r="E28" s="82"/>
      <c r="F28" s="80" t="s">
        <v>133</v>
      </c>
      <c r="G28" s="81"/>
      <c r="H28" s="82"/>
      <c r="I28" s="80" t="s">
        <v>145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ht="13.5" customHeight="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129</v>
      </c>
      <c r="D31" s="49"/>
      <c r="E31" s="50"/>
      <c r="F31" s="48" t="s">
        <v>134</v>
      </c>
      <c r="G31" s="49"/>
      <c r="H31" s="50"/>
      <c r="I31" s="48" t="s">
        <v>138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9.5</v>
      </c>
      <c r="F35" s="39">
        <v>9.48</v>
      </c>
      <c r="G35" s="39">
        <v>9.56</v>
      </c>
      <c r="H35" s="36">
        <v>9.5</v>
      </c>
      <c r="I35" s="39">
        <v>9.4499999999999993</v>
      </c>
      <c r="J35" s="17">
        <v>9.42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4.71</v>
      </c>
      <c r="F36" s="39">
        <v>5.09</v>
      </c>
      <c r="G36" s="39">
        <v>4.42</v>
      </c>
      <c r="H36" s="36">
        <v>3.79</v>
      </c>
      <c r="I36" s="39">
        <v>6.8</v>
      </c>
      <c r="J36" s="17">
        <v>5.9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9.5</v>
      </c>
      <c r="F37" s="39">
        <v>10.9</v>
      </c>
      <c r="G37" s="30">
        <v>24.5</v>
      </c>
      <c r="H37" s="36">
        <v>28</v>
      </c>
      <c r="I37" s="39">
        <v>12.2</v>
      </c>
      <c r="J37" s="17">
        <v>11.1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5.04</v>
      </c>
      <c r="F38" s="30">
        <v>5.37</v>
      </c>
      <c r="G38" s="30">
        <v>6.87</v>
      </c>
      <c r="H38" s="32">
        <v>7.41</v>
      </c>
      <c r="I38" s="39">
        <v>6.95</v>
      </c>
      <c r="J38" s="17">
        <v>5.87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0.8</v>
      </c>
      <c r="H39" s="36">
        <v>0.8</v>
      </c>
      <c r="I39" s="39">
        <v>0.8</v>
      </c>
      <c r="J39" s="17">
        <v>0.8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10.220000000000001</v>
      </c>
      <c r="F40" s="39">
        <v>10.19</v>
      </c>
      <c r="G40" s="39">
        <v>10.17</v>
      </c>
      <c r="H40" s="36">
        <v>10.14</v>
      </c>
      <c r="I40" s="39">
        <v>10.24</v>
      </c>
      <c r="J40" s="17">
        <v>10.220000000000001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13.67</v>
      </c>
      <c r="F41" s="39">
        <v>15.4</v>
      </c>
      <c r="G41" s="39">
        <v>31</v>
      </c>
      <c r="H41" s="36">
        <v>27.6</v>
      </c>
      <c r="I41" s="39">
        <v>22</v>
      </c>
      <c r="J41" s="17">
        <v>21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3.58</v>
      </c>
      <c r="F42" s="39">
        <v>3.18</v>
      </c>
      <c r="G42" s="39">
        <v>2.98</v>
      </c>
      <c r="H42" s="36">
        <v>2.68</v>
      </c>
      <c r="I42" s="39">
        <v>2.64</v>
      </c>
      <c r="J42" s="17">
        <v>3.05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7.16</v>
      </c>
      <c r="F43" s="39">
        <v>7.67</v>
      </c>
      <c r="G43" s="39">
        <v>7.43</v>
      </c>
      <c r="H43" s="36">
        <v>7.4</v>
      </c>
      <c r="I43" s="39">
        <v>7.76</v>
      </c>
      <c r="J43" s="17">
        <v>7.3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870</v>
      </c>
      <c r="F44" s="39">
        <v>1150</v>
      </c>
      <c r="G44" s="39">
        <v>1344</v>
      </c>
      <c r="H44" s="36">
        <v>890</v>
      </c>
      <c r="I44" s="39">
        <v>1499</v>
      </c>
      <c r="J44" s="17">
        <v>1397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5</v>
      </c>
      <c r="F45" s="39">
        <v>6.93</v>
      </c>
      <c r="G45" s="39">
        <v>7.89</v>
      </c>
      <c r="H45" s="36">
        <v>6.47</v>
      </c>
      <c r="I45" s="39">
        <v>5.08</v>
      </c>
      <c r="J45" s="17">
        <v>4.8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20.7</v>
      </c>
      <c r="F46" s="39">
        <v>22.9</v>
      </c>
      <c r="G46" s="39">
        <v>10.4</v>
      </c>
      <c r="H46" s="36">
        <v>12.5</v>
      </c>
      <c r="I46" s="39">
        <v>33.4</v>
      </c>
      <c r="J46" s="17">
        <v>36.799999999999997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4.3499999999999996</v>
      </c>
      <c r="F47" s="39">
        <v>4.0599999999999996</v>
      </c>
      <c r="G47" s="39">
        <v>7.8</v>
      </c>
      <c r="H47" s="36">
        <v>11.3</v>
      </c>
      <c r="I47" s="39">
        <v>1.48</v>
      </c>
      <c r="J47" s="17">
        <v>2.2999999999999998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54.1</v>
      </c>
      <c r="C59" s="25"/>
      <c r="D59" s="28">
        <v>36.9</v>
      </c>
      <c r="E59" s="25"/>
      <c r="F59" s="25">
        <v>64.3</v>
      </c>
      <c r="G59" s="29"/>
      <c r="H59" s="25">
        <v>155</v>
      </c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>
        <v>42.3</v>
      </c>
      <c r="K60" s="17"/>
      <c r="L60" s="17">
        <v>39.6</v>
      </c>
      <c r="M60" s="17"/>
    </row>
    <row r="61" spans="1:13" ht="18.75" x14ac:dyDescent="0.25">
      <c r="A61" s="24" t="s">
        <v>2</v>
      </c>
      <c r="B61" s="25">
        <v>5.87</v>
      </c>
      <c r="C61" s="25"/>
      <c r="D61" s="28">
        <v>2.89</v>
      </c>
      <c r="E61" s="25"/>
      <c r="F61" s="25">
        <v>17.3</v>
      </c>
      <c r="G61" s="29"/>
      <c r="H61" s="25">
        <v>8.8699999999999992</v>
      </c>
      <c r="I61" s="25"/>
      <c r="J61" s="17">
        <v>6.89</v>
      </c>
      <c r="K61" s="17"/>
      <c r="L61" s="17">
        <v>2.36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33.299999999999997</v>
      </c>
      <c r="D63" s="28"/>
      <c r="E63" s="25">
        <v>5.2</v>
      </c>
      <c r="F63" s="25"/>
      <c r="G63" s="29">
        <v>37.909999999999997</v>
      </c>
      <c r="H63" s="25"/>
      <c r="I63" s="25">
        <v>74.069999999999993</v>
      </c>
      <c r="J63" s="17"/>
      <c r="K63" s="17">
        <v>34.97</v>
      </c>
      <c r="M63" s="17">
        <v>34.19</v>
      </c>
    </row>
    <row r="64" spans="1:13" ht="18.75" x14ac:dyDescent="0.25">
      <c r="A64" s="26" t="s">
        <v>3</v>
      </c>
      <c r="B64" s="25"/>
      <c r="C64" s="25">
        <v>62.3</v>
      </c>
      <c r="D64" s="28"/>
      <c r="E64" s="25">
        <v>7</v>
      </c>
      <c r="F64" s="25"/>
      <c r="G64" s="33">
        <v>18.52</v>
      </c>
      <c r="H64" s="25"/>
      <c r="I64" s="25">
        <v>20.54</v>
      </c>
      <c r="J64" s="17"/>
      <c r="K64" s="17">
        <v>18.579999999999998</v>
      </c>
      <c r="L64" s="17"/>
      <c r="M64" s="17">
        <v>21.38</v>
      </c>
    </row>
    <row r="65" spans="1:13" ht="18.75" x14ac:dyDescent="0.25">
      <c r="A65" s="26" t="s">
        <v>4</v>
      </c>
      <c r="B65" s="25"/>
      <c r="C65" s="25">
        <v>44.1</v>
      </c>
      <c r="D65" s="28"/>
      <c r="E65" s="25">
        <v>47</v>
      </c>
      <c r="F65" s="25"/>
      <c r="G65" s="29">
        <v>46.88</v>
      </c>
      <c r="H65" s="25"/>
      <c r="I65" s="25">
        <v>50.93</v>
      </c>
      <c r="J65" s="17"/>
      <c r="K65" s="17">
        <v>50.68</v>
      </c>
      <c r="M65" s="17">
        <v>51.02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1.62</v>
      </c>
      <c r="C67" s="25">
        <v>5.7</v>
      </c>
      <c r="D67" s="28">
        <v>2.58</v>
      </c>
      <c r="E67" s="25">
        <v>5.2</v>
      </c>
      <c r="F67" s="25">
        <v>0.49</v>
      </c>
      <c r="G67" s="29">
        <v>5.6</v>
      </c>
      <c r="H67" s="25">
        <v>3.17</v>
      </c>
      <c r="I67" s="25">
        <v>6.7</v>
      </c>
      <c r="J67" s="17">
        <v>5.17</v>
      </c>
      <c r="K67" s="17">
        <v>6.4</v>
      </c>
      <c r="L67" s="17">
        <v>5.5</v>
      </c>
      <c r="M67" s="17">
        <v>6.7</v>
      </c>
    </row>
    <row r="68" spans="1:13" ht="18.75" x14ac:dyDescent="0.25">
      <c r="A68" s="27" t="s">
        <v>5</v>
      </c>
      <c r="B68" s="31">
        <v>5.49</v>
      </c>
      <c r="C68" s="25">
        <v>7.3</v>
      </c>
      <c r="D68" s="28">
        <v>5.71</v>
      </c>
      <c r="E68" s="25">
        <v>7</v>
      </c>
      <c r="F68" s="25">
        <v>1.2</v>
      </c>
      <c r="G68" s="29">
        <v>6.9</v>
      </c>
      <c r="H68" s="25">
        <v>8.1999999999999993</v>
      </c>
      <c r="I68" s="25">
        <v>6.4</v>
      </c>
      <c r="J68" s="17">
        <v>4.32</v>
      </c>
      <c r="K68" s="17">
        <v>6.5</v>
      </c>
      <c r="L68" s="17">
        <v>4.7</v>
      </c>
      <c r="M68" s="17">
        <v>6.2</v>
      </c>
    </row>
    <row r="69" spans="1:13" ht="18.75" x14ac:dyDescent="0.25">
      <c r="A69" s="27" t="s">
        <v>6</v>
      </c>
      <c r="B69" s="31">
        <v>2.69</v>
      </c>
      <c r="C69" s="25">
        <v>6.2</v>
      </c>
      <c r="D69" s="28">
        <v>3.62</v>
      </c>
      <c r="E69" s="25">
        <v>6.6</v>
      </c>
      <c r="F69" s="25">
        <v>3.31</v>
      </c>
      <c r="G69" s="29">
        <v>4.5</v>
      </c>
      <c r="H69" s="25">
        <v>3</v>
      </c>
      <c r="I69" s="25">
        <v>7.7</v>
      </c>
      <c r="J69" s="17">
        <v>13</v>
      </c>
      <c r="K69" s="17">
        <v>7.3</v>
      </c>
      <c r="L69" s="17">
        <v>8.5</v>
      </c>
      <c r="M69" s="17">
        <v>6.9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"/>
  <sheetViews>
    <sheetView topLeftCell="A25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140</v>
      </c>
      <c r="D2" s="104"/>
      <c r="E2" s="104"/>
      <c r="F2" s="105" t="s">
        <v>147</v>
      </c>
      <c r="G2" s="105"/>
      <c r="H2" s="105"/>
      <c r="I2" s="106" t="s">
        <v>148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17630</v>
      </c>
      <c r="D4" s="69"/>
      <c r="E4" s="69"/>
      <c r="F4" s="69">
        <v>18900</v>
      </c>
      <c r="G4" s="69"/>
      <c r="H4" s="69"/>
      <c r="I4" s="69">
        <v>20244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13280</v>
      </c>
      <c r="D5" s="69"/>
      <c r="E5" s="69"/>
      <c r="F5" s="69">
        <v>14000</v>
      </c>
      <c r="G5" s="69"/>
      <c r="H5" s="69"/>
      <c r="I5" s="69">
        <v>14903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C4-'4日'!I4</f>
        <v>1380</v>
      </c>
      <c r="D6" s="112"/>
      <c r="E6" s="112"/>
      <c r="F6" s="113">
        <f>F4-C4</f>
        <v>1270</v>
      </c>
      <c r="G6" s="114"/>
      <c r="H6" s="115"/>
      <c r="I6" s="113">
        <f>I4-F4</f>
        <v>1344</v>
      </c>
      <c r="J6" s="114"/>
      <c r="K6" s="115"/>
      <c r="L6" s="109">
        <f>C6+F6+I6</f>
        <v>3994</v>
      </c>
      <c r="M6" s="109">
        <f>C7+F7+I7</f>
        <v>2513</v>
      </c>
    </row>
    <row r="7" spans="1:15" ht="21.95" customHeight="1" x14ac:dyDescent="0.15">
      <c r="A7" s="98"/>
      <c r="B7" s="6" t="s">
        <v>16</v>
      </c>
      <c r="C7" s="112">
        <f>C5-'4日'!I5</f>
        <v>890</v>
      </c>
      <c r="D7" s="112"/>
      <c r="E7" s="112"/>
      <c r="F7" s="113">
        <f>F5-C5</f>
        <v>720</v>
      </c>
      <c r="G7" s="114"/>
      <c r="H7" s="115"/>
      <c r="I7" s="113">
        <f>I5-F5</f>
        <v>903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45</v>
      </c>
      <c r="D9" s="69"/>
      <c r="E9" s="69"/>
      <c r="F9" s="69">
        <v>49</v>
      </c>
      <c r="G9" s="69"/>
      <c r="H9" s="69"/>
      <c r="I9" s="69">
        <v>45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45</v>
      </c>
      <c r="D10" s="69"/>
      <c r="E10" s="69"/>
      <c r="F10" s="69">
        <v>49</v>
      </c>
      <c r="G10" s="69"/>
      <c r="H10" s="69"/>
      <c r="I10" s="69">
        <v>45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300</v>
      </c>
      <c r="D15" s="36">
        <v>480</v>
      </c>
      <c r="E15" s="36">
        <v>450</v>
      </c>
      <c r="F15" s="36">
        <v>450</v>
      </c>
      <c r="G15" s="36">
        <v>410</v>
      </c>
      <c r="H15" s="36">
        <v>380</v>
      </c>
      <c r="I15" s="36">
        <v>380</v>
      </c>
      <c r="J15" s="36">
        <v>330</v>
      </c>
      <c r="K15" s="36">
        <v>290</v>
      </c>
    </row>
    <row r="16" spans="1:15" ht="31.5" customHeight="1" x14ac:dyDescent="0.15">
      <c r="A16" s="52"/>
      <c r="B16" s="8" t="s">
        <v>28</v>
      </c>
      <c r="C16" s="65" t="s">
        <v>143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114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280</v>
      </c>
      <c r="D21" s="36">
        <v>420</v>
      </c>
      <c r="E21" s="36">
        <v>350</v>
      </c>
      <c r="F21" s="36">
        <v>350</v>
      </c>
      <c r="G21" s="36">
        <v>230</v>
      </c>
      <c r="H21" s="36">
        <v>450</v>
      </c>
      <c r="I21" s="36">
        <v>450</v>
      </c>
      <c r="J21" s="36">
        <v>250</v>
      </c>
      <c r="K21" s="36">
        <v>550</v>
      </c>
    </row>
    <row r="22" spans="1:11" ht="32.25" customHeight="1" x14ac:dyDescent="0.15">
      <c r="A22" s="70"/>
      <c r="B22" s="8" t="s">
        <v>33</v>
      </c>
      <c r="C22" s="65" t="s">
        <v>142</v>
      </c>
      <c r="D22" s="65"/>
      <c r="E22" s="65"/>
      <c r="F22" s="65" t="s">
        <v>144</v>
      </c>
      <c r="G22" s="65"/>
      <c r="H22" s="65"/>
      <c r="I22" s="65" t="s">
        <v>149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1400</v>
      </c>
      <c r="D23" s="66"/>
      <c r="E23" s="66"/>
      <c r="F23" s="66">
        <v>1300</v>
      </c>
      <c r="G23" s="66"/>
      <c r="H23" s="66"/>
      <c r="I23" s="66">
        <v>1300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2550</v>
      </c>
      <c r="D24" s="66"/>
      <c r="E24" s="66"/>
      <c r="F24" s="66">
        <v>2550</v>
      </c>
      <c r="G24" s="66"/>
      <c r="H24" s="66"/>
      <c r="I24" s="66">
        <v>2550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</v>
      </c>
      <c r="D25" s="66"/>
      <c r="E25" s="66"/>
      <c r="F25" s="66">
        <v>6</v>
      </c>
      <c r="G25" s="66"/>
      <c r="H25" s="66"/>
      <c r="I25" s="66">
        <v>6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51</v>
      </c>
      <c r="D26" s="66"/>
      <c r="E26" s="66"/>
      <c r="F26" s="66">
        <v>49</v>
      </c>
      <c r="G26" s="66"/>
      <c r="H26" s="66"/>
      <c r="I26" s="66">
        <v>47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5</v>
      </c>
      <c r="D27" s="66"/>
      <c r="E27" s="66"/>
      <c r="F27" s="66">
        <v>5</v>
      </c>
      <c r="G27" s="66"/>
      <c r="H27" s="66"/>
      <c r="I27" s="66">
        <v>5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153</v>
      </c>
      <c r="D28" s="81"/>
      <c r="E28" s="82"/>
      <c r="F28" s="80" t="s">
        <v>162</v>
      </c>
      <c r="G28" s="81"/>
      <c r="H28" s="82"/>
      <c r="I28" s="80" t="s">
        <v>161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141</v>
      </c>
      <c r="D31" s="49"/>
      <c r="E31" s="50"/>
      <c r="F31" s="48" t="s">
        <v>146</v>
      </c>
      <c r="G31" s="49"/>
      <c r="H31" s="50"/>
      <c r="I31" s="48" t="s">
        <v>150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9.35</v>
      </c>
      <c r="F35" s="39">
        <v>9.41</v>
      </c>
      <c r="G35" s="39">
        <v>9.49</v>
      </c>
      <c r="H35" s="36">
        <v>9.4600000000000009</v>
      </c>
      <c r="I35" s="39">
        <v>9.33</v>
      </c>
      <c r="J35" s="17">
        <v>9.4499999999999993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5.12</v>
      </c>
      <c r="F36" s="39">
        <v>6.65</v>
      </c>
      <c r="G36" s="39">
        <v>7.49</v>
      </c>
      <c r="H36" s="36">
        <v>7.05</v>
      </c>
      <c r="I36" s="39">
        <v>4.66</v>
      </c>
      <c r="J36" s="17">
        <v>6.38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40">
        <v>11.9</v>
      </c>
      <c r="F37" s="40">
        <v>13.2</v>
      </c>
      <c r="G37" s="30">
        <v>12.6</v>
      </c>
      <c r="H37" s="36">
        <v>13.4</v>
      </c>
      <c r="I37" s="39">
        <v>13.4</v>
      </c>
      <c r="J37" s="17">
        <v>12.7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40">
        <v>8.7200000000000006</v>
      </c>
      <c r="F38" s="40">
        <v>11.5</v>
      </c>
      <c r="G38" s="30">
        <v>4.3499999999999996</v>
      </c>
      <c r="H38" s="32">
        <v>4.7300000000000004</v>
      </c>
      <c r="I38" s="39">
        <v>3.17</v>
      </c>
      <c r="J38" s="17">
        <v>8.61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0.5</v>
      </c>
      <c r="H39" s="36">
        <v>0.5</v>
      </c>
      <c r="I39" s="39">
        <v>0.2</v>
      </c>
      <c r="J39" s="17">
        <v>0.2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10.14</v>
      </c>
      <c r="F40" s="39">
        <v>10.119999999999999</v>
      </c>
      <c r="G40" s="39">
        <v>10.24</v>
      </c>
      <c r="H40" s="36">
        <v>10.210000000000001</v>
      </c>
      <c r="I40" s="39">
        <v>10.32</v>
      </c>
      <c r="J40" s="17">
        <v>10.24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13.38</v>
      </c>
      <c r="F41" s="39">
        <v>16.62</v>
      </c>
      <c r="G41" s="39">
        <v>18.100000000000001</v>
      </c>
      <c r="H41" s="36">
        <v>19.399999999999999</v>
      </c>
      <c r="I41" s="39">
        <v>18.3</v>
      </c>
      <c r="J41" s="17">
        <v>18.899999999999999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3.41</v>
      </c>
      <c r="F42" s="39">
        <v>4.12</v>
      </c>
      <c r="G42" s="39">
        <v>4.1399999999999997</v>
      </c>
      <c r="H42" s="36">
        <v>4.43</v>
      </c>
      <c r="I42" s="39">
        <v>3.82</v>
      </c>
      <c r="J42" s="17">
        <v>3.9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5.39</v>
      </c>
      <c r="F43" s="39">
        <v>6.35</v>
      </c>
      <c r="G43" s="39">
        <v>6.12</v>
      </c>
      <c r="H43" s="36">
        <v>6.71</v>
      </c>
      <c r="I43" s="39">
        <v>5.64</v>
      </c>
      <c r="J43" s="17">
        <v>5.84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810</v>
      </c>
      <c r="F44" s="39">
        <v>950</v>
      </c>
      <c r="G44" s="39">
        <v>1050</v>
      </c>
      <c r="H44" s="36">
        <v>950</v>
      </c>
      <c r="I44" s="39">
        <v>1228</v>
      </c>
      <c r="J44" s="17">
        <v>1236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3.56</v>
      </c>
      <c r="F45" s="39">
        <v>5.07</v>
      </c>
      <c r="G45" s="39">
        <v>5.53</v>
      </c>
      <c r="H45" s="36">
        <v>5.52</v>
      </c>
      <c r="I45" s="39">
        <v>5.5</v>
      </c>
      <c r="J45" s="17">
        <v>5.54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22.5</v>
      </c>
      <c r="F46" s="39">
        <v>16.7</v>
      </c>
      <c r="G46" s="39">
        <v>19.100000000000001</v>
      </c>
      <c r="H46" s="36">
        <v>18.100000000000001</v>
      </c>
      <c r="I46" s="39">
        <v>22.3</v>
      </c>
      <c r="J46" s="17">
        <v>29.8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2</v>
      </c>
      <c r="F47" s="39">
        <v>1.43</v>
      </c>
      <c r="G47" s="39">
        <v>1.36</v>
      </c>
      <c r="H47" s="36">
        <v>1.73</v>
      </c>
      <c r="I47" s="39">
        <v>8.75</v>
      </c>
      <c r="J47" s="17">
        <v>7.03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8.4600000000000009</v>
      </c>
      <c r="D56" s="18" t="s">
        <v>80</v>
      </c>
      <c r="E56" s="19">
        <v>86</v>
      </c>
      <c r="F56" s="18" t="s">
        <v>81</v>
      </c>
      <c r="G56" s="19">
        <v>86</v>
      </c>
      <c r="H56" s="18" t="s">
        <v>82</v>
      </c>
      <c r="I56" s="19">
        <v>0.03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>
        <v>19.100000000000001</v>
      </c>
      <c r="G59" s="29"/>
      <c r="H59" s="25">
        <v>53.2</v>
      </c>
      <c r="I59" s="25"/>
      <c r="J59" s="42">
        <v>28.6</v>
      </c>
      <c r="K59" s="17"/>
      <c r="L59" s="42">
        <v>32</v>
      </c>
      <c r="M59" s="17"/>
    </row>
    <row r="60" spans="1:13" ht="18.75" x14ac:dyDescent="0.25">
      <c r="A60" s="24" t="s">
        <v>1</v>
      </c>
      <c r="B60" s="25">
        <v>74.599999999999994</v>
      </c>
      <c r="C60" s="25"/>
      <c r="D60" s="28">
        <v>95.3</v>
      </c>
      <c r="E60" s="25"/>
      <c r="F60" s="25"/>
      <c r="G60" s="29"/>
      <c r="H60" s="25"/>
      <c r="I60" s="25"/>
      <c r="J60" s="42">
        <v>3.69</v>
      </c>
      <c r="K60" s="17"/>
      <c r="L60" s="42">
        <v>4.25</v>
      </c>
      <c r="M60" s="17"/>
    </row>
    <row r="61" spans="1:13" ht="18.75" x14ac:dyDescent="0.25">
      <c r="A61" s="24" t="s">
        <v>2</v>
      </c>
      <c r="B61" s="25">
        <v>3.1</v>
      </c>
      <c r="C61" s="25"/>
      <c r="D61" s="28">
        <v>3.65</v>
      </c>
      <c r="E61" s="25"/>
      <c r="F61" s="25">
        <v>0.81</v>
      </c>
      <c r="G61" s="29"/>
      <c r="H61" s="25">
        <v>5.6</v>
      </c>
      <c r="I61" s="25"/>
      <c r="J61" s="17"/>
      <c r="K61" s="17"/>
      <c r="L61" s="17"/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32.9</v>
      </c>
      <c r="D63" s="28"/>
      <c r="E63" s="25">
        <v>35.9</v>
      </c>
      <c r="F63" s="25"/>
      <c r="G63" s="29">
        <v>33.6</v>
      </c>
      <c r="H63" s="25"/>
      <c r="I63" s="25">
        <v>34.200000000000003</v>
      </c>
      <c r="J63" s="17"/>
      <c r="K63" s="42">
        <v>34.82</v>
      </c>
      <c r="M63" s="42">
        <v>32.79</v>
      </c>
    </row>
    <row r="64" spans="1:13" ht="18.75" x14ac:dyDescent="0.25">
      <c r="A64" s="26" t="s">
        <v>3</v>
      </c>
      <c r="B64" s="25"/>
      <c r="C64" s="25">
        <v>22.8</v>
      </c>
      <c r="D64" s="28"/>
      <c r="E64" s="25">
        <v>21.8</v>
      </c>
      <c r="F64" s="25"/>
      <c r="G64" s="33">
        <v>23.3</v>
      </c>
      <c r="H64" s="25"/>
      <c r="I64" s="25">
        <v>22.8</v>
      </c>
      <c r="J64" s="17"/>
      <c r="K64" s="42">
        <v>25.69</v>
      </c>
      <c r="L64" s="17"/>
      <c r="M64" s="42">
        <v>25.84</v>
      </c>
    </row>
    <row r="65" spans="1:13" ht="18.75" x14ac:dyDescent="0.25">
      <c r="A65" s="26" t="s">
        <v>4</v>
      </c>
      <c r="B65" s="25"/>
      <c r="C65" s="25">
        <v>45.2</v>
      </c>
      <c r="D65" s="28"/>
      <c r="E65" s="25">
        <v>56.5</v>
      </c>
      <c r="F65" s="25"/>
      <c r="G65" s="29">
        <v>57.4</v>
      </c>
      <c r="H65" s="25"/>
      <c r="I65" s="25">
        <v>59.5</v>
      </c>
      <c r="J65" s="17"/>
      <c r="K65" s="42">
        <v>58.53</v>
      </c>
      <c r="M65" s="42">
        <v>62.59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20.25" x14ac:dyDescent="0.25">
      <c r="A67" s="27" t="s">
        <v>88</v>
      </c>
      <c r="B67" s="25">
        <v>2.04</v>
      </c>
      <c r="C67" s="25">
        <v>4.3</v>
      </c>
      <c r="D67" s="28">
        <v>1.35</v>
      </c>
      <c r="E67" s="25">
        <v>2.5</v>
      </c>
      <c r="F67" s="25">
        <v>0.18</v>
      </c>
      <c r="G67" s="29">
        <v>4.5999999999999996</v>
      </c>
      <c r="H67" s="25">
        <v>1.43</v>
      </c>
      <c r="I67" s="25">
        <v>4.4000000000000004</v>
      </c>
      <c r="J67" s="43">
        <v>3.77</v>
      </c>
      <c r="K67" s="43">
        <v>3.4</v>
      </c>
      <c r="L67" s="42">
        <v>7.05</v>
      </c>
      <c r="M67" s="42">
        <v>15.3</v>
      </c>
    </row>
    <row r="68" spans="1:13" ht="20.25" x14ac:dyDescent="0.25">
      <c r="A68" s="27" t="s">
        <v>5</v>
      </c>
      <c r="B68" s="41">
        <v>3.63</v>
      </c>
      <c r="C68" s="25">
        <v>3.2</v>
      </c>
      <c r="D68" s="28">
        <v>3.77</v>
      </c>
      <c r="E68" s="25">
        <v>8.6</v>
      </c>
      <c r="F68" s="25">
        <v>0.56999999999999995</v>
      </c>
      <c r="G68" s="29">
        <v>7.5</v>
      </c>
      <c r="H68" s="25">
        <v>3.12</v>
      </c>
      <c r="I68" s="25">
        <v>7.9</v>
      </c>
      <c r="J68" s="43">
        <v>1.39</v>
      </c>
      <c r="K68" s="43">
        <v>4.2</v>
      </c>
      <c r="L68" s="42">
        <v>2.31</v>
      </c>
      <c r="M68" s="42">
        <v>14.5</v>
      </c>
    </row>
    <row r="69" spans="1:13" ht="20.25" x14ac:dyDescent="0.25">
      <c r="A69" s="27" t="s">
        <v>6</v>
      </c>
      <c r="B69" s="41">
        <v>11.5</v>
      </c>
      <c r="C69" s="25">
        <v>10.8</v>
      </c>
      <c r="D69" s="28">
        <v>3.15</v>
      </c>
      <c r="E69" s="25">
        <v>5.7</v>
      </c>
      <c r="F69" s="25">
        <v>3.24</v>
      </c>
      <c r="G69" s="29">
        <v>5.6</v>
      </c>
      <c r="H69" s="25">
        <v>3.71</v>
      </c>
      <c r="I69" s="25">
        <v>5.9</v>
      </c>
      <c r="J69" s="43">
        <v>5.36</v>
      </c>
      <c r="K69" s="43">
        <v>5.3</v>
      </c>
      <c r="L69" s="42">
        <v>5.9</v>
      </c>
      <c r="M69" s="42">
        <v>16.100000000000001</v>
      </c>
    </row>
    <row r="70" spans="1:13" ht="18.75" x14ac:dyDescent="0.25">
      <c r="A70" s="27" t="s">
        <v>7</v>
      </c>
      <c r="B70" s="41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topLeftCell="B10" workbookViewId="0">
      <selection activeCell="F24" sqref="F24:H2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151</v>
      </c>
      <c r="D2" s="104"/>
      <c r="E2" s="104"/>
      <c r="F2" s="105" t="s">
        <v>155</v>
      </c>
      <c r="G2" s="105"/>
      <c r="H2" s="105"/>
      <c r="I2" s="106" t="s">
        <v>160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21650</v>
      </c>
      <c r="D4" s="69"/>
      <c r="E4" s="69"/>
      <c r="F4" s="69">
        <v>22960</v>
      </c>
      <c r="G4" s="69"/>
      <c r="H4" s="69"/>
      <c r="I4" s="69">
        <v>24209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15990</v>
      </c>
      <c r="D5" s="69"/>
      <c r="E5" s="69"/>
      <c r="F5" s="69">
        <v>16900</v>
      </c>
      <c r="G5" s="69"/>
      <c r="H5" s="69"/>
      <c r="I5" s="69">
        <v>17863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C4-'5日'!I4</f>
        <v>1406</v>
      </c>
      <c r="D6" s="112"/>
      <c r="E6" s="112"/>
      <c r="F6" s="113">
        <f>F4-C4</f>
        <v>1310</v>
      </c>
      <c r="G6" s="114"/>
      <c r="H6" s="115"/>
      <c r="I6" s="113">
        <f>I4-F4</f>
        <v>1249</v>
      </c>
      <c r="J6" s="114"/>
      <c r="K6" s="115"/>
      <c r="L6" s="109">
        <f>C6+F6+I6</f>
        <v>3965</v>
      </c>
      <c r="M6" s="109">
        <f>C7+F7+I7</f>
        <v>2960</v>
      </c>
    </row>
    <row r="7" spans="1:15" ht="21.95" customHeight="1" x14ac:dyDescent="0.15">
      <c r="A7" s="98"/>
      <c r="B7" s="6" t="s">
        <v>16</v>
      </c>
      <c r="C7" s="112">
        <f>C5-'5日'!I5</f>
        <v>1087</v>
      </c>
      <c r="D7" s="112"/>
      <c r="E7" s="112"/>
      <c r="F7" s="113">
        <f>F5-C5</f>
        <v>910</v>
      </c>
      <c r="G7" s="114"/>
      <c r="H7" s="115"/>
      <c r="I7" s="113">
        <f>I5-F5</f>
        <v>963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46</v>
      </c>
      <c r="D9" s="69"/>
      <c r="E9" s="69"/>
      <c r="F9" s="69">
        <v>49</v>
      </c>
      <c r="G9" s="69"/>
      <c r="H9" s="69"/>
      <c r="I9" s="69">
        <v>44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46</v>
      </c>
      <c r="D10" s="69"/>
      <c r="E10" s="69"/>
      <c r="F10" s="69">
        <v>49</v>
      </c>
      <c r="G10" s="69"/>
      <c r="H10" s="69"/>
      <c r="I10" s="69">
        <v>44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290</v>
      </c>
      <c r="D15" s="36">
        <v>250</v>
      </c>
      <c r="E15" s="36">
        <v>500</v>
      </c>
      <c r="F15" s="36">
        <v>500</v>
      </c>
      <c r="G15" s="36">
        <v>470</v>
      </c>
      <c r="H15" s="36">
        <v>440</v>
      </c>
      <c r="I15" s="36">
        <v>440</v>
      </c>
      <c r="J15" s="36">
        <v>400</v>
      </c>
      <c r="K15" s="36">
        <v>370</v>
      </c>
    </row>
    <row r="16" spans="1:15" ht="21.95" customHeight="1" x14ac:dyDescent="0.15">
      <c r="A16" s="52"/>
      <c r="B16" s="8" t="s">
        <v>28</v>
      </c>
      <c r="C16" s="65" t="s">
        <v>154</v>
      </c>
      <c r="D16" s="65"/>
      <c r="E16" s="65"/>
      <c r="F16" s="65" t="s">
        <v>156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550</v>
      </c>
      <c r="D21" s="36">
        <v>460</v>
      </c>
      <c r="E21" s="36">
        <v>380</v>
      </c>
      <c r="F21" s="36">
        <v>380</v>
      </c>
      <c r="G21" s="36">
        <v>520</v>
      </c>
      <c r="H21" s="36">
        <v>430</v>
      </c>
      <c r="I21" s="36">
        <v>430</v>
      </c>
      <c r="J21" s="36">
        <v>550</v>
      </c>
      <c r="K21" s="36">
        <v>500</v>
      </c>
    </row>
    <row r="22" spans="1:11" ht="21.9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157</v>
      </c>
      <c r="G22" s="65"/>
      <c r="H22" s="65"/>
      <c r="I22" s="65" t="s">
        <v>159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1160</v>
      </c>
      <c r="D23" s="66"/>
      <c r="E23" s="66"/>
      <c r="F23" s="66">
        <v>1160</v>
      </c>
      <c r="G23" s="66"/>
      <c r="H23" s="66"/>
      <c r="I23" s="66">
        <v>1160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2200</v>
      </c>
      <c r="D24" s="66"/>
      <c r="E24" s="66"/>
      <c r="F24" s="66">
        <v>2050</v>
      </c>
      <c r="G24" s="66"/>
      <c r="H24" s="66"/>
      <c r="I24" s="66">
        <v>2050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</v>
      </c>
      <c r="D25" s="66"/>
      <c r="E25" s="66"/>
      <c r="F25" s="66">
        <v>5</v>
      </c>
      <c r="G25" s="66"/>
      <c r="H25" s="66"/>
      <c r="I25" s="66">
        <v>5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47</v>
      </c>
      <c r="D26" s="66"/>
      <c r="E26" s="66"/>
      <c r="F26" s="66">
        <v>43</v>
      </c>
      <c r="G26" s="66"/>
      <c r="H26" s="66"/>
      <c r="I26" s="66">
        <v>41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5</v>
      </c>
      <c r="D27" s="66"/>
      <c r="E27" s="66"/>
      <c r="F27" s="66">
        <v>5</v>
      </c>
      <c r="G27" s="66"/>
      <c r="H27" s="66"/>
      <c r="I27" s="66">
        <v>5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190</v>
      </c>
      <c r="D28" s="81"/>
      <c r="E28" s="82"/>
      <c r="F28" s="80" t="s">
        <v>167</v>
      </c>
      <c r="G28" s="81"/>
      <c r="H28" s="82"/>
      <c r="I28" s="80" t="s">
        <v>163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152</v>
      </c>
      <c r="D31" s="49"/>
      <c r="E31" s="50"/>
      <c r="F31" s="48" t="s">
        <v>158</v>
      </c>
      <c r="G31" s="49"/>
      <c r="H31" s="50"/>
      <c r="I31" s="48" t="s">
        <v>164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9.44</v>
      </c>
      <c r="F35" s="39">
        <v>9.4600000000000009</v>
      </c>
      <c r="G35" s="39">
        <v>9.43</v>
      </c>
      <c r="H35" s="36">
        <v>9.4600000000000009</v>
      </c>
      <c r="I35" s="39">
        <v>9.44</v>
      </c>
      <c r="J35" s="17">
        <v>9.4600000000000009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7.52</v>
      </c>
      <c r="F36" s="39">
        <v>7.76</v>
      </c>
      <c r="G36" s="39">
        <v>9.6999999999999993</v>
      </c>
      <c r="H36" s="36">
        <v>8.0299999999999994</v>
      </c>
      <c r="I36" s="39">
        <v>4.2</v>
      </c>
      <c r="J36" s="17">
        <v>5.29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13.2</v>
      </c>
      <c r="F37" s="39">
        <v>13.6</v>
      </c>
      <c r="G37" s="30">
        <v>12.9</v>
      </c>
      <c r="H37" s="36">
        <v>13.3</v>
      </c>
      <c r="I37" s="39">
        <v>12.3</v>
      </c>
      <c r="J37" s="17">
        <v>13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6.93</v>
      </c>
      <c r="F38" s="30">
        <v>7.33</v>
      </c>
      <c r="G38" s="30">
        <v>10.4</v>
      </c>
      <c r="H38" s="32">
        <v>7.38</v>
      </c>
      <c r="I38" s="39">
        <v>8.75</v>
      </c>
      <c r="J38" s="17">
        <v>6.06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10.17</v>
      </c>
      <c r="F40" s="39">
        <v>10.15</v>
      </c>
      <c r="G40" s="39">
        <v>10.17</v>
      </c>
      <c r="H40" s="36">
        <v>10.130000000000001</v>
      </c>
      <c r="I40" s="39">
        <v>10.36</v>
      </c>
      <c r="J40" s="17">
        <v>10.28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13.26</v>
      </c>
      <c r="F41" s="39">
        <v>17.21</v>
      </c>
      <c r="G41" s="39">
        <v>16.96</v>
      </c>
      <c r="H41" s="36">
        <v>15.96</v>
      </c>
      <c r="I41" s="39">
        <v>14.65</v>
      </c>
      <c r="J41" s="17">
        <v>14.76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3.8</v>
      </c>
      <c r="F42" s="39">
        <v>3.54</v>
      </c>
      <c r="G42" s="39">
        <v>3.62</v>
      </c>
      <c r="H42" s="36">
        <v>3.71</v>
      </c>
      <c r="I42" s="39">
        <v>3.71</v>
      </c>
      <c r="J42" s="17">
        <v>3.9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8.31</v>
      </c>
      <c r="F43" s="39">
        <v>8.73</v>
      </c>
      <c r="G43" s="39">
        <v>7.47</v>
      </c>
      <c r="H43" s="36">
        <v>7.22</v>
      </c>
      <c r="I43" s="39">
        <v>6.54</v>
      </c>
      <c r="J43" s="17">
        <v>6.73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590</v>
      </c>
      <c r="F44" s="39">
        <v>7.3</v>
      </c>
      <c r="G44" s="39">
        <v>1490</v>
      </c>
      <c r="H44" s="36">
        <v>1500</v>
      </c>
      <c r="I44" s="39">
        <v>1338</v>
      </c>
      <c r="J44" s="17">
        <v>1316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4.04</v>
      </c>
      <c r="F45" s="39">
        <v>4.57</v>
      </c>
      <c r="G45" s="39">
        <v>5.79</v>
      </c>
      <c r="H45" s="36">
        <v>4.1399999999999997</v>
      </c>
      <c r="I45" s="39">
        <v>4.5999999999999996</v>
      </c>
      <c r="J45" s="17">
        <v>5.61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31.2</v>
      </c>
      <c r="F46" s="39">
        <v>33.6</v>
      </c>
      <c r="G46" s="39">
        <v>41.1</v>
      </c>
      <c r="H46" s="36">
        <v>42.1</v>
      </c>
      <c r="I46" s="39">
        <v>46.2</v>
      </c>
      <c r="J46" s="17">
        <v>42.8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1.85</v>
      </c>
      <c r="F47" s="39">
        <v>2.0299999999999998</v>
      </c>
      <c r="G47" s="39">
        <v>2.3199999999999998</v>
      </c>
      <c r="H47" s="36">
        <v>13.7</v>
      </c>
      <c r="I47" s="39">
        <v>4.57</v>
      </c>
      <c r="J47" s="17">
        <v>5.26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7.21</v>
      </c>
      <c r="D56" s="18" t="s">
        <v>80</v>
      </c>
      <c r="E56" s="19">
        <v>71</v>
      </c>
      <c r="F56" s="18" t="s">
        <v>81</v>
      </c>
      <c r="G56" s="19">
        <v>87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6030</v>
      </c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2.0299999999999998</v>
      </c>
      <c r="D60" s="25">
        <v>1.39</v>
      </c>
      <c r="E60" s="25"/>
      <c r="F60" s="25">
        <v>5.15</v>
      </c>
      <c r="G60" s="29"/>
      <c r="H60" s="25">
        <v>2.09</v>
      </c>
      <c r="I60" s="25"/>
      <c r="J60" s="17">
        <v>2.46</v>
      </c>
      <c r="K60" s="17"/>
      <c r="L60" s="17">
        <v>7.66</v>
      </c>
      <c r="M60" s="17"/>
    </row>
    <row r="61" spans="1:13" ht="18.75" x14ac:dyDescent="0.25">
      <c r="A61" s="24" t="s">
        <v>2</v>
      </c>
      <c r="B61" s="25"/>
      <c r="D61" s="25">
        <v>0.53</v>
      </c>
      <c r="E61" s="25"/>
      <c r="F61" s="25">
        <v>7.64</v>
      </c>
      <c r="G61" s="29"/>
      <c r="H61" s="25">
        <v>36.5</v>
      </c>
      <c r="I61" s="25"/>
      <c r="J61" s="17">
        <v>4.87</v>
      </c>
      <c r="K61" s="17"/>
      <c r="L61" s="17">
        <v>4.67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34.1</v>
      </c>
      <c r="D63" s="28"/>
      <c r="E63" s="25">
        <v>30.1</v>
      </c>
      <c r="F63" s="25"/>
      <c r="G63" s="29">
        <v>47.7</v>
      </c>
      <c r="H63" s="25"/>
      <c r="I63" s="25">
        <v>33.200000000000003</v>
      </c>
      <c r="J63" s="17"/>
      <c r="K63" s="17">
        <v>32.590000000000003</v>
      </c>
      <c r="M63" s="17">
        <v>33.79</v>
      </c>
    </row>
    <row r="64" spans="1:13" ht="18.75" x14ac:dyDescent="0.25">
      <c r="A64" s="26" t="s">
        <v>3</v>
      </c>
      <c r="B64" s="25"/>
      <c r="C64" s="25">
        <v>25.2</v>
      </c>
      <c r="D64" s="28"/>
      <c r="E64" s="25">
        <v>26.3</v>
      </c>
      <c r="F64" s="25"/>
      <c r="G64" s="33">
        <v>47.2</v>
      </c>
      <c r="H64" s="25"/>
      <c r="I64" s="25">
        <v>27.9</v>
      </c>
      <c r="J64" s="17"/>
      <c r="K64" s="17">
        <v>29.32</v>
      </c>
      <c r="L64" s="17"/>
      <c r="M64" s="17">
        <v>32.42</v>
      </c>
    </row>
    <row r="65" spans="1:13" ht="18.75" x14ac:dyDescent="0.25">
      <c r="A65" s="26" t="s">
        <v>4</v>
      </c>
      <c r="B65" s="25"/>
      <c r="C65" s="25">
        <v>58.3</v>
      </c>
      <c r="D65" s="28"/>
      <c r="E65" s="25">
        <v>56.4</v>
      </c>
      <c r="F65" s="25"/>
      <c r="G65" s="29">
        <v>116</v>
      </c>
      <c r="H65" s="25"/>
      <c r="I65" s="25">
        <v>52.8</v>
      </c>
      <c r="J65" s="17"/>
      <c r="K65" s="17">
        <v>56.93</v>
      </c>
      <c r="M65" s="17">
        <v>56.61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7.25</v>
      </c>
      <c r="C67" s="25">
        <v>15.8</v>
      </c>
      <c r="D67" s="28">
        <v>9.7200000000000006</v>
      </c>
      <c r="E67" s="25">
        <v>9.3000000000000007</v>
      </c>
      <c r="F67" s="25">
        <v>2.17</v>
      </c>
      <c r="G67" s="29">
        <v>9.1999999999999993</v>
      </c>
      <c r="H67" s="25">
        <v>1.42</v>
      </c>
      <c r="I67" s="25">
        <v>8.3000000000000007</v>
      </c>
      <c r="J67" s="17">
        <v>2.87</v>
      </c>
      <c r="K67" s="17">
        <v>8.6</v>
      </c>
      <c r="L67" s="17">
        <v>1.8</v>
      </c>
      <c r="M67" s="17">
        <v>9.1999999999999993</v>
      </c>
    </row>
    <row r="68" spans="1:13" ht="18.75" x14ac:dyDescent="0.25">
      <c r="A68" s="27" t="s">
        <v>5</v>
      </c>
      <c r="B68" s="31">
        <v>3.26</v>
      </c>
      <c r="C68" s="25">
        <v>12.7</v>
      </c>
      <c r="D68" s="28">
        <v>8.2100000000000009</v>
      </c>
      <c r="E68" s="25">
        <v>10.3</v>
      </c>
      <c r="F68" s="25">
        <v>8</v>
      </c>
      <c r="G68" s="29">
        <v>14.3</v>
      </c>
      <c r="H68" s="25">
        <v>1.99</v>
      </c>
      <c r="I68" s="25">
        <v>12.6</v>
      </c>
      <c r="J68" s="17">
        <v>3.5</v>
      </c>
      <c r="K68" s="17">
        <v>14.8</v>
      </c>
      <c r="L68" s="17">
        <v>3.17</v>
      </c>
      <c r="M68" s="17">
        <v>12.7</v>
      </c>
    </row>
    <row r="69" spans="1:13" ht="18.75" x14ac:dyDescent="0.25">
      <c r="A69" s="27" t="s">
        <v>6</v>
      </c>
      <c r="B69" s="31">
        <v>6.85</v>
      </c>
      <c r="C69" s="25">
        <v>11.6</v>
      </c>
      <c r="D69" s="28">
        <v>5.33</v>
      </c>
      <c r="E69" s="25">
        <v>7.9</v>
      </c>
      <c r="F69" s="25">
        <v>5.3</v>
      </c>
      <c r="G69" s="29">
        <v>7.2</v>
      </c>
      <c r="H69" s="25">
        <v>1.89</v>
      </c>
      <c r="I69" s="25">
        <v>14.7</v>
      </c>
      <c r="J69" s="17">
        <v>5.89</v>
      </c>
      <c r="K69" s="17">
        <v>14.2</v>
      </c>
      <c r="L69" s="17">
        <v>6.27</v>
      </c>
      <c r="M69" s="17">
        <v>10.4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topLeftCell="A10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165</v>
      </c>
      <c r="D2" s="104"/>
      <c r="E2" s="104"/>
      <c r="F2" s="105" t="s">
        <v>169</v>
      </c>
      <c r="G2" s="105"/>
      <c r="H2" s="105"/>
      <c r="I2" s="106" t="s">
        <v>175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25600</v>
      </c>
      <c r="D4" s="69"/>
      <c r="E4" s="69"/>
      <c r="F4" s="69">
        <v>26920</v>
      </c>
      <c r="G4" s="69"/>
      <c r="H4" s="69"/>
      <c r="I4" s="69">
        <v>28106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19200</v>
      </c>
      <c r="D5" s="69"/>
      <c r="E5" s="69"/>
      <c r="F5" s="69">
        <v>20555</v>
      </c>
      <c r="G5" s="69"/>
      <c r="H5" s="69"/>
      <c r="I5" s="69">
        <v>21486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C4-'6日'!I4</f>
        <v>1391</v>
      </c>
      <c r="D6" s="112"/>
      <c r="E6" s="112"/>
      <c r="F6" s="113">
        <f>F4-C4</f>
        <v>1320</v>
      </c>
      <c r="G6" s="114"/>
      <c r="H6" s="115"/>
      <c r="I6" s="113">
        <f>I4-F4</f>
        <v>1186</v>
      </c>
      <c r="J6" s="114"/>
      <c r="K6" s="115"/>
      <c r="L6" s="109">
        <f>C6+F6+I6</f>
        <v>3897</v>
      </c>
      <c r="M6" s="109">
        <f>C7+F7+I7</f>
        <v>3623</v>
      </c>
    </row>
    <row r="7" spans="1:15" ht="21.95" customHeight="1" x14ac:dyDescent="0.15">
      <c r="A7" s="98"/>
      <c r="B7" s="6" t="s">
        <v>16</v>
      </c>
      <c r="C7" s="112">
        <f>C5-'6日'!I5</f>
        <v>1337</v>
      </c>
      <c r="D7" s="112"/>
      <c r="E7" s="112"/>
      <c r="F7" s="113">
        <f>F5-C5</f>
        <v>1355</v>
      </c>
      <c r="G7" s="114"/>
      <c r="H7" s="115"/>
      <c r="I7" s="113">
        <f>I5-F5</f>
        <v>931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45</v>
      </c>
      <c r="D9" s="69"/>
      <c r="E9" s="69"/>
      <c r="F9" s="69">
        <v>48</v>
      </c>
      <c r="G9" s="69"/>
      <c r="H9" s="69"/>
      <c r="I9" s="69">
        <v>47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45</v>
      </c>
      <c r="D10" s="69"/>
      <c r="E10" s="69"/>
      <c r="F10" s="69">
        <v>48</v>
      </c>
      <c r="G10" s="69"/>
      <c r="H10" s="69"/>
      <c r="I10" s="69">
        <v>47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370</v>
      </c>
      <c r="D15" s="36">
        <v>340</v>
      </c>
      <c r="E15" s="36">
        <v>290</v>
      </c>
      <c r="F15" s="36">
        <v>290</v>
      </c>
      <c r="G15" s="36">
        <v>520</v>
      </c>
      <c r="H15" s="36">
        <v>480</v>
      </c>
      <c r="I15" s="36">
        <v>480</v>
      </c>
      <c r="J15" s="36">
        <v>440</v>
      </c>
      <c r="K15" s="36">
        <v>410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170</v>
      </c>
      <c r="G16" s="65"/>
      <c r="H16" s="65"/>
      <c r="I16" s="65" t="s">
        <v>29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500</v>
      </c>
      <c r="D21" s="36">
        <v>450</v>
      </c>
      <c r="E21" s="36">
        <v>310</v>
      </c>
      <c r="F21" s="36">
        <v>310</v>
      </c>
      <c r="G21" s="36">
        <v>500</v>
      </c>
      <c r="H21" s="36">
        <v>440</v>
      </c>
      <c r="I21" s="36">
        <v>440</v>
      </c>
      <c r="J21" s="36">
        <v>340</v>
      </c>
      <c r="K21" s="36">
        <v>500</v>
      </c>
    </row>
    <row r="22" spans="1:11" ht="36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171</v>
      </c>
      <c r="G22" s="65"/>
      <c r="H22" s="65"/>
      <c r="I22" s="65" t="s">
        <v>176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1050</v>
      </c>
      <c r="D23" s="66"/>
      <c r="E23" s="66"/>
      <c r="F23" s="66">
        <v>930</v>
      </c>
      <c r="G23" s="66"/>
      <c r="H23" s="66"/>
      <c r="I23" s="66">
        <v>880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2050</v>
      </c>
      <c r="D24" s="66"/>
      <c r="E24" s="66"/>
      <c r="F24" s="66">
        <v>2000</v>
      </c>
      <c r="G24" s="66"/>
      <c r="H24" s="66"/>
      <c r="I24" s="66">
        <v>1800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5</v>
      </c>
      <c r="D25" s="66"/>
      <c r="E25" s="66"/>
      <c r="F25" s="66" t="s">
        <v>172</v>
      </c>
      <c r="G25" s="66"/>
      <c r="H25" s="66"/>
      <c r="I25" s="66">
        <v>64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41</v>
      </c>
      <c r="D26" s="66"/>
      <c r="E26" s="66"/>
      <c r="F26" s="66">
        <v>39</v>
      </c>
      <c r="G26" s="66"/>
      <c r="H26" s="66"/>
      <c r="I26" s="66">
        <v>37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5</v>
      </c>
      <c r="D27" s="66"/>
      <c r="E27" s="66"/>
      <c r="F27" s="66">
        <v>5</v>
      </c>
      <c r="G27" s="66"/>
      <c r="H27" s="66"/>
      <c r="I27" s="66">
        <v>5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173</v>
      </c>
      <c r="D28" s="81"/>
      <c r="E28" s="82"/>
      <c r="F28" s="80" t="s">
        <v>286</v>
      </c>
      <c r="G28" s="81"/>
      <c r="H28" s="82"/>
      <c r="I28" s="80" t="s">
        <v>179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166</v>
      </c>
      <c r="D31" s="49"/>
      <c r="E31" s="50"/>
      <c r="F31" s="48" t="s">
        <v>168</v>
      </c>
      <c r="G31" s="49"/>
      <c r="H31" s="50"/>
      <c r="I31" s="48" t="s">
        <v>174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9.3800000000000008</v>
      </c>
      <c r="F35" s="39">
        <v>9.43</v>
      </c>
      <c r="G35" s="39">
        <v>9.4499999999999993</v>
      </c>
      <c r="H35" s="36">
        <v>9.49</v>
      </c>
      <c r="I35" s="39">
        <v>9.52</v>
      </c>
      <c r="J35" s="17">
        <v>9.48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6.6</v>
      </c>
      <c r="F36" s="39">
        <v>8.39</v>
      </c>
      <c r="G36" s="39">
        <v>7.16</v>
      </c>
      <c r="H36" s="36">
        <v>8.18</v>
      </c>
      <c r="I36" s="39">
        <v>7.38</v>
      </c>
      <c r="J36" s="17">
        <v>7.81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12.6</v>
      </c>
      <c r="F37" s="39">
        <v>16.399999999999999</v>
      </c>
      <c r="G37" s="30">
        <v>12.2</v>
      </c>
      <c r="H37" s="36">
        <v>12.4</v>
      </c>
      <c r="I37" s="39">
        <v>13.5</v>
      </c>
      <c r="J37" s="17">
        <v>13.3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10.3</v>
      </c>
      <c r="F38" s="30">
        <v>15.8</v>
      </c>
      <c r="G38" s="30">
        <v>9.1999999999999993</v>
      </c>
      <c r="H38" s="32">
        <v>12.3</v>
      </c>
      <c r="I38" s="39">
        <v>6.99</v>
      </c>
      <c r="J38" s="17">
        <v>6.12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6">
        <v>0.2</v>
      </c>
      <c r="I39" s="39">
        <v>0.2</v>
      </c>
      <c r="J39" s="17">
        <v>0.2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10.23</v>
      </c>
      <c r="F40" s="39">
        <v>10.31</v>
      </c>
      <c r="G40" s="39">
        <v>10.24</v>
      </c>
      <c r="H40" s="36">
        <v>10.16</v>
      </c>
      <c r="I40" s="39">
        <v>10.29</v>
      </c>
      <c r="J40" s="17">
        <v>10.26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20.2</v>
      </c>
      <c r="F41" s="39">
        <v>14.57</v>
      </c>
      <c r="G41" s="39">
        <v>18.5</v>
      </c>
      <c r="H41" s="36">
        <v>17.34</v>
      </c>
      <c r="I41" s="39">
        <v>19.100000000000001</v>
      </c>
      <c r="J41" s="17">
        <v>17.14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4.2300000000000004</v>
      </c>
      <c r="F42" s="39">
        <v>4.42</v>
      </c>
      <c r="G42" s="39">
        <v>4.38</v>
      </c>
      <c r="H42" s="36">
        <v>4.18</v>
      </c>
      <c r="I42" s="39">
        <v>4.1399999999999997</v>
      </c>
      <c r="J42" s="17">
        <v>3.92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8.83</v>
      </c>
      <c r="F43" s="39">
        <v>8.69</v>
      </c>
      <c r="G43" s="39">
        <v>8.82</v>
      </c>
      <c r="H43" s="36">
        <v>8.18</v>
      </c>
      <c r="I43" s="39">
        <v>7.98</v>
      </c>
      <c r="J43" s="17">
        <v>7.81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1338</v>
      </c>
      <c r="F44" s="39">
        <v>1214</v>
      </c>
      <c r="G44" s="39">
        <v>1123</v>
      </c>
      <c r="H44" s="36">
        <v>1124</v>
      </c>
      <c r="I44" s="39">
        <v>1010</v>
      </c>
      <c r="J44" s="17">
        <v>880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10.14</v>
      </c>
      <c r="F45" s="39">
        <v>4.6900000000000004</v>
      </c>
      <c r="G45" s="39">
        <v>5.83</v>
      </c>
      <c r="H45" s="36">
        <v>6.58</v>
      </c>
      <c r="I45" s="39">
        <v>5.9</v>
      </c>
      <c r="J45" s="17">
        <v>5.66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28.8</v>
      </c>
      <c r="F46" s="39">
        <v>24.9</v>
      </c>
      <c r="G46" s="39">
        <v>34.9</v>
      </c>
      <c r="H46" s="36">
        <v>24.3</v>
      </c>
      <c r="I46" s="39">
        <v>28.5</v>
      </c>
      <c r="J46" s="17">
        <v>25.5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11.6</v>
      </c>
      <c r="F47" s="39">
        <v>14.5</v>
      </c>
      <c r="G47" s="39">
        <v>2.19</v>
      </c>
      <c r="H47" s="36">
        <v>16.100000000000001</v>
      </c>
      <c r="I47" s="39">
        <v>9.7200000000000006</v>
      </c>
      <c r="J47" s="17">
        <v>7.21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7.29</v>
      </c>
      <c r="D56" s="18" t="s">
        <v>80</v>
      </c>
      <c r="E56" s="19">
        <v>76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>
        <v>37</v>
      </c>
      <c r="G59" s="29"/>
      <c r="H59" s="25">
        <v>42.4</v>
      </c>
      <c r="I59" s="25"/>
      <c r="J59" s="17">
        <v>80.5</v>
      </c>
      <c r="K59" s="17"/>
      <c r="L59" s="17">
        <v>37.799999999999997</v>
      </c>
      <c r="M59" s="17"/>
    </row>
    <row r="60" spans="1:13" ht="18.75" x14ac:dyDescent="0.25">
      <c r="A60" s="24" t="s">
        <v>1</v>
      </c>
      <c r="B60" s="25">
        <v>6.04</v>
      </c>
      <c r="C60" s="25"/>
      <c r="D60" s="28">
        <v>38.6</v>
      </c>
      <c r="E60" s="25"/>
      <c r="F60" s="25">
        <v>111.7</v>
      </c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32.9</v>
      </c>
      <c r="C61" s="25"/>
      <c r="D61" s="28">
        <v>89</v>
      </c>
      <c r="E61" s="25"/>
      <c r="F61" s="25"/>
      <c r="G61" s="29"/>
      <c r="H61" s="25">
        <v>2.93</v>
      </c>
      <c r="I61" s="25"/>
      <c r="J61" s="17">
        <v>2.15</v>
      </c>
      <c r="K61" s="17"/>
      <c r="L61" s="17">
        <v>4.3099999999999996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35.4</v>
      </c>
      <c r="D63" s="28"/>
      <c r="E63" s="25">
        <v>53.4</v>
      </c>
      <c r="F63" s="25"/>
      <c r="G63" s="29">
        <v>36.1</v>
      </c>
      <c r="H63" s="25"/>
      <c r="I63" s="25">
        <v>35.299999999999997</v>
      </c>
      <c r="J63" s="17"/>
      <c r="K63" s="17">
        <v>45.9</v>
      </c>
      <c r="M63" s="17">
        <v>47.3</v>
      </c>
    </row>
    <row r="64" spans="1:13" ht="18.75" x14ac:dyDescent="0.25">
      <c r="A64" s="26" t="s">
        <v>3</v>
      </c>
      <c r="B64" s="25"/>
      <c r="C64" s="25">
        <v>34.24</v>
      </c>
      <c r="D64" s="28"/>
      <c r="E64" s="25">
        <v>64.599999999999994</v>
      </c>
      <c r="F64" s="25"/>
      <c r="G64" s="33">
        <v>38.299999999999997</v>
      </c>
      <c r="H64" s="25"/>
      <c r="I64" s="25">
        <v>44</v>
      </c>
      <c r="J64" s="17"/>
      <c r="K64" s="17">
        <v>64</v>
      </c>
      <c r="L64" s="17"/>
      <c r="M64" s="17"/>
    </row>
    <row r="65" spans="1:13" ht="18.75" x14ac:dyDescent="0.25">
      <c r="A65" s="26" t="s">
        <v>4</v>
      </c>
      <c r="B65" s="25"/>
      <c r="C65" s="25">
        <v>63.35</v>
      </c>
      <c r="D65" s="28"/>
      <c r="E65" s="25">
        <v>84.5</v>
      </c>
      <c r="F65" s="25"/>
      <c r="G65" s="29">
        <v>71.400000000000006</v>
      </c>
      <c r="H65" s="25"/>
      <c r="I65" s="25">
        <v>73.05</v>
      </c>
      <c r="J65" s="17"/>
      <c r="K65" s="17">
        <v>77.400000000000006</v>
      </c>
      <c r="M65" s="17">
        <v>84.7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10.3</v>
      </c>
      <c r="C67" s="25">
        <v>6.7</v>
      </c>
      <c r="D67" s="28">
        <v>13.9</v>
      </c>
      <c r="E67" s="25">
        <v>5.0999999999999996</v>
      </c>
      <c r="F67" s="25">
        <v>1.74</v>
      </c>
      <c r="G67" s="29">
        <v>7.9</v>
      </c>
      <c r="H67" s="25">
        <v>0.66</v>
      </c>
      <c r="I67" s="25">
        <v>8.1</v>
      </c>
      <c r="J67" s="17">
        <v>2.36</v>
      </c>
      <c r="K67" s="17">
        <v>6.2</v>
      </c>
      <c r="L67" s="17">
        <v>2.87</v>
      </c>
      <c r="M67" s="17">
        <v>5.9</v>
      </c>
    </row>
    <row r="68" spans="1:13" ht="18.75" x14ac:dyDescent="0.25">
      <c r="A68" s="27" t="s">
        <v>5</v>
      </c>
      <c r="B68" s="31">
        <v>9.25</v>
      </c>
      <c r="C68" s="25">
        <v>3.7</v>
      </c>
      <c r="D68" s="28">
        <v>19.2</v>
      </c>
      <c r="E68" s="25">
        <v>7.4</v>
      </c>
      <c r="F68" s="25">
        <v>7.34</v>
      </c>
      <c r="G68" s="29">
        <v>8.6999999999999993</v>
      </c>
      <c r="H68" s="25">
        <v>6.66</v>
      </c>
      <c r="I68" s="25">
        <v>10</v>
      </c>
      <c r="J68" s="17">
        <v>3.33</v>
      </c>
      <c r="K68" s="17">
        <v>8.1</v>
      </c>
      <c r="L68" s="17">
        <v>3.62</v>
      </c>
      <c r="M68" s="17">
        <v>7.6</v>
      </c>
    </row>
    <row r="69" spans="1:13" ht="18.75" x14ac:dyDescent="0.25">
      <c r="A69" s="27" t="s">
        <v>6</v>
      </c>
      <c r="B69" s="31">
        <v>12.89</v>
      </c>
      <c r="C69" s="25">
        <v>6.5</v>
      </c>
      <c r="D69" s="28">
        <v>17.399999999999999</v>
      </c>
      <c r="E69" s="25">
        <v>7.5</v>
      </c>
      <c r="F69" s="25">
        <v>13.1</v>
      </c>
      <c r="G69" s="29">
        <v>8.1999999999999993</v>
      </c>
      <c r="H69" s="25">
        <v>5.27</v>
      </c>
      <c r="I69" s="25">
        <v>9</v>
      </c>
      <c r="J69" s="17">
        <v>12.9</v>
      </c>
      <c r="K69" s="17">
        <v>5.5</v>
      </c>
      <c r="L69" s="17">
        <v>7.26</v>
      </c>
      <c r="M69" s="17">
        <v>6.1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0"/>
  <sheetViews>
    <sheetView topLeftCell="A16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5" ht="17.25" customHeight="1" x14ac:dyDescent="0.15">
      <c r="A2" s="102" t="s">
        <v>8</v>
      </c>
      <c r="B2" s="102"/>
      <c r="C2" s="104" t="s">
        <v>177</v>
      </c>
      <c r="D2" s="104"/>
      <c r="E2" s="104"/>
      <c r="F2" s="105" t="s">
        <v>180</v>
      </c>
      <c r="G2" s="105"/>
      <c r="H2" s="105"/>
      <c r="I2" s="106" t="s">
        <v>185</v>
      </c>
      <c r="J2" s="106"/>
      <c r="K2" s="106"/>
    </row>
    <row r="3" spans="1:15" ht="20.25" x14ac:dyDescent="0.15">
      <c r="A3" s="103"/>
      <c r="B3" s="10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8" t="s">
        <v>12</v>
      </c>
      <c r="B4" s="5" t="s">
        <v>13</v>
      </c>
      <c r="C4" s="69">
        <v>29400</v>
      </c>
      <c r="D4" s="69"/>
      <c r="E4" s="69"/>
      <c r="F4" s="69">
        <v>30810</v>
      </c>
      <c r="G4" s="69"/>
      <c r="H4" s="69"/>
      <c r="I4" s="69">
        <v>32100</v>
      </c>
      <c r="J4" s="69"/>
      <c r="K4" s="69"/>
      <c r="L4" s="107" t="s">
        <v>89</v>
      </c>
      <c r="M4" s="107" t="s">
        <v>90</v>
      </c>
    </row>
    <row r="5" spans="1:15" ht="21.95" customHeight="1" x14ac:dyDescent="0.15">
      <c r="A5" s="98"/>
      <c r="B5" s="6" t="s">
        <v>14</v>
      </c>
      <c r="C5" s="69">
        <v>22600</v>
      </c>
      <c r="D5" s="69"/>
      <c r="E5" s="69"/>
      <c r="F5" s="69">
        <v>23960</v>
      </c>
      <c r="G5" s="69"/>
      <c r="H5" s="69"/>
      <c r="I5" s="69">
        <v>25150</v>
      </c>
      <c r="J5" s="69"/>
      <c r="K5" s="69"/>
      <c r="L5" s="108"/>
      <c r="M5" s="108"/>
    </row>
    <row r="6" spans="1:15" ht="21.95" customHeight="1" x14ac:dyDescent="0.15">
      <c r="A6" s="98"/>
      <c r="B6" s="6" t="s">
        <v>15</v>
      </c>
      <c r="C6" s="112">
        <f>C4-'7日'!I4</f>
        <v>1294</v>
      </c>
      <c r="D6" s="112"/>
      <c r="E6" s="112"/>
      <c r="F6" s="113">
        <f>F4-C4</f>
        <v>1410</v>
      </c>
      <c r="G6" s="114"/>
      <c r="H6" s="115"/>
      <c r="I6" s="113">
        <f>I4-F4</f>
        <v>1290</v>
      </c>
      <c r="J6" s="114"/>
      <c r="K6" s="115"/>
      <c r="L6" s="109">
        <f>C6+F6+I6</f>
        <v>3994</v>
      </c>
      <c r="M6" s="109">
        <f>C7+F7+I7</f>
        <v>3664</v>
      </c>
    </row>
    <row r="7" spans="1:15" ht="21.95" customHeight="1" x14ac:dyDescent="0.15">
      <c r="A7" s="98"/>
      <c r="B7" s="6" t="s">
        <v>16</v>
      </c>
      <c r="C7" s="112">
        <f>C5-'7日'!I5</f>
        <v>1114</v>
      </c>
      <c r="D7" s="112"/>
      <c r="E7" s="112"/>
      <c r="F7" s="113">
        <f>F5-C5</f>
        <v>1360</v>
      </c>
      <c r="G7" s="114"/>
      <c r="H7" s="115"/>
      <c r="I7" s="113">
        <f>I5-F5</f>
        <v>1190</v>
      </c>
      <c r="J7" s="114"/>
      <c r="K7" s="115"/>
      <c r="L7" s="109"/>
      <c r="M7" s="109"/>
    </row>
    <row r="8" spans="1:15" ht="21.95" customHeight="1" x14ac:dyDescent="0.15">
      <c r="A8" s="98"/>
      <c r="B8" s="6" t="s">
        <v>17</v>
      </c>
      <c r="C8" s="69">
        <v>0</v>
      </c>
      <c r="D8" s="69"/>
      <c r="E8" s="69"/>
      <c r="F8" s="69">
        <v>0</v>
      </c>
      <c r="G8" s="69"/>
      <c r="H8" s="69"/>
      <c r="I8" s="69">
        <v>0</v>
      </c>
      <c r="J8" s="69"/>
      <c r="K8" s="69"/>
    </row>
    <row r="9" spans="1:15" ht="21.95" customHeight="1" x14ac:dyDescent="0.15">
      <c r="A9" s="70" t="s">
        <v>18</v>
      </c>
      <c r="B9" s="7" t="s">
        <v>19</v>
      </c>
      <c r="C9" s="69">
        <v>43</v>
      </c>
      <c r="D9" s="69"/>
      <c r="E9" s="69"/>
      <c r="F9" s="69">
        <v>48</v>
      </c>
      <c r="G9" s="69"/>
      <c r="H9" s="69"/>
      <c r="I9" s="69">
        <v>48</v>
      </c>
      <c r="J9" s="69"/>
      <c r="K9" s="69"/>
      <c r="L9" s="110" t="s">
        <v>91</v>
      </c>
      <c r="M9" s="111"/>
      <c r="N9" s="111"/>
      <c r="O9" s="111"/>
    </row>
    <row r="10" spans="1:15" ht="21.95" customHeight="1" x14ac:dyDescent="0.15">
      <c r="A10" s="70"/>
      <c r="B10" s="7" t="s">
        <v>20</v>
      </c>
      <c r="C10" s="69">
        <v>43</v>
      </c>
      <c r="D10" s="69"/>
      <c r="E10" s="69"/>
      <c r="F10" s="69">
        <v>48</v>
      </c>
      <c r="G10" s="69"/>
      <c r="H10" s="69"/>
      <c r="I10" s="69">
        <v>48</v>
      </c>
      <c r="J10" s="69"/>
      <c r="K10" s="69"/>
    </row>
    <row r="11" spans="1:15" ht="21.95" customHeight="1" x14ac:dyDescent="0.15">
      <c r="A11" s="67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67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7"/>
      <c r="B13" s="68" t="s">
        <v>24</v>
      </c>
      <c r="C13" s="69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 x14ac:dyDescent="0.15">
      <c r="A14" s="67"/>
      <c r="B14" s="68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 x14ac:dyDescent="0.15">
      <c r="A15" s="52" t="s">
        <v>26</v>
      </c>
      <c r="B15" s="7" t="s">
        <v>27</v>
      </c>
      <c r="C15" s="36">
        <v>410</v>
      </c>
      <c r="D15" s="36">
        <v>370</v>
      </c>
      <c r="E15" s="36">
        <v>330</v>
      </c>
      <c r="F15" s="36">
        <v>330</v>
      </c>
      <c r="G15" s="36">
        <v>300</v>
      </c>
      <c r="H15" s="36">
        <v>370</v>
      </c>
      <c r="I15" s="36">
        <v>270</v>
      </c>
      <c r="J15" s="36">
        <v>500</v>
      </c>
      <c r="K15" s="36">
        <v>480</v>
      </c>
    </row>
    <row r="16" spans="1:15" ht="21.95" customHeight="1" x14ac:dyDescent="0.15">
      <c r="A16" s="52"/>
      <c r="B16" s="8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183</v>
      </c>
      <c r="J16" s="65"/>
      <c r="K16" s="65"/>
    </row>
    <row r="17" spans="1:11" ht="21.95" customHeight="1" x14ac:dyDescent="0.15">
      <c r="A17" s="92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92"/>
      <c r="B18" s="37" t="s">
        <v>23</v>
      </c>
      <c r="C18" s="36">
        <v>90</v>
      </c>
      <c r="D18" s="36">
        <v>90</v>
      </c>
      <c r="E18" s="36">
        <v>90</v>
      </c>
      <c r="F18" s="36">
        <v>90</v>
      </c>
      <c r="G18" s="36">
        <v>90</v>
      </c>
      <c r="H18" s="36">
        <v>90</v>
      </c>
      <c r="I18" s="36">
        <v>90</v>
      </c>
      <c r="J18" s="36">
        <v>90</v>
      </c>
      <c r="K18" s="36">
        <v>90</v>
      </c>
    </row>
    <row r="19" spans="1:11" ht="21.95" customHeight="1" x14ac:dyDescent="0.15">
      <c r="A19" s="92"/>
      <c r="B19" s="93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 x14ac:dyDescent="0.15">
      <c r="A20" s="92"/>
      <c r="B20" s="93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 x14ac:dyDescent="0.15">
      <c r="A21" s="70" t="s">
        <v>31</v>
      </c>
      <c r="B21" s="7" t="s">
        <v>32</v>
      </c>
      <c r="C21" s="36">
        <v>500</v>
      </c>
      <c r="D21" s="36">
        <v>440</v>
      </c>
      <c r="E21" s="36">
        <v>340</v>
      </c>
      <c r="F21" s="36">
        <v>340</v>
      </c>
      <c r="G21" s="36">
        <v>520</v>
      </c>
      <c r="H21" s="36">
        <v>460</v>
      </c>
      <c r="I21" s="36">
        <v>460</v>
      </c>
      <c r="J21" s="36">
        <v>380</v>
      </c>
      <c r="K21" s="36">
        <v>250</v>
      </c>
    </row>
    <row r="22" spans="1:11" ht="28.5" customHeight="1" x14ac:dyDescent="0.15">
      <c r="A22" s="70"/>
      <c r="B22" s="8" t="s">
        <v>33</v>
      </c>
      <c r="C22" s="65" t="s">
        <v>34</v>
      </c>
      <c r="D22" s="65"/>
      <c r="E22" s="65"/>
      <c r="F22" s="65" t="s">
        <v>182</v>
      </c>
      <c r="G22" s="65"/>
      <c r="H22" s="65"/>
      <c r="I22" s="65" t="s">
        <v>184</v>
      </c>
      <c r="J22" s="65"/>
      <c r="K22" s="65"/>
    </row>
    <row r="23" spans="1:11" ht="21.95" customHeight="1" x14ac:dyDescent="0.15">
      <c r="A23" s="91" t="s">
        <v>35</v>
      </c>
      <c r="B23" s="9" t="s">
        <v>36</v>
      </c>
      <c r="C23" s="66">
        <v>710</v>
      </c>
      <c r="D23" s="66"/>
      <c r="E23" s="66"/>
      <c r="F23" s="66">
        <v>710</v>
      </c>
      <c r="G23" s="66"/>
      <c r="H23" s="66"/>
      <c r="I23" s="66">
        <v>710</v>
      </c>
      <c r="J23" s="66"/>
      <c r="K23" s="66"/>
    </row>
    <row r="24" spans="1:11" ht="21.95" customHeight="1" x14ac:dyDescent="0.15">
      <c r="A24" s="91"/>
      <c r="B24" s="9" t="s">
        <v>37</v>
      </c>
      <c r="C24" s="66">
        <v>1600</v>
      </c>
      <c r="D24" s="66"/>
      <c r="E24" s="66"/>
      <c r="F24" s="66">
        <v>1450</v>
      </c>
      <c r="G24" s="66"/>
      <c r="H24" s="66"/>
      <c r="I24" s="66">
        <v>1450</v>
      </c>
      <c r="J24" s="66"/>
      <c r="K24" s="66"/>
    </row>
    <row r="25" spans="1:11" ht="21.95" customHeight="1" x14ac:dyDescent="0.15">
      <c r="A25" s="52" t="s">
        <v>38</v>
      </c>
      <c r="B25" s="7" t="s">
        <v>39</v>
      </c>
      <c r="C25" s="66">
        <v>64</v>
      </c>
      <c r="D25" s="66"/>
      <c r="E25" s="66"/>
      <c r="F25" s="66">
        <v>64</v>
      </c>
      <c r="G25" s="66"/>
      <c r="H25" s="66"/>
      <c r="I25" s="66">
        <v>63</v>
      </c>
      <c r="J25" s="66"/>
      <c r="K25" s="66"/>
    </row>
    <row r="26" spans="1:11" ht="21.95" customHeight="1" x14ac:dyDescent="0.15">
      <c r="A26" s="52"/>
      <c r="B26" s="7" t="s">
        <v>40</v>
      </c>
      <c r="C26" s="66">
        <v>37</v>
      </c>
      <c r="D26" s="66"/>
      <c r="E26" s="66"/>
      <c r="F26" s="66">
        <v>34</v>
      </c>
      <c r="G26" s="66"/>
      <c r="H26" s="66"/>
      <c r="I26" s="66">
        <v>33</v>
      </c>
      <c r="J26" s="66"/>
      <c r="K26" s="66"/>
    </row>
    <row r="27" spans="1:11" ht="21.95" customHeight="1" x14ac:dyDescent="0.15">
      <c r="A27" s="52"/>
      <c r="B27" s="7" t="s">
        <v>41</v>
      </c>
      <c r="C27" s="66">
        <v>5</v>
      </c>
      <c r="D27" s="66"/>
      <c r="E27" s="66"/>
      <c r="F27" s="66">
        <v>5</v>
      </c>
      <c r="G27" s="66"/>
      <c r="H27" s="66"/>
      <c r="I27" s="66">
        <v>5</v>
      </c>
      <c r="J27" s="66"/>
      <c r="K27" s="66"/>
    </row>
    <row r="28" spans="1:11" ht="76.5" customHeight="1" x14ac:dyDescent="0.15">
      <c r="A28" s="74" t="s" ph="1">
        <v>42</v>
      </c>
      <c r="B28" s="75" ph="1"/>
      <c r="C28" s="80" t="s">
        <v>201</v>
      </c>
      <c r="D28" s="81"/>
      <c r="E28" s="82"/>
      <c r="F28" s="80" t="s">
        <v>192</v>
      </c>
      <c r="G28" s="81"/>
      <c r="H28" s="82"/>
      <c r="I28" s="80" t="s">
        <v>186</v>
      </c>
      <c r="J28" s="81"/>
      <c r="K28" s="82"/>
    </row>
    <row r="29" spans="1:11" ht="24" customHeight="1" x14ac:dyDescent="0.15">
      <c r="A29" s="76" ph="1"/>
      <c r="B29" s="77" ph="1"/>
      <c r="C29" s="83"/>
      <c r="D29" s="84"/>
      <c r="E29" s="85"/>
      <c r="F29" s="83"/>
      <c r="G29" s="84"/>
      <c r="H29" s="85"/>
      <c r="I29" s="83"/>
      <c r="J29" s="84"/>
      <c r="K29" s="85"/>
    </row>
    <row r="30" spans="1:11" x14ac:dyDescent="0.15">
      <c r="A30" s="78" ph="1"/>
      <c r="B30" s="79" ph="1"/>
      <c r="C30" s="86"/>
      <c r="D30" s="87"/>
      <c r="E30" s="88"/>
      <c r="F30" s="86"/>
      <c r="G30" s="87"/>
      <c r="H30" s="88"/>
      <c r="I30" s="86"/>
      <c r="J30" s="87"/>
      <c r="K30" s="88"/>
    </row>
    <row r="31" spans="1:11" ht="14.25" x14ac:dyDescent="0.15">
      <c r="A31" s="89" t="s">
        <v>43</v>
      </c>
      <c r="B31" s="90"/>
      <c r="C31" s="48" t="s">
        <v>178</v>
      </c>
      <c r="D31" s="49"/>
      <c r="E31" s="50"/>
      <c r="F31" s="48" t="s">
        <v>181</v>
      </c>
      <c r="G31" s="49"/>
      <c r="H31" s="50"/>
      <c r="I31" s="48" t="s">
        <v>187</v>
      </c>
      <c r="J31" s="49"/>
      <c r="K31" s="50"/>
    </row>
    <row r="32" spans="1:11" ht="18.75" x14ac:dyDescent="0.15">
      <c r="B32" s="51" t="s">
        <v>45</v>
      </c>
      <c r="C32" s="51"/>
      <c r="D32" s="51"/>
      <c r="E32" s="51"/>
      <c r="F32" s="51"/>
      <c r="G32" s="51"/>
      <c r="H32" s="51"/>
      <c r="I32" s="51"/>
    </row>
    <row r="33" spans="1:10" ht="14.25" x14ac:dyDescent="0.15">
      <c r="A33" s="52"/>
      <c r="B33" s="35" t="s">
        <v>8</v>
      </c>
      <c r="C33" s="16" t="s">
        <v>46</v>
      </c>
      <c r="D33" s="16" t="s">
        <v>47</v>
      </c>
      <c r="E33" s="54" t="s">
        <v>48</v>
      </c>
      <c r="F33" s="55"/>
      <c r="G33" s="56" t="s">
        <v>49</v>
      </c>
      <c r="H33" s="57"/>
      <c r="I33" s="58" t="s">
        <v>50</v>
      </c>
      <c r="J33" s="59"/>
    </row>
    <row r="34" spans="1:10" ht="15.75" x14ac:dyDescent="0.15">
      <c r="A34" s="53"/>
      <c r="B34" s="60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17">
        <v>0</v>
      </c>
      <c r="J34" s="17">
        <v>0</v>
      </c>
    </row>
    <row r="35" spans="1:10" ht="15.75" x14ac:dyDescent="0.15">
      <c r="A35" s="53"/>
      <c r="B35" s="60"/>
      <c r="C35" s="12" t="s">
        <v>54</v>
      </c>
      <c r="D35" s="12" t="s">
        <v>55</v>
      </c>
      <c r="E35" s="39">
        <v>9.2799999999999994</v>
      </c>
      <c r="F35" s="39">
        <v>9.48</v>
      </c>
      <c r="G35" s="39">
        <v>9.44</v>
      </c>
      <c r="H35" s="36">
        <v>9.4700000000000006</v>
      </c>
      <c r="I35" s="17">
        <v>9.6300000000000008</v>
      </c>
      <c r="J35" s="17">
        <v>9.66</v>
      </c>
    </row>
    <row r="36" spans="1:10" ht="15.75" x14ac:dyDescent="0.15">
      <c r="A36" s="53"/>
      <c r="B36" s="60"/>
      <c r="C36" s="11" t="s">
        <v>56</v>
      </c>
      <c r="D36" s="11" t="s">
        <v>57</v>
      </c>
      <c r="E36" s="39">
        <v>4.66</v>
      </c>
      <c r="F36" s="39">
        <v>5.27</v>
      </c>
      <c r="G36" s="39">
        <v>6.01</v>
      </c>
      <c r="H36" s="36">
        <v>8.1</v>
      </c>
      <c r="I36" s="39">
        <v>6.49</v>
      </c>
      <c r="J36" s="17">
        <v>9.75</v>
      </c>
    </row>
    <row r="37" spans="1:10" ht="18.75" x14ac:dyDescent="0.15">
      <c r="A37" s="53"/>
      <c r="B37" s="60"/>
      <c r="C37" s="12" t="s">
        <v>58</v>
      </c>
      <c r="D37" s="11" t="s">
        <v>59</v>
      </c>
      <c r="E37" s="39">
        <v>13.3</v>
      </c>
      <c r="F37" s="39">
        <v>15.2</v>
      </c>
      <c r="G37" s="30">
        <v>16</v>
      </c>
      <c r="H37" s="36">
        <v>14.2</v>
      </c>
      <c r="I37" s="39">
        <v>18.8</v>
      </c>
      <c r="J37" s="17">
        <v>17.600000000000001</v>
      </c>
    </row>
    <row r="38" spans="1:10" ht="16.5" x14ac:dyDescent="0.15">
      <c r="A38" s="53"/>
      <c r="B38" s="60"/>
      <c r="C38" s="13" t="s">
        <v>60</v>
      </c>
      <c r="D38" s="11" t="s">
        <v>61</v>
      </c>
      <c r="E38" s="30">
        <v>14</v>
      </c>
      <c r="F38" s="30">
        <v>14.9</v>
      </c>
      <c r="G38" s="30">
        <v>7</v>
      </c>
      <c r="H38" s="32">
        <v>12.2</v>
      </c>
      <c r="I38" s="39">
        <v>11.8</v>
      </c>
      <c r="J38" s="17">
        <v>10</v>
      </c>
    </row>
    <row r="39" spans="1:10" ht="14.25" x14ac:dyDescent="0.15">
      <c r="A39" s="53"/>
      <c r="B39" s="60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</v>
      </c>
      <c r="J39" s="17">
        <v>0.5</v>
      </c>
    </row>
    <row r="40" spans="1:10" ht="15.75" x14ac:dyDescent="0.15">
      <c r="A40" s="53"/>
      <c r="B40" s="60"/>
      <c r="C40" s="12" t="s">
        <v>54</v>
      </c>
      <c r="D40" s="12" t="s">
        <v>63</v>
      </c>
      <c r="E40" s="39">
        <v>10.29</v>
      </c>
      <c r="F40" s="39">
        <v>10.27</v>
      </c>
      <c r="G40" s="39">
        <v>10.27</v>
      </c>
      <c r="H40" s="36">
        <v>10.23</v>
      </c>
      <c r="I40" s="39">
        <v>10.3</v>
      </c>
      <c r="J40" s="17">
        <v>10.35</v>
      </c>
    </row>
    <row r="41" spans="1:10" ht="15.75" x14ac:dyDescent="0.15">
      <c r="A41" s="53"/>
      <c r="B41" s="60"/>
      <c r="C41" s="11" t="s">
        <v>56</v>
      </c>
      <c r="D41" s="11" t="s">
        <v>64</v>
      </c>
      <c r="E41" s="39">
        <v>13.76</v>
      </c>
      <c r="F41" s="39">
        <v>14.93</v>
      </c>
      <c r="G41" s="39">
        <v>19.399999999999999</v>
      </c>
      <c r="H41" s="36">
        <v>20.399999999999999</v>
      </c>
      <c r="I41" s="39">
        <v>20</v>
      </c>
      <c r="J41" s="17">
        <v>23.9</v>
      </c>
    </row>
    <row r="42" spans="1:10" ht="15.75" x14ac:dyDescent="0.25">
      <c r="A42" s="53"/>
      <c r="B42" s="60"/>
      <c r="C42" s="13" t="s">
        <v>65</v>
      </c>
      <c r="D42" s="12" t="s">
        <v>66</v>
      </c>
      <c r="E42" s="39">
        <v>4.0599999999999996</v>
      </c>
      <c r="F42" s="39">
        <v>3.89</v>
      </c>
      <c r="G42" s="39">
        <v>4</v>
      </c>
      <c r="H42" s="36">
        <v>4.09</v>
      </c>
      <c r="I42" s="39">
        <v>4.49</v>
      </c>
      <c r="J42" s="17">
        <v>4.5199999999999996</v>
      </c>
    </row>
    <row r="43" spans="1:10" ht="16.5" x14ac:dyDescent="0.15">
      <c r="A43" s="53"/>
      <c r="B43" s="60"/>
      <c r="C43" s="13" t="s">
        <v>67</v>
      </c>
      <c r="D43" s="11" t="s">
        <v>68</v>
      </c>
      <c r="E43" s="39">
        <v>8.41</v>
      </c>
      <c r="F43" s="39">
        <v>7.4</v>
      </c>
      <c r="G43" s="39">
        <v>7.04</v>
      </c>
      <c r="H43" s="36">
        <v>7.47</v>
      </c>
      <c r="I43" s="39">
        <v>7.98</v>
      </c>
      <c r="J43" s="17">
        <v>8.5</v>
      </c>
    </row>
    <row r="44" spans="1:10" ht="18.75" x14ac:dyDescent="0.15">
      <c r="A44" s="53"/>
      <c r="B44" s="60"/>
      <c r="C44" s="12" t="s">
        <v>58</v>
      </c>
      <c r="D44" s="11" t="s">
        <v>69</v>
      </c>
      <c r="E44" s="39">
        <v>917</v>
      </c>
      <c r="F44" s="39">
        <v>833</v>
      </c>
      <c r="G44" s="39">
        <v>1322</v>
      </c>
      <c r="H44" s="36">
        <v>1126</v>
      </c>
      <c r="I44" s="39">
        <v>1014</v>
      </c>
      <c r="J44" s="17">
        <v>963</v>
      </c>
    </row>
    <row r="45" spans="1:10" ht="15.75" x14ac:dyDescent="0.15">
      <c r="A45" s="53"/>
      <c r="B45" s="60" t="s">
        <v>70</v>
      </c>
      <c r="C45" s="13" t="s">
        <v>0</v>
      </c>
      <c r="D45" s="11" t="s">
        <v>71</v>
      </c>
      <c r="E45" s="39">
        <v>4.12</v>
      </c>
      <c r="F45" s="39">
        <v>4.97</v>
      </c>
      <c r="G45" s="39">
        <v>6.92</v>
      </c>
      <c r="H45" s="36">
        <v>6.22</v>
      </c>
      <c r="I45" s="39">
        <v>8</v>
      </c>
      <c r="J45" s="17">
        <v>13.8</v>
      </c>
    </row>
    <row r="46" spans="1:10" ht="18.75" x14ac:dyDescent="0.15">
      <c r="A46" s="53"/>
      <c r="B46" s="60"/>
      <c r="C46" s="12" t="s">
        <v>58</v>
      </c>
      <c r="D46" s="11" t="s">
        <v>59</v>
      </c>
      <c r="E46" s="39">
        <v>11.9</v>
      </c>
      <c r="F46" s="39">
        <v>21.4</v>
      </c>
      <c r="G46" s="39">
        <v>26.8</v>
      </c>
      <c r="H46" s="36">
        <v>26.5</v>
      </c>
      <c r="I46" s="39">
        <v>24.7</v>
      </c>
      <c r="J46" s="17">
        <v>23.8</v>
      </c>
    </row>
    <row r="47" spans="1:10" ht="16.5" x14ac:dyDescent="0.15">
      <c r="A47" s="53"/>
      <c r="B47" s="60"/>
      <c r="C47" s="13" t="s">
        <v>60</v>
      </c>
      <c r="D47" s="11" t="s">
        <v>72</v>
      </c>
      <c r="E47" s="39">
        <v>4.55</v>
      </c>
      <c r="F47" s="39">
        <v>25</v>
      </c>
      <c r="G47" s="39">
        <v>7.8</v>
      </c>
      <c r="H47" s="36">
        <v>4.24</v>
      </c>
      <c r="I47" s="39">
        <v>12.3</v>
      </c>
      <c r="J47" s="17">
        <v>19.8</v>
      </c>
    </row>
    <row r="48" spans="1:10" ht="15.75" x14ac:dyDescent="0.15">
      <c r="A48" s="53"/>
      <c r="B48" s="60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3"/>
      <c r="B49" s="60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3"/>
      <c r="B50" s="60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3"/>
      <c r="B51" s="60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3"/>
      <c r="B52" s="60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3"/>
      <c r="B53" s="60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3"/>
      <c r="B54" s="60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3"/>
      <c r="B55" s="61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7.03</v>
      </c>
      <c r="D56" s="18" t="s">
        <v>80</v>
      </c>
      <c r="E56" s="19">
        <v>72</v>
      </c>
      <c r="F56" s="18" t="s">
        <v>81</v>
      </c>
      <c r="G56" s="19">
        <v>85</v>
      </c>
      <c r="H56" s="18" t="s">
        <v>82</v>
      </c>
      <c r="I56" s="19">
        <v>0.02</v>
      </c>
      <c r="J56" s="17"/>
    </row>
    <row r="57" spans="1:13" ht="14.25" x14ac:dyDescent="0.15">
      <c r="A57" s="34"/>
      <c r="B57" s="62" t="s">
        <v>48</v>
      </c>
      <c r="C57" s="62"/>
      <c r="D57" s="62"/>
      <c r="E57" s="62"/>
      <c r="F57" s="63" t="s">
        <v>49</v>
      </c>
      <c r="G57" s="63"/>
      <c r="H57" s="63"/>
      <c r="I57" s="63"/>
      <c r="J57" s="64" t="s">
        <v>50</v>
      </c>
      <c r="K57" s="64"/>
      <c r="L57" s="64"/>
      <c r="M57" s="64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89</v>
      </c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>
        <v>4.79</v>
      </c>
      <c r="E60" s="25"/>
      <c r="F60" s="25">
        <v>1.27</v>
      </c>
      <c r="G60" s="29"/>
      <c r="H60" s="25">
        <v>2.54</v>
      </c>
      <c r="I60" s="25"/>
      <c r="J60" s="17">
        <v>7.13</v>
      </c>
      <c r="K60" s="17"/>
      <c r="L60" s="17">
        <v>1.89</v>
      </c>
      <c r="M60" s="17"/>
    </row>
    <row r="61" spans="1:13" ht="18.75" x14ac:dyDescent="0.25">
      <c r="A61" s="24" t="s">
        <v>2</v>
      </c>
      <c r="B61" s="25">
        <v>10.5</v>
      </c>
      <c r="C61" s="25"/>
      <c r="D61" s="28">
        <v>7.91</v>
      </c>
      <c r="E61" s="25"/>
      <c r="F61" s="25">
        <v>1.86</v>
      </c>
      <c r="G61" s="29"/>
      <c r="H61" s="25">
        <v>2.8</v>
      </c>
      <c r="I61" s="25"/>
      <c r="J61" s="17">
        <v>3.64</v>
      </c>
      <c r="K61" s="17"/>
      <c r="L61" s="17">
        <v>2.14</v>
      </c>
      <c r="M61" s="17"/>
    </row>
    <row r="62" spans="1:13" ht="18.75" x14ac:dyDescent="0.1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3"/>
    </row>
    <row r="63" spans="1:13" ht="18.75" x14ac:dyDescent="0.25">
      <c r="A63" s="26" t="s">
        <v>87</v>
      </c>
      <c r="B63" s="25"/>
      <c r="C63" s="25">
        <v>47.5</v>
      </c>
      <c r="D63" s="28"/>
      <c r="E63" s="25">
        <v>37.58</v>
      </c>
      <c r="F63" s="25"/>
      <c r="G63" s="29">
        <v>35.6</v>
      </c>
      <c r="H63" s="25"/>
      <c r="I63" s="25">
        <v>33.5</v>
      </c>
      <c r="J63" s="17"/>
      <c r="K63" s="17">
        <v>34.020000000000003</v>
      </c>
      <c r="M63" s="17">
        <v>32.93</v>
      </c>
    </row>
    <row r="64" spans="1:13" ht="18.75" x14ac:dyDescent="0.25">
      <c r="A64" s="26" t="s">
        <v>3</v>
      </c>
      <c r="B64" s="25"/>
      <c r="C64" s="25">
        <v>22.6</v>
      </c>
      <c r="D64" s="28"/>
      <c r="E64" s="25">
        <v>10.41</v>
      </c>
      <c r="F64" s="25"/>
      <c r="G64" s="33">
        <v>11.4</v>
      </c>
      <c r="H64" s="25"/>
      <c r="I64" s="25">
        <v>11.51</v>
      </c>
      <c r="J64" s="17"/>
      <c r="K64" s="17">
        <v>12.67</v>
      </c>
      <c r="L64" s="17"/>
      <c r="M64" s="17">
        <v>13.34</v>
      </c>
    </row>
    <row r="65" spans="1:13" ht="18.75" x14ac:dyDescent="0.25">
      <c r="A65" s="26" t="s">
        <v>4</v>
      </c>
      <c r="B65" s="25"/>
      <c r="C65" s="25">
        <v>92.5</v>
      </c>
      <c r="D65" s="28"/>
      <c r="E65" s="25"/>
      <c r="F65" s="25"/>
      <c r="G65" s="29">
        <v>44.62</v>
      </c>
      <c r="H65" s="25"/>
      <c r="I65" s="25">
        <v>46.2</v>
      </c>
      <c r="J65" s="17"/>
      <c r="K65" s="17">
        <v>49.35</v>
      </c>
      <c r="M65" s="17">
        <v>49.77</v>
      </c>
    </row>
    <row r="66" spans="1:13" ht="18.75" x14ac:dyDescent="0.15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</row>
    <row r="67" spans="1:13" ht="18.75" x14ac:dyDescent="0.25">
      <c r="A67" s="27" t="s">
        <v>88</v>
      </c>
      <c r="B67" s="25">
        <v>3.84</v>
      </c>
      <c r="C67" s="25">
        <v>5.2</v>
      </c>
      <c r="D67" s="28">
        <v>9.58</v>
      </c>
      <c r="E67" s="25">
        <v>5.2</v>
      </c>
      <c r="F67" s="25">
        <v>2.36</v>
      </c>
      <c r="G67" s="29">
        <v>5.4</v>
      </c>
      <c r="H67" s="25">
        <v>2.14</v>
      </c>
      <c r="I67" s="25">
        <v>4.5999999999999996</v>
      </c>
      <c r="J67" s="17">
        <v>1.46</v>
      </c>
      <c r="K67" s="17">
        <v>6.5</v>
      </c>
      <c r="L67" s="17">
        <v>1.25</v>
      </c>
      <c r="M67" s="17">
        <v>8.6999999999999993</v>
      </c>
    </row>
    <row r="68" spans="1:13" ht="18.75" x14ac:dyDescent="0.25">
      <c r="A68" s="27" t="s">
        <v>5</v>
      </c>
      <c r="B68" s="31">
        <v>4.4400000000000004</v>
      </c>
      <c r="C68" s="25">
        <v>6.6</v>
      </c>
      <c r="D68" s="28">
        <v>17.100000000000001</v>
      </c>
      <c r="E68" s="25">
        <v>7.1</v>
      </c>
      <c r="F68" s="25">
        <v>7.39</v>
      </c>
      <c r="G68" s="29">
        <v>5.6</v>
      </c>
      <c r="H68" s="25">
        <v>2.69</v>
      </c>
      <c r="I68" s="25">
        <v>4.9000000000000004</v>
      </c>
      <c r="J68" s="17">
        <v>5.76</v>
      </c>
      <c r="K68" s="17">
        <v>7</v>
      </c>
      <c r="L68" s="17">
        <v>2.99</v>
      </c>
      <c r="M68" s="17">
        <v>10.5</v>
      </c>
    </row>
    <row r="69" spans="1:13" ht="18.75" x14ac:dyDescent="0.25">
      <c r="A69" s="27" t="s">
        <v>6</v>
      </c>
      <c r="B69" s="31">
        <v>13.8</v>
      </c>
      <c r="C69" s="25">
        <v>5.7</v>
      </c>
      <c r="D69" s="28"/>
      <c r="E69" s="25"/>
      <c r="F69" s="25">
        <v>11.3</v>
      </c>
      <c r="G69" s="29">
        <v>7.5</v>
      </c>
      <c r="H69" s="25">
        <v>4.55</v>
      </c>
      <c r="I69" s="25">
        <v>6.7</v>
      </c>
      <c r="J69" s="17">
        <v>8.91</v>
      </c>
      <c r="K69" s="17">
        <v>8.8000000000000007</v>
      </c>
      <c r="L69" s="17">
        <v>3.46</v>
      </c>
      <c r="M69" s="17">
        <v>10.199999999999999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2022-12-02T07:52:41Z</dcterms:modified>
</cp:coreProperties>
</file>