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3028A5B-7BC9-48C5-A08E-D584EE996157}" xr6:coauthVersionLast="47" xr6:coauthVersionMax="47" xr10:uidLastSave="{00000000-0000-0000-0000-000000000000}"/>
  <bookViews>
    <workbookView xWindow="-120" yWindow="-120" windowWidth="29040" windowHeight="15840" firstSheet="16" activeTab="4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3日" sheetId="27" r:id="rId21"/>
    <sheet name="20日" sheetId="24" r:id="rId22"/>
    <sheet name="21日" sheetId="25" r:id="rId23"/>
    <sheet name="22日" sheetId="26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33" l="1"/>
  <c r="I23" i="33"/>
  <c r="F24" i="33"/>
  <c r="F23" i="33"/>
  <c r="C24" i="33"/>
  <c r="C23" i="33"/>
  <c r="I7" i="32"/>
  <c r="I24" i="32"/>
  <c r="I23" i="32"/>
  <c r="F24" i="32"/>
  <c r="F23" i="32"/>
  <c r="C23" i="32"/>
  <c r="I23" i="31"/>
  <c r="C24" i="28"/>
  <c r="C24" i="27"/>
  <c r="I24" i="26"/>
  <c r="I23" i="26"/>
  <c r="C24" i="26"/>
  <c r="I24" i="25"/>
  <c r="I24" i="24"/>
  <c r="I23" i="24"/>
  <c r="F23" i="24"/>
  <c r="C24" i="24"/>
  <c r="I24" i="23"/>
  <c r="I23" i="23"/>
  <c r="F24" i="23"/>
  <c r="F23" i="23"/>
  <c r="I24" i="22"/>
  <c r="F24" i="22"/>
  <c r="F23" i="22"/>
  <c r="C24" i="22" l="1"/>
  <c r="C23" i="22"/>
  <c r="I24" i="21"/>
  <c r="F24" i="21"/>
  <c r="C23" i="21"/>
  <c r="C23" i="20"/>
  <c r="C24" i="21"/>
  <c r="I24" i="20"/>
  <c r="F24" i="20"/>
  <c r="C24" i="20"/>
  <c r="F6" i="19"/>
  <c r="F24" i="19"/>
  <c r="F23" i="19"/>
  <c r="F23" i="18"/>
  <c r="C24" i="18"/>
  <c r="C23" i="18"/>
  <c r="I24" i="17"/>
  <c r="I23" i="17"/>
  <c r="F24" i="17"/>
  <c r="C24" i="17"/>
  <c r="C23" i="17"/>
  <c r="I23" i="16"/>
  <c r="I24" i="16"/>
  <c r="F23" i="16"/>
  <c r="I24" i="15"/>
  <c r="F23" i="14"/>
  <c r="F24" i="14"/>
  <c r="I23" i="13"/>
  <c r="F24" i="13"/>
  <c r="F23" i="13"/>
  <c r="C23" i="13"/>
  <c r="C24" i="13"/>
  <c r="I24" i="12"/>
  <c r="I23" i="12"/>
  <c r="F24" i="12"/>
  <c r="F23" i="12"/>
  <c r="C24" i="12"/>
  <c r="C23" i="12"/>
  <c r="F24" i="11" l="1"/>
  <c r="F23" i="11"/>
  <c r="C23" i="11"/>
  <c r="C24" i="11"/>
  <c r="I24" i="10"/>
  <c r="F24" i="10"/>
  <c r="F23" i="10"/>
  <c r="C24" i="10"/>
  <c r="C23" i="10"/>
  <c r="I24" i="9"/>
  <c r="I23" i="9"/>
  <c r="F24" i="9"/>
  <c r="F23" i="9"/>
  <c r="F23" i="6"/>
  <c r="C23" i="6"/>
  <c r="I7" i="5"/>
  <c r="F7" i="5"/>
  <c r="C7" i="5"/>
  <c r="I6" i="5"/>
  <c r="F6" i="5"/>
  <c r="C6" i="5"/>
  <c r="C7" i="35"/>
  <c r="C6" i="35"/>
  <c r="C7" i="34"/>
  <c r="C6" i="34"/>
  <c r="C7" i="33"/>
  <c r="C6" i="33"/>
  <c r="C7" i="32"/>
  <c r="C6" i="32"/>
  <c r="C7" i="31"/>
  <c r="C6" i="31"/>
  <c r="C7" i="30"/>
  <c r="C6" i="30"/>
  <c r="C7" i="29"/>
  <c r="C6" i="29"/>
  <c r="C7" i="28"/>
  <c r="C6" i="28"/>
  <c r="C7" i="27"/>
  <c r="C6" i="27"/>
  <c r="C7" i="26"/>
  <c r="C6" i="26"/>
  <c r="C7" i="25"/>
  <c r="C6" i="25"/>
  <c r="C7" i="24"/>
  <c r="C6" i="24"/>
  <c r="C7" i="23"/>
  <c r="C6" i="23"/>
  <c r="C7" i="22"/>
  <c r="C6" i="22"/>
  <c r="C7" i="21"/>
  <c r="C6" i="21"/>
  <c r="C7" i="20"/>
  <c r="C6" i="20"/>
  <c r="C7" i="19"/>
  <c r="C6" i="19"/>
  <c r="C7" i="18"/>
  <c r="C6" i="18"/>
  <c r="C7" i="17"/>
  <c r="C6" i="17"/>
  <c r="C7" i="16"/>
  <c r="C6" i="16"/>
  <c r="C7" i="15"/>
  <c r="C6" i="15"/>
  <c r="C7" i="14"/>
  <c r="C6" i="14"/>
  <c r="C7" i="13"/>
  <c r="C6" i="13"/>
  <c r="C7" i="12"/>
  <c r="C6" i="12"/>
  <c r="C7" i="11"/>
  <c r="C6" i="11"/>
  <c r="C7" i="10"/>
  <c r="C6" i="10"/>
  <c r="C7" i="9"/>
  <c r="C6" i="9"/>
  <c r="C7" i="8"/>
  <c r="C6" i="8"/>
  <c r="C7" i="7"/>
  <c r="C6" i="7"/>
  <c r="C6" i="6"/>
  <c r="I7" i="35"/>
  <c r="F7" i="35"/>
  <c r="I6" i="35"/>
  <c r="F6" i="35"/>
  <c r="I7" i="34"/>
  <c r="M6" i="34" s="1"/>
  <c r="F7" i="34"/>
  <c r="I6" i="34"/>
  <c r="F6" i="34"/>
  <c r="I7" i="33"/>
  <c r="F7" i="33"/>
  <c r="I6" i="33"/>
  <c r="F6" i="33"/>
  <c r="F7" i="32"/>
  <c r="I6" i="32"/>
  <c r="F6" i="32"/>
  <c r="I7" i="31"/>
  <c r="F7" i="31"/>
  <c r="I6" i="31"/>
  <c r="F6" i="31"/>
  <c r="I7" i="30"/>
  <c r="F7" i="30"/>
  <c r="I6" i="30"/>
  <c r="F6" i="30"/>
  <c r="I7" i="29"/>
  <c r="F7" i="29"/>
  <c r="I6" i="29"/>
  <c r="F6" i="29"/>
  <c r="I7" i="28"/>
  <c r="F7" i="28"/>
  <c r="I6" i="28"/>
  <c r="F6" i="28"/>
  <c r="I7" i="27"/>
  <c r="F7" i="27"/>
  <c r="I6" i="27"/>
  <c r="F6" i="27"/>
  <c r="I7" i="26"/>
  <c r="F7" i="26"/>
  <c r="I6" i="26"/>
  <c r="F6" i="26"/>
  <c r="I7" i="25"/>
  <c r="F7" i="25"/>
  <c r="I6" i="25"/>
  <c r="F6" i="25"/>
  <c r="I7" i="24"/>
  <c r="F7" i="24"/>
  <c r="I6" i="24"/>
  <c r="F6" i="24"/>
  <c r="I7" i="23"/>
  <c r="F7" i="23"/>
  <c r="I6" i="23"/>
  <c r="F6" i="23"/>
  <c r="I7" i="22"/>
  <c r="F7" i="22"/>
  <c r="I6" i="22"/>
  <c r="F6" i="22"/>
  <c r="I7" i="21"/>
  <c r="F7" i="21"/>
  <c r="I6" i="21"/>
  <c r="F6" i="21"/>
  <c r="I7" i="20"/>
  <c r="F7" i="20"/>
  <c r="I6" i="20"/>
  <c r="F6" i="20"/>
  <c r="I7" i="19"/>
  <c r="F7" i="19"/>
  <c r="I6" i="19"/>
  <c r="I7" i="18"/>
  <c r="F7" i="18"/>
  <c r="I6" i="18"/>
  <c r="F6" i="18"/>
  <c r="I7" i="17"/>
  <c r="F7" i="17"/>
  <c r="I6" i="17"/>
  <c r="F6" i="17"/>
  <c r="I7" i="16"/>
  <c r="F7" i="16"/>
  <c r="I6" i="16"/>
  <c r="F6" i="16"/>
  <c r="I7" i="15"/>
  <c r="M6" i="15" s="1"/>
  <c r="F7" i="15"/>
  <c r="I6" i="15"/>
  <c r="F6" i="15"/>
  <c r="I7" i="14"/>
  <c r="F7" i="14"/>
  <c r="I6" i="14"/>
  <c r="F6" i="14"/>
  <c r="I7" i="13"/>
  <c r="M6" i="13" s="1"/>
  <c r="F7" i="13"/>
  <c r="I6" i="13"/>
  <c r="F6" i="13"/>
  <c r="I7" i="12"/>
  <c r="F7" i="12"/>
  <c r="I6" i="12"/>
  <c r="F6" i="12"/>
  <c r="I7" i="11"/>
  <c r="F7" i="11"/>
  <c r="I6" i="11"/>
  <c r="F6" i="11"/>
  <c r="I7" i="10"/>
  <c r="F7" i="10"/>
  <c r="I6" i="10"/>
  <c r="F6" i="10"/>
  <c r="I7" i="9"/>
  <c r="F7" i="9"/>
  <c r="I6" i="9"/>
  <c r="F6" i="9"/>
  <c r="I7" i="8"/>
  <c r="F7" i="8"/>
  <c r="I6" i="8"/>
  <c r="F6" i="8"/>
  <c r="I7" i="7"/>
  <c r="M6" i="7" s="1"/>
  <c r="F7" i="7"/>
  <c r="I6" i="7"/>
  <c r="F6" i="7"/>
  <c r="C7" i="6"/>
  <c r="I7" i="6"/>
  <c r="F7" i="6"/>
  <c r="I6" i="6"/>
  <c r="F6" i="6"/>
  <c r="C7" i="4"/>
  <c r="C6" i="4"/>
  <c r="I7" i="4"/>
  <c r="F7" i="4"/>
  <c r="I6" i="4"/>
  <c r="F6" i="4"/>
  <c r="M6" i="35" l="1"/>
  <c r="L6" i="35"/>
  <c r="L6" i="34"/>
  <c r="M6" i="33"/>
  <c r="L6" i="33"/>
  <c r="L6" i="32"/>
  <c r="M6" i="32"/>
  <c r="L6" i="31"/>
  <c r="M6" i="31"/>
  <c r="L6" i="30"/>
  <c r="M6" i="30"/>
  <c r="L6" i="29"/>
  <c r="M6" i="29"/>
  <c r="M6" i="28"/>
  <c r="L6" i="28"/>
  <c r="M6" i="27"/>
  <c r="L6" i="27"/>
  <c r="L6" i="26"/>
  <c r="M6" i="26"/>
  <c r="L6" i="25"/>
  <c r="M6" i="25"/>
  <c r="M6" i="24"/>
  <c r="L6" i="24"/>
  <c r="L6" i="23"/>
  <c r="M6" i="23"/>
  <c r="M6" i="22"/>
  <c r="L6" i="22"/>
  <c r="M6" i="21"/>
  <c r="L6" i="21"/>
  <c r="M6" i="20"/>
  <c r="L6" i="20"/>
  <c r="L6" i="19"/>
  <c r="M6" i="19"/>
  <c r="M6" i="18"/>
  <c r="L6" i="18"/>
  <c r="L6" i="17"/>
  <c r="M6" i="17"/>
  <c r="M6" i="16"/>
  <c r="L6" i="16"/>
  <c r="L6" i="15"/>
  <c r="M6" i="14"/>
  <c r="L6" i="14"/>
  <c r="L6" i="13"/>
  <c r="L6" i="12"/>
  <c r="M6" i="12"/>
  <c r="L6" i="11"/>
  <c r="M6" i="11"/>
  <c r="L6" i="10"/>
  <c r="M6" i="10"/>
  <c r="M6" i="9"/>
  <c r="L6" i="9"/>
  <c r="M6" i="8"/>
  <c r="L6" i="8"/>
  <c r="L6" i="7"/>
  <c r="M6" i="6"/>
  <c r="L6" i="6"/>
</calcChain>
</file>

<file path=xl/sharedStrings.xml><?xml version="1.0" encoding="utf-8"?>
<sst xmlns="http://schemas.openxmlformats.org/spreadsheetml/2006/main" count="5337" uniqueCount="356">
  <si>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</si>
  <si>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</si>
  <si>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</si>
  <si>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</si>
  <si>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</si>
  <si>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</si>
  <si>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</si>
  <si>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</si>
  <si>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</si>
  <si>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</si>
  <si>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</si>
  <si>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</si>
  <si>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</si>
  <si>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</si>
  <si>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</si>
  <si>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</si>
  <si>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</si>
  <si>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</si>
  <si>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</si>
  <si>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</si>
  <si>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</si>
  <si>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</si>
  <si>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</si>
  <si>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</si>
  <si>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</si>
  <si>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</si>
  <si>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</si>
  <si>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</si>
  <si>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</si>
  <si>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</si>
  <si>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</si>
  <si>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</si>
  <si>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</si>
  <si>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</si>
  <si>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</si>
  <si>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</si>
  <si>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</si>
  <si>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</si>
  <si>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</si>
  <si>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</si>
  <si>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</si>
  <si>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</si>
  <si>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</si>
  <si>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</si>
  <si>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</si>
  <si>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</si>
  <si>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</si>
  <si>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</si>
  <si>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</si>
  <si>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</si>
  <si>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</si>
  <si>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</si>
  <si>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</si>
  <si>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</si>
  <si>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</si>
  <si>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</si>
  <si>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</si>
  <si>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</si>
  <si>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</si>
  <si>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</si>
  <si>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</si>
  <si>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</si>
  <si>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</si>
  <si>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</si>
  <si>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</si>
  <si>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</si>
  <si>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</si>
  <si>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</si>
  <si>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</si>
  <si>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</si>
  <si>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</si>
  <si>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</si>
  <si>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</si>
  <si>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</si>
  <si>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</si>
  <si>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</si>
  <si>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</si>
  <si>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</si>
  <si>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</si>
  <si>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</si>
  <si>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</si>
  <si>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</si>
  <si>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</si>
  <si>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</si>
  <si>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</si>
  <si>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</si>
  <si>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</si>
  <si>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</si>
  <si>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</si>
  <si>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</si>
  <si>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</si>
  <si>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</si>
  <si>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  <phoneticPr fontId="1" type="noConversion"/>
  </si>
  <si>
    <t>2#</t>
  </si>
  <si>
    <t xml:space="preserve">  点  分行程由   %变为   %</t>
    <phoneticPr fontId="1" type="noConversion"/>
  </si>
  <si>
    <t xml:space="preserve">    21 点 40 分，向槽加氨水   升，补入除盐水至    380mm液位</t>
    <phoneticPr fontId="1" type="noConversion"/>
  </si>
  <si>
    <t>( 乙 )夜</t>
    <phoneticPr fontId="1" type="noConversion"/>
  </si>
  <si>
    <t>中控：秦忠文           化验：左邓欢</t>
    <phoneticPr fontId="1" type="noConversion"/>
  </si>
  <si>
    <t>中控：          化验：</t>
    <phoneticPr fontId="1" type="noConversion"/>
  </si>
  <si>
    <t xml:space="preserve"> 4点 00 分，向槽加磷酸盐    kg，氢氧化钠 0.5 kg，补入除盐水至 500  mm液位</t>
    <phoneticPr fontId="1" type="noConversion"/>
  </si>
  <si>
    <t xml:space="preserve">   04点 00 分，向槽加氨水   升，补入除盐水至    360mm液位</t>
    <phoneticPr fontId="1" type="noConversion"/>
  </si>
  <si>
    <t xml:space="preserve"> 15 点 00 分，向槽加磷酸盐 0   kg，氢氧化钠  1kg，补入除盐水至 500  mm液位</t>
    <phoneticPr fontId="1" type="noConversion"/>
  </si>
  <si>
    <t>( 丙 )白</t>
    <phoneticPr fontId="1" type="noConversion"/>
  </si>
  <si>
    <t>中控：  韩丽娜         化验：冯柳琴</t>
    <phoneticPr fontId="1" type="noConversion"/>
  </si>
  <si>
    <t>(  丁)中</t>
    <phoneticPr fontId="1" type="noConversion"/>
  </si>
  <si>
    <t xml:space="preserve">  21点 35 分，向槽加磷酸盐    kg，氢氧化钠  1kg，补入除盐水至  520 mm液位</t>
    <phoneticPr fontId="1" type="noConversion"/>
  </si>
  <si>
    <t xml:space="preserve">    20 点  58分，向槽加氨水  25 升，补入除盐水至  500  mm液位</t>
    <phoneticPr fontId="1" type="noConversion"/>
  </si>
  <si>
    <t>中控：蔡彬彬           化验：蔡永鹏</t>
    <phoneticPr fontId="1" type="noConversion"/>
  </si>
  <si>
    <t>( 甲 )夜</t>
    <phoneticPr fontId="1" type="noConversion"/>
  </si>
  <si>
    <t>中控：梁霞           化验：曾俊文</t>
    <phoneticPr fontId="1" type="noConversion"/>
  </si>
  <si>
    <t>5:00分再生1#阳床，进酸浓度：3.1% 3.2%                 6:40分中和排水（PH 1# 7.5 2# 7.8）</t>
    <phoneticPr fontId="1" type="noConversion"/>
  </si>
  <si>
    <t xml:space="preserve">16:30分再生3#阳床，进酸浓度：2.9% 2.9%          23:28分再生3#阴床，进酸浓度：3.2% 2.9% </t>
    <phoneticPr fontId="1" type="noConversion"/>
  </si>
  <si>
    <t xml:space="preserve">01:40分中和排水（PH 1# 7.5 2# 7.8）            3:00分再生1#阳床，进酸浓度：2.9% 2.9% </t>
    <phoneticPr fontId="1" type="noConversion"/>
  </si>
  <si>
    <t xml:space="preserve">  9点 00 分，向槽加磷酸盐  1  kg，氢氧化钠  1.5kg，补入除盐水至 500  mm液位</t>
    <phoneticPr fontId="1" type="noConversion"/>
  </si>
  <si>
    <t>( 乙 )白</t>
    <phoneticPr fontId="1" type="noConversion"/>
  </si>
  <si>
    <t>中控：叶绍文           化验：冯柳琴</t>
    <phoneticPr fontId="1" type="noConversion"/>
  </si>
  <si>
    <t xml:space="preserve">  23点 00 分，向槽加磷酸盐 1   kg，氢氧化钠  1kg，补入除盐水至 500  mm液位</t>
    <phoneticPr fontId="1" type="noConversion"/>
  </si>
  <si>
    <t>中控：蒙广年           化验：韩丽娜</t>
    <phoneticPr fontId="1" type="noConversion"/>
  </si>
  <si>
    <t>( 丙 )中</t>
    <phoneticPr fontId="1" type="noConversion"/>
  </si>
  <si>
    <t xml:space="preserve">   07  点 30 分，向槽加氨水 25  升，补入除盐水至  500  mm液位</t>
    <phoneticPr fontId="1" type="noConversion"/>
  </si>
  <si>
    <t>中控：梁霞           化验：曾俊文</t>
    <phoneticPr fontId="1" type="noConversion"/>
  </si>
  <si>
    <t>( 甲 )夜</t>
    <phoneticPr fontId="1" type="noConversion"/>
  </si>
  <si>
    <t>( 乙 )白</t>
    <phoneticPr fontId="1" type="noConversion"/>
  </si>
  <si>
    <t xml:space="preserve">     9点  分，向槽加氨水   升，补入除盐水至    mm液位</t>
    <phoneticPr fontId="1" type="noConversion"/>
  </si>
  <si>
    <t xml:space="preserve">  9点 10 分，向槽加磷酸盐  3  kg，氢氧化钠  2.5kg，补入除盐水至 500  mm液位</t>
    <phoneticPr fontId="1" type="noConversion"/>
  </si>
  <si>
    <t xml:space="preserve">18:18分再生1#阴床，进碱浓度：2.9% 2.9%      20:28分中和排水（PH 1#7.18 2# 6.4）            22:00分再生2#阳床，进酸浓度：3.0% 3.0% </t>
    <phoneticPr fontId="1" type="noConversion"/>
  </si>
  <si>
    <t>中控： 苏晓虹          化验：秦忠文</t>
    <phoneticPr fontId="1" type="noConversion"/>
  </si>
  <si>
    <t xml:space="preserve">  20点 10 分，向槽加磷酸盐    kg，氢氧化钠  kg，补入除盐水至 600  mm液位</t>
    <phoneticPr fontId="1" type="noConversion"/>
  </si>
  <si>
    <t>( 丙 )中</t>
    <phoneticPr fontId="1" type="noConversion"/>
  </si>
  <si>
    <t xml:space="preserve">11:00分再生2#阴床，进碱浓度：2.9% 2.9%      13:20分中和排水（PH 1#6.88 2# 6.75）   </t>
    <phoneticPr fontId="1" type="noConversion"/>
  </si>
  <si>
    <t>中控：陈长灵           化验：韩丽娜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</si>
  <si>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</si>
  <si>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</si>
  <si>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>中控：梁霞           化验：曾俊文</t>
    <phoneticPr fontId="1" type="noConversion"/>
  </si>
  <si>
    <t>2:07分再生1#阳床，进酸浓度：3.0% 2.9%</t>
    <phoneticPr fontId="1" type="noConversion"/>
  </si>
  <si>
    <t>( 甲 )白</t>
    <phoneticPr fontId="1" type="noConversion"/>
  </si>
  <si>
    <t>原水</t>
  </si>
  <si>
    <t>PH值</t>
  </si>
  <si>
    <t>硬度</t>
  </si>
  <si>
    <t>总碱度</t>
  </si>
  <si>
    <t>浊度</t>
  </si>
  <si>
    <t xml:space="preserve">  15点 30 分，向槽加磷酸盐  2.5  kg，氢氧化钠  0.5kg，补入除盐水至 550  mm液位</t>
    <phoneticPr fontId="1" type="noConversion"/>
  </si>
  <si>
    <t>( 乙 )中</t>
    <phoneticPr fontId="1" type="noConversion"/>
  </si>
  <si>
    <t xml:space="preserve">  点  分行程由   %变为   %</t>
    <phoneticPr fontId="1" type="noConversion"/>
  </si>
  <si>
    <t xml:space="preserve">   18  点30  分，向槽加氨水 25  升，补入除盐水至 500   mm液位</t>
    <phoneticPr fontId="1" type="noConversion"/>
  </si>
  <si>
    <t>中控：左邓欢           化验：苏晓虹</t>
    <phoneticPr fontId="1" type="noConversion"/>
  </si>
  <si>
    <t xml:space="preserve">  1点 07 分，向槽加磷酸盐    kg，氢氧化钠  1kg，补入除盐水至 500  mm液位</t>
    <phoneticPr fontId="1" type="noConversion"/>
  </si>
  <si>
    <t>( 甲 )白</t>
    <phoneticPr fontId="1" type="noConversion"/>
  </si>
  <si>
    <t>中控：  梁霞         化验：梁锦凤</t>
    <phoneticPr fontId="1" type="noConversion"/>
  </si>
  <si>
    <t xml:space="preserve"> 14 点 30 分，向槽加磷酸盐 2   kg，氢氧化钠  1kg，补入除盐水至 520  mm液位</t>
    <phoneticPr fontId="1" type="noConversion"/>
  </si>
  <si>
    <t xml:space="preserve">00:26分再生1#阳床，进酸浓度：3.0% 3.0%          02:40分中和排水（PH 1#7.18 2# 6.4）            06:36分再生3#阳床，进酸浓度：3.0% 3.0% </t>
    <phoneticPr fontId="1" type="noConversion"/>
  </si>
  <si>
    <t xml:space="preserve">16:18分再生2#阳床，进酸浓度：2.9% 2.9%     19:23分再生3#阴床，进碱浓度：2.9% 2.9%        22:54分中和排水（PH 1#7.01 2# 5.97）   </t>
    <phoneticPr fontId="1" type="noConversion"/>
  </si>
  <si>
    <t>( 乙 )中</t>
    <phoneticPr fontId="1" type="noConversion"/>
  </si>
  <si>
    <t>中控： 左邓欢          化验：苏晓虹</t>
    <phoneticPr fontId="1" type="noConversion"/>
  </si>
  <si>
    <t>23     点 10 分，向槽加氨水  25 升，补入除盐水至  500  mm液位</t>
    <phoneticPr fontId="1" type="noConversion"/>
  </si>
  <si>
    <t xml:space="preserve">  7点  10分，向槽加磷酸盐  2  kg，氢氧化钠  1kg，补入除盐水至  500 mm液位</t>
    <phoneticPr fontId="1" type="noConversion"/>
  </si>
  <si>
    <t>中控：蒙广年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</si>
  <si>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</si>
  <si>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</si>
  <si>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叶绍文          化验：梁锦凤</t>
    <phoneticPr fontId="1" type="noConversion"/>
  </si>
  <si>
    <t>( 甲 )中</t>
    <phoneticPr fontId="1" type="noConversion"/>
  </si>
  <si>
    <t xml:space="preserve">16:03分再生2#阳床，进酸浓度：3.3% 3.0%     18:57分再生1#阳床，进碱浓度：3.0% 2.9%        20:50分中和排水（PH 1#7.01 2# 5.97）  </t>
    <phoneticPr fontId="1" type="noConversion"/>
  </si>
  <si>
    <t xml:space="preserve">12:05分再生3#阴床，进碱浓度：3.1% 2.9%    
14:20分中和排水（PH 1#7.01 2# 6.9）   </t>
    <phoneticPr fontId="1" type="noConversion"/>
  </si>
  <si>
    <t xml:space="preserve">  20点20  分，向槽加磷酸盐 2   kg，氢氧化钠  1kg，补入除盐水至 540  mm液位</t>
    <phoneticPr fontId="1" type="noConversion"/>
  </si>
  <si>
    <t>( 丙 )夜</t>
    <phoneticPr fontId="1" type="noConversion"/>
  </si>
  <si>
    <t>清洗1#过滤器</t>
    <phoneticPr fontId="1" type="noConversion"/>
  </si>
  <si>
    <t>中控：韩丽娜           化验：蒙广年</t>
    <phoneticPr fontId="1" type="noConversion"/>
  </si>
  <si>
    <t xml:space="preserve">    7 点 30 分，向槽加氨水 25  升，补入除盐水至 500   mm液位</t>
    <phoneticPr fontId="1" type="noConversion"/>
  </si>
  <si>
    <t>( 丁 )白</t>
    <phoneticPr fontId="1" type="noConversion"/>
  </si>
  <si>
    <t xml:space="preserve"> 13 点 30 分，向槽加磷酸盐  2  kg，氢氧化钠  2，补入除盐水至 510  mm液位</t>
    <phoneticPr fontId="1" type="noConversion"/>
  </si>
  <si>
    <t>1:25分再生1#阳床，进酸浓度：3.0% 2.9%        清洗1#、3#过滤器</t>
    <phoneticPr fontId="1" type="noConversion"/>
  </si>
  <si>
    <t>中控： 叶绍文          化验：梁锦凤</t>
    <phoneticPr fontId="1" type="noConversion"/>
  </si>
  <si>
    <t>16:00分再生1#阳床，进碱浓度：3.0% 2.9%           18:00分中和排水（PH 1#7.01 2# 6.9）</t>
    <phoneticPr fontId="1" type="noConversion"/>
  </si>
  <si>
    <t>8:05分再生2#阴床，进碱浓度：3.2% 3.3%</t>
    <phoneticPr fontId="1" type="noConversion"/>
  </si>
  <si>
    <t>( 甲 )中</t>
    <phoneticPr fontId="1" type="noConversion"/>
  </si>
  <si>
    <t>中控： 梁霞          化验：曾俊文</t>
    <phoneticPr fontId="1" type="noConversion"/>
  </si>
  <si>
    <t>9:50分再生3#阳床，进酸浓度：3.0% 3.1%   
11:05分中和排水（PH 1#7.01 2# 7.5）  
15:36分再生3#阴床，进碱浓度：3.0% 3.2%</t>
    <phoneticPr fontId="1" type="noConversion"/>
  </si>
  <si>
    <t>7     点 00 分，向槽加氨水 25  升，补入除盐水至    mm液位</t>
    <phoneticPr fontId="1" type="noConversion"/>
  </si>
  <si>
    <t xml:space="preserve"> 4 点05  分，向槽加磷酸盐  4  kg，氢氧化钠  2kg，补入除盐水至 500  mm液位</t>
    <phoneticPr fontId="1" type="noConversion"/>
  </si>
  <si>
    <t>中控：  秦忠文         化验：苏晓虹</t>
    <phoneticPr fontId="1" type="noConversion"/>
  </si>
  <si>
    <t>11     点 30 分，向槽加氨水 25  升，补入除盐水至 470   mm液位</t>
    <phoneticPr fontId="1" type="noConversion"/>
  </si>
  <si>
    <t xml:space="preserve"> 10 点 45 分，向槽加磷酸盐  4  kg，氢氧化钠  2kg，补入除盐水至   mm液位</t>
    <phoneticPr fontId="1" type="noConversion"/>
  </si>
  <si>
    <t xml:space="preserve">01:20分中和排水（PH 1#7.18 2# 6.4）            1:55分再生1#混床，进酸浓度：3.0% 3.0% 进碱浓度3.1%  2.8%                                            6:40分中和排水（PH 1#7.01 2# 5.97）  </t>
    <phoneticPr fontId="1" type="noConversion"/>
  </si>
  <si>
    <t xml:space="preserve">18:26分再生2#阳床，进酸浓度：3.0% 3.1%           20:05分中和排水（PH 1#7.01 2# 7.5）              21:22分再生1#阳床，进酸浓度：3.0% 3.1% </t>
    <phoneticPr fontId="1" type="noConversion"/>
  </si>
  <si>
    <t xml:space="preserve">14:50分中和排水（PH 1#7.18 2# 6.4）  
12:15分再生1#阳床，进酸浓度：3.0% 3.1% </t>
    <phoneticPr fontId="1" type="noConversion"/>
  </si>
  <si>
    <t>中控： 叶绍文          化验：梁锦凤</t>
    <phoneticPr fontId="1" type="noConversion"/>
  </si>
  <si>
    <t>( 丁 )中</t>
    <phoneticPr fontId="1" type="noConversion"/>
  </si>
  <si>
    <t>中控：蔡永鹏           化验：韦国宏</t>
    <phoneticPr fontId="1" type="noConversion"/>
  </si>
  <si>
    <t xml:space="preserve">  18点 50 分，向槽加磷酸盐 4   kg，氢氧化钠  2kg，补入除盐水至 500  mm液位</t>
    <phoneticPr fontId="1" type="noConversion"/>
  </si>
  <si>
    <t>中控：   秦忠文        化验：苏晓虹</t>
    <phoneticPr fontId="1" type="noConversion"/>
  </si>
  <si>
    <t xml:space="preserve"> 7 点  10分，向槽加磷酸盐 0.5   kg，氢氧化钠  1kg，补入除盐水至 500  mm液位</t>
    <phoneticPr fontId="1" type="noConversion"/>
  </si>
  <si>
    <t xml:space="preserve">   13  点 20 分，向槽加氨水 25  升，补入除盐水至 550   mm液位</t>
    <phoneticPr fontId="1" type="noConversion"/>
  </si>
  <si>
    <t xml:space="preserve">3:00分再生1#阳床，进酸浓度：3.1% 3.2%   </t>
    <phoneticPr fontId="1" type="noConversion"/>
  </si>
  <si>
    <t xml:space="preserve">17:00分再生1#阳床，进酸浓度：3.1% 3.3% </t>
    <phoneticPr fontId="1" type="noConversion"/>
  </si>
  <si>
    <t>中控：韦国宏           化验：蔡永鹏</t>
    <phoneticPr fontId="1" type="noConversion"/>
  </si>
  <si>
    <t>中控： 曾俊文          化验：梁霞</t>
    <phoneticPr fontId="1" type="noConversion"/>
  </si>
  <si>
    <t>( 甲 )夜</t>
    <phoneticPr fontId="1" type="noConversion"/>
  </si>
  <si>
    <t xml:space="preserve">  4点  30分，向槽加磷酸盐3kg，氢氧化钠1.5 kg，补入除盐水至550mm液位</t>
    <phoneticPr fontId="1" type="noConversion"/>
  </si>
  <si>
    <t xml:space="preserve">    4 点 25 分，向槽加氨水 25 升，补入除盐水至450    mm液位</t>
    <phoneticPr fontId="1" type="noConversion"/>
  </si>
  <si>
    <t xml:space="preserve">  4点 25 分行程由65 %变为 80  %</t>
    <phoneticPr fontId="1" type="noConversion"/>
  </si>
  <si>
    <t>12:40分中和排水（PH 1#7.66 2# 7.2）  
10:27分再生2#阴床，进碱浓度：3.0% 3.1%</t>
    <phoneticPr fontId="1" type="noConversion"/>
  </si>
  <si>
    <t>( 乙 )白</t>
    <phoneticPr fontId="1" type="noConversion"/>
  </si>
  <si>
    <t xml:space="preserve">清洗3#、4#、5#过滤器                         17:50分中和排水（PH 1#7.01 2# 5.97）          23:40再生1#阳床，进酸浓度：3.0% 2.9%                                    </t>
    <phoneticPr fontId="1" type="noConversion"/>
  </si>
  <si>
    <t xml:space="preserve">0:50分再生3#阳床，进酸浓度：3.0%，3.0%。        4:48分再生3#阴床，进碱浓度：3.0%，3.0%。            7:00分中和排水（PH 1#7.9 2# 7.6）  </t>
    <phoneticPr fontId="1" type="noConversion"/>
  </si>
  <si>
    <t xml:space="preserve"> 13 点 00 分，向槽加磷酸盐  4  kg，氢氧化钠  3kg，补入除盐水至 560  mm液位</t>
    <phoneticPr fontId="1" type="noConversion"/>
  </si>
  <si>
    <t>中控：    秦忠文       化验：苏晓虹</t>
    <phoneticPr fontId="1" type="noConversion"/>
  </si>
  <si>
    <t xml:space="preserve">    13 点 30 分，向槽加氨水  25 升，补入除盐水至    mm液位</t>
    <phoneticPr fontId="1" type="noConversion"/>
  </si>
  <si>
    <t xml:space="preserve">20.00分中和排水（PH 1#8.74 2# 6.42）               21:25分再生2#阳床，进酸浓度：3.0% 3.1%  </t>
    <phoneticPr fontId="1" type="noConversion"/>
  </si>
  <si>
    <t>( 甲 )夜</t>
    <phoneticPr fontId="1" type="noConversion"/>
  </si>
  <si>
    <t xml:space="preserve">  1点50分，向槽加磷酸盐 3 kg，氢氧化钠1.5 kg，补入除盐水至550 mm液位</t>
    <phoneticPr fontId="1" type="noConversion"/>
  </si>
  <si>
    <t>0:35分再生3#阳床，进酸浓度：2.8%，2.9%。         2:50分中和排水（PH 1#8.1 2# 6.7）              6:17分再生1#阳床，进酸浓度：3.0%，3.0%。</t>
    <phoneticPr fontId="1" type="noConversion"/>
  </si>
  <si>
    <t xml:space="preserve">   7点 30分，向槽加氨水 25升，补入除盐水至500    mm液位</t>
    <phoneticPr fontId="1" type="noConversion"/>
  </si>
  <si>
    <t xml:space="preserve">  10点 30 分，向槽加磷酸盐    kg，氢氧化钠  kg，补入除盐水至  500 mm液位</t>
    <phoneticPr fontId="1" type="noConversion"/>
  </si>
  <si>
    <t xml:space="preserve">  20点 0 分，向槽加磷酸盐 0   kg，氢氧化钠  1kg，补入除盐水至  510 mm液位</t>
    <phoneticPr fontId="1" type="noConversion"/>
  </si>
  <si>
    <t>清洗1#过滤器                                     4:50分再生1#阳床，进酸浓度：3.0% 3.0%             7:30分中和排水（PH 1# 7.9 2# 8.5）</t>
    <phoneticPr fontId="1" type="noConversion"/>
  </si>
  <si>
    <t>中控：   曾俊文        化验：梁锦凤</t>
    <phoneticPr fontId="1" type="noConversion"/>
  </si>
  <si>
    <t xml:space="preserve">    14 点 20 分，向槽加氨水 25升，补入除盐水至 500   mm液位</t>
    <phoneticPr fontId="1" type="noConversion"/>
  </si>
  <si>
    <t xml:space="preserve">  10点 05 分，向槽加磷酸盐  1  kg，氢氧化钠  1kg，补入除盐水至500   mm液位</t>
    <phoneticPr fontId="1" type="noConversion"/>
  </si>
  <si>
    <t xml:space="preserve">15:56分再生3#阴床，进碱浓度：3.1%，3.0%。    18:00分中和排水（PH 1#8.1 2# 6.7）          </t>
    <phoneticPr fontId="1" type="noConversion"/>
  </si>
  <si>
    <t>( 乙 )中</t>
    <phoneticPr fontId="1" type="noConversion"/>
  </si>
  <si>
    <t xml:space="preserve">  点  分行程由   %变为   %</t>
    <phoneticPr fontId="1" type="noConversion"/>
  </si>
  <si>
    <t>清洗4#过滤器                                     18:30分中和排水（PH 1# 7.4 2# 6.5）</t>
    <phoneticPr fontId="1" type="noConversion"/>
  </si>
  <si>
    <t xml:space="preserve"> 23 点 20 分，向槽加磷酸盐  1  kg，氢氧化钠  1kg，补入除盐水至  500 mm液位</t>
    <phoneticPr fontId="1" type="noConversion"/>
  </si>
  <si>
    <t>清洗1#、2#、3#、5#过滤器</t>
    <phoneticPr fontId="1" type="noConversion"/>
  </si>
  <si>
    <t>( 丙 )白</t>
    <phoneticPr fontId="1" type="noConversion"/>
  </si>
  <si>
    <t>中控：  叶绍文         化验：梁锦凤</t>
    <phoneticPr fontId="1" type="noConversion"/>
  </si>
  <si>
    <t xml:space="preserve">   14  点  10分，向槽加氨水  25 升，补入除盐水至500    mm液位</t>
    <phoneticPr fontId="1" type="noConversion"/>
  </si>
  <si>
    <t xml:space="preserve"> 14 点40  分，向槽加磷酸盐  2  kg，氢氧化钠  1kg，补入除盐水至 500  mm液位</t>
    <phoneticPr fontId="1" type="noConversion"/>
  </si>
  <si>
    <t xml:space="preserve">8:00分再生1#阳床，进酸浓度：2.9% 3.0%     
14:10分再生3#阳床，进酸浓度：3.1% 3.2%     </t>
    <phoneticPr fontId="1" type="noConversion"/>
  </si>
  <si>
    <t xml:space="preserve">17:00分中和排水（PH 1#6.19 2# 6.7）      </t>
    <phoneticPr fontId="1" type="noConversion"/>
  </si>
  <si>
    <t>中控：   秦忠文        化验：苏晓虹</t>
    <phoneticPr fontId="1" type="noConversion"/>
  </si>
  <si>
    <t>( 乙 )中</t>
    <phoneticPr fontId="1" type="noConversion"/>
  </si>
  <si>
    <t xml:space="preserve">  4点 0 分，向槽加磷酸盐  1.5  kg，氢氧化钠  1kg，补入除盐水至 510  mm液位</t>
    <phoneticPr fontId="1" type="noConversion"/>
  </si>
  <si>
    <t xml:space="preserve">0:00分再生1#阴床，进碱浓度：2.9% 3.0%     
2:00分再生1#阳床，进酸浓度：3.1% 3.2%        4:00分中和排水（PH 1#6.19 2# 6.7）    </t>
    <phoneticPr fontId="1" type="noConversion"/>
  </si>
  <si>
    <t>( 丁 )白</t>
    <phoneticPr fontId="1" type="noConversion"/>
  </si>
  <si>
    <t>中控： 韦国宏          化验：梁锦凤</t>
    <phoneticPr fontId="1" type="noConversion"/>
  </si>
  <si>
    <t xml:space="preserve">11：45分再生3#阴床，进碱浓度：2.9% 2.8%    </t>
    <phoneticPr fontId="1" type="noConversion"/>
  </si>
  <si>
    <t xml:space="preserve">    23 点 00 分，向槽加氨水 25 升，补入除盐水至 500 mm液位</t>
    <phoneticPr fontId="1" type="noConversion"/>
  </si>
  <si>
    <t>中控：曾俊文              化验：梁霞</t>
    <phoneticPr fontId="1" type="noConversion"/>
  </si>
  <si>
    <t xml:space="preserve">17:34分再生2#阳床，进酸浓度：3.2%，3.0%。  20:00分中和排水（PH 1#6.3 2# 6.8）    </t>
    <phoneticPr fontId="1" type="noConversion"/>
  </si>
  <si>
    <t xml:space="preserve">  7点 00 分，向槽加磷酸盐 1.5  kg，氢氧化钠  1kg，补入除盐水至  500 mm液位</t>
    <phoneticPr fontId="1" type="noConversion"/>
  </si>
  <si>
    <t xml:space="preserve">03:30分再生3#阳床，进酸浓度：3.2%，3.0%。   </t>
    <phoneticPr fontId="1" type="noConversion"/>
  </si>
  <si>
    <t>( 丙 )夜</t>
    <phoneticPr fontId="1" type="noConversion"/>
  </si>
  <si>
    <t>( 丁 )白</t>
    <phoneticPr fontId="1" type="noConversion"/>
  </si>
  <si>
    <t xml:space="preserve">11:45分再生1#阳床，进酸浓度：2.9%，3.0%。 </t>
    <phoneticPr fontId="1" type="noConversion"/>
  </si>
  <si>
    <t xml:space="preserve">  20点 10 分，向槽加磷酸盐1kg，氢氧化钠0.7 kg，补入除盐水至500 mm液位</t>
    <phoneticPr fontId="1" type="noConversion"/>
  </si>
  <si>
    <t>15:35分再生3#阴床，进碱浓度：3.2%，3.2%。   19:44分再生2#阳床，进酸浓度：3.2%，3.2%。  21:50分中和排水（1# 7.5 2# 7）</t>
    <phoneticPr fontId="1" type="noConversion"/>
  </si>
  <si>
    <t>中控：曾俊文           化验：梁霞</t>
    <phoneticPr fontId="1" type="noConversion"/>
  </si>
  <si>
    <t xml:space="preserve">清洗2#、3#过滤器       
12:20分再生3#阳床，进酸浓度：2.9% 3.0%     
14:55分再生2#阴床，进碱浓度：3.1%，3.2%。 </t>
    <phoneticPr fontId="1" type="noConversion"/>
  </si>
  <si>
    <t>7     点  10分，向槽加氨水  25 升，补入除盐水至500    mm液位</t>
    <phoneticPr fontId="1" type="noConversion"/>
  </si>
  <si>
    <t xml:space="preserve"> 7 点 25 分，向槽加磷酸盐  2  kg，氢氧化钠  1kg，补入除盐水至  560 mm液位</t>
    <phoneticPr fontId="1" type="noConversion"/>
  </si>
  <si>
    <t>中控： 秦忠文          化验：苏晓虹</t>
    <phoneticPr fontId="1" type="noConversion"/>
  </si>
  <si>
    <t xml:space="preserve">00:11分再生3#混床，进酸浓度：2.9% 3.0% 进碱浓度3.1%  3.0%                                            5:00分中和排水（PH 1#7.01 2# 5.97）               6:38再生2#阴床，进碱浓度：3.2%，3.2%。 </t>
    <phoneticPr fontId="1" type="noConversion"/>
  </si>
  <si>
    <t>9:31分再生3#阴床，进碱浓度：3.2%，3.2%。   12:20分中和排水（PH 1#7.01 2# 5.97）       15:00分再生1#阳床，进酸浓度：3.2%，3.2%。</t>
    <phoneticPr fontId="1" type="noConversion"/>
  </si>
  <si>
    <t>( 丁 )中</t>
    <phoneticPr fontId="1" type="noConversion"/>
  </si>
  <si>
    <t xml:space="preserve">  22点 16 分，向槽加磷酸盐    kg，氢氧化钠  1kg，补入除盐水至 500  mm液位</t>
    <phoneticPr fontId="1" type="noConversion"/>
  </si>
  <si>
    <t>清洗1#、2#过滤器</t>
    <phoneticPr fontId="1" type="noConversion"/>
  </si>
  <si>
    <t>00:40分再生2#阳床，进酸浓度：2.9%  3.2%             3:00分中和排水（PH 1#7.04 2# 6.45）</t>
    <phoneticPr fontId="1" type="noConversion"/>
  </si>
  <si>
    <t xml:space="preserve"> 14 点 10 分，向槽加磷酸盐  2  kg，氢氧化钠  1kg，补入除盐水至 500  mm液位</t>
    <phoneticPr fontId="1" type="noConversion"/>
  </si>
  <si>
    <t xml:space="preserve">    14 点00  分，向槽加氨水 25  升，补入除盐水至    500mm液位</t>
    <phoneticPr fontId="1" type="noConversion"/>
  </si>
  <si>
    <t xml:space="preserve">19:34分再生1#阳床，进酸浓度：3.2% 3.2% </t>
    <phoneticPr fontId="1" type="noConversion"/>
  </si>
  <si>
    <t>中控：梁霞           化验：曾俊文</t>
    <phoneticPr fontId="1" type="noConversion"/>
  </si>
  <si>
    <t>01  点 00 分，向槽加磷酸盐 2   kg，氢氧化钠  1kg，补入除盐水至 540  mm液位</t>
    <phoneticPr fontId="1" type="noConversion"/>
  </si>
  <si>
    <t>清洗1#、2#、3#、4#、5#过滤器                                      03:59分再生2#阳床，进酸浓度：2.9%  3.2%             7:10分中和排水（PH 1#7.04 2# 6.45）</t>
    <phoneticPr fontId="1" type="noConversion"/>
  </si>
  <si>
    <t xml:space="preserve"> 15 点 10 分，向槽加磷酸盐    kg，氢氧化钠1  kg，补入除盐水至 500  mm液位</t>
    <phoneticPr fontId="1" type="noConversion"/>
  </si>
  <si>
    <t xml:space="preserve">    19 点 50 分，向槽加氨水  25 升，补入除盐水至 520   mm液位</t>
    <phoneticPr fontId="1" type="noConversion"/>
  </si>
  <si>
    <t>中控：陈长灵           化验：蒙广年</t>
    <phoneticPr fontId="1" type="noConversion"/>
  </si>
  <si>
    <t xml:space="preserve">  2点20  分，向槽加磷酸盐 2   kg，氢氧化钠  1kg，补入除盐水至 540  mm液位</t>
    <phoneticPr fontId="1" type="noConversion"/>
  </si>
  <si>
    <t xml:space="preserve">20:55分再生1#阳床，进酸浓度：2.9%  3.2% </t>
    <phoneticPr fontId="1" type="noConversion"/>
  </si>
  <si>
    <t>( 乙 )白</t>
    <phoneticPr fontId="1" type="noConversion"/>
  </si>
  <si>
    <t>中控： 秦忠文          化验：梁锦凤</t>
    <phoneticPr fontId="1" type="noConversion"/>
  </si>
  <si>
    <t xml:space="preserve">00:01分再生3#阴床，进碱浓度：3.2%，3.2%。       2:10分中和排水（PH 1#7.04 2# 6.45）          07:25分再生2#阴床，进碱浓度：3.2%，3.2%。   </t>
    <phoneticPr fontId="1" type="noConversion"/>
  </si>
  <si>
    <t xml:space="preserve"> 14 点 30 分，向槽加磷酸盐    1kg，氢氧化钠  1kg，补入除盐水至  500 mm液位</t>
    <phoneticPr fontId="1" type="noConversion"/>
  </si>
  <si>
    <t xml:space="preserve">8:00分再生3#阳床，进酸浓度：3.0%  3.2% 
10:20分中和排水（PH 1#7.5 2# 8.1）  
12:01分再生2#阳床，进酸浓度：3.0%  3.1% </t>
    <phoneticPr fontId="1" type="noConversion"/>
  </si>
  <si>
    <t>17:00分再生2#阴床，进碱浓度：3.2%，3.2%。 19:30分中和排水（PH 1#7.5 2# 8.1）</t>
    <phoneticPr fontId="1" type="noConversion"/>
  </si>
  <si>
    <t xml:space="preserve"> 1 点10  分，向槽加磷酸盐  1  kg，氢氧化钠  1kg，补入除盐水至 520  mm液位</t>
    <phoneticPr fontId="1" type="noConversion"/>
  </si>
  <si>
    <t xml:space="preserve">     4点 00 分，向槽加氨水25   升，补入除盐水至 500   mm液位</t>
    <phoneticPr fontId="1" type="noConversion"/>
  </si>
  <si>
    <t>清洗1#、2#、3#过滤器                             7:17分再生1#阳床，进酸浓度：3.2% 3.2%</t>
    <phoneticPr fontId="1" type="noConversion"/>
  </si>
  <si>
    <t xml:space="preserve"> 14 点 30 分，向槽加磷酸盐 1   kg，氢氧化钠  1kg，补入除盐水至 500  mm液位</t>
    <phoneticPr fontId="1" type="noConversion"/>
  </si>
  <si>
    <t>中控：梁霞           化验：梁锦凤</t>
    <phoneticPr fontId="1" type="noConversion"/>
  </si>
  <si>
    <t xml:space="preserve">14:43分再生3#阴床，进碱浓度：2.8%，3.0%。 </t>
    <phoneticPr fontId="1" type="noConversion"/>
  </si>
  <si>
    <t>17:00分中和排水（PH 1#6.66 2# 7.2）  
20:25分再生2#阳床，进酸浓度：3.0% 3.1%</t>
    <phoneticPr fontId="1" type="noConversion"/>
  </si>
  <si>
    <t>(  乙)中</t>
    <phoneticPr fontId="1" type="noConversion"/>
  </si>
  <si>
    <t xml:space="preserve">  4点 00 分，向槽加磷酸盐  1.5  kg，氢氧化钠  1kg，补入除盐水至 500  mm液位</t>
    <phoneticPr fontId="1" type="noConversion"/>
  </si>
  <si>
    <t>10     点30  分，向槽加氨水25   升，补入除盐水至500    mm液位</t>
    <phoneticPr fontId="1" type="noConversion"/>
  </si>
  <si>
    <t>14  点 50 分，向槽加磷酸盐 1   kg，氢氧化钠  1kg，补入除盐水至 560  mm液位</t>
    <phoneticPr fontId="1" type="noConversion"/>
  </si>
  <si>
    <t xml:space="preserve">清洗5#过滤器         
11:00分再生1#阳床，进酸浓度：2.8% 3.0% </t>
    <phoneticPr fontId="1" type="noConversion"/>
  </si>
  <si>
    <t>18:20分再生1#阴床，进酸浓度：3.0%  3.1%              20:50分中和排水（PH 1# 8.30 PH 2# 6.76）</t>
    <phoneticPr fontId="1" type="noConversion"/>
  </si>
  <si>
    <t>清洗4#、5#过滤器                               4:24分再生3#阳床，进酸浓度：3.0% 3.0%       6:40分中和排水（PH 1# 8.3 2# 7.9）</t>
    <phoneticPr fontId="1" type="noConversion"/>
  </si>
  <si>
    <t>中控：     秦忠文      化验：苏晓虹</t>
    <phoneticPr fontId="1" type="noConversion"/>
  </si>
  <si>
    <t>中控： 蒙广年          化验：韩丽娜</t>
    <phoneticPr fontId="1" type="noConversion"/>
  </si>
  <si>
    <t xml:space="preserve"> 07 点 15 分，向槽加磷酸盐  2  kg，氢氧化钠  1kg，补入除盐水至 500  mm液位</t>
    <phoneticPr fontId="1" type="noConversion"/>
  </si>
  <si>
    <t xml:space="preserve">00:50分再生2#阳床，进酸浓度：3.0%  3.1%              </t>
    <phoneticPr fontId="1" type="noConversion"/>
  </si>
  <si>
    <t xml:space="preserve">8:00分再生3#阳床，进酸浓度：3.2%  3.1%  
11:00分中和排水（PH 1# 8.30 PH 2# 7.2）
13:51分再生2#阳床，进酸浓度：2.9%  3.0%  </t>
    <phoneticPr fontId="1" type="noConversion"/>
  </si>
  <si>
    <t xml:space="preserve">  15   点 100 分，向槽加氨水 25 升，补入除盐水240至 530   mm液位</t>
    <phoneticPr fontId="1" type="noConversion"/>
  </si>
  <si>
    <t>(甲 )中</t>
    <phoneticPr fontId="1" type="noConversion"/>
  </si>
  <si>
    <t>清洗1#、2#、3#、4#、5#过滤器                                   20:00分再生1#阴床，进酸浓度：3.0%  3.1%              22:50分中和排水（PH 1# 8.30 PH 2# 6.76）</t>
    <phoneticPr fontId="1" type="noConversion"/>
  </si>
  <si>
    <t xml:space="preserve">07:26分再生2#阳床，进酸浓度：2.8% 3.0% </t>
    <phoneticPr fontId="1" type="noConversion"/>
  </si>
  <si>
    <t>(丁  )白</t>
    <phoneticPr fontId="1" type="noConversion"/>
  </si>
  <si>
    <t>12  点 40 分，向槽加磷酸盐 1   kg，氢氧化钠  1kg，补入除盐水至 520  mm液位</t>
    <phoneticPr fontId="1" type="noConversion"/>
  </si>
  <si>
    <t xml:space="preserve">  19点 30分行程由65 %变为 90  %</t>
    <phoneticPr fontId="1" type="noConversion"/>
  </si>
  <si>
    <t>中控：陈长灵           化验：梁霞</t>
    <phoneticPr fontId="1" type="noConversion"/>
  </si>
  <si>
    <t xml:space="preserve">     23点00  分，向槽加氨水 25 升，补入除盐水至 500 mm液位</t>
    <phoneticPr fontId="1" type="noConversion"/>
  </si>
  <si>
    <t>20:20分再生1#阳床，进酸浓度：3.0%，3.0%。   23:10分中和排水（PH 1# 8.30 PH 2# 7.2）</t>
    <phoneticPr fontId="1" type="noConversion"/>
  </si>
  <si>
    <t>3  点 45 分，向槽加磷酸盐 1   kg，氢氧化钠  1kg，补入除盐水至 520  mm液位</t>
    <phoneticPr fontId="1" type="noConversion"/>
  </si>
  <si>
    <t xml:space="preserve">2:22分再生3#阴床，进碱浓度：3.0%，3.0%                  6:30分再生2#阳床，进酸浓度：3.0% 3.1% </t>
    <phoneticPr fontId="1" type="noConversion"/>
  </si>
  <si>
    <t>08：40分中和排水（PH 1# 7.14 PH 2# 6.96）</t>
    <phoneticPr fontId="1" type="noConversion"/>
  </si>
  <si>
    <t>中控：蔡彬彬           化验：蔡永鹏</t>
    <phoneticPr fontId="1" type="noConversion"/>
  </si>
  <si>
    <t xml:space="preserve">  18点 36 分，向槽加磷酸盐  1  kg，氢氧化钠  1kg，补入除盐水至510   mm液位</t>
    <phoneticPr fontId="1" type="noConversion"/>
  </si>
  <si>
    <t xml:space="preserve">  15   点 10 分，向槽加氨水 25  升，补入除盐水至  520 mm液位</t>
    <phoneticPr fontId="1" type="noConversion"/>
  </si>
  <si>
    <t xml:space="preserve">  5点 30 分，向槽加磷酸盐   1 kg，氢氧化钠  1kg，补入除盐水至 510  mm液位</t>
    <phoneticPr fontId="1" type="noConversion"/>
  </si>
  <si>
    <t xml:space="preserve">9:36分再生1#阳床，进酸浓度：3.0% 2.9%                 12:36分中和排水（PH 1#8.19 2# 6.7）               14:22分再生2#阳床，进酸浓度：3.0% 3.1%  </t>
    <phoneticPr fontId="1" type="noConversion"/>
  </si>
  <si>
    <t xml:space="preserve">3:53分再生2#阳床，进酸浓度：3.2%，3.0%                6:37分再生1#阳床，进酸浓度：2.9%，3.0%            </t>
    <phoneticPr fontId="1" type="noConversion"/>
  </si>
  <si>
    <t xml:space="preserve">     15点 10 分，向槽加氨水 25  升，补入除盐水至  550  mm液位</t>
    <phoneticPr fontId="1" type="noConversion"/>
  </si>
  <si>
    <t>16  点 50 分，向槽加磷酸盐 0.5   kg，氢氧化钠  1kg，补入除盐水至 530  mm液位</t>
    <phoneticPr fontId="1" type="noConversion"/>
  </si>
  <si>
    <t>中控： 曾俊文          化验：曾凡律</t>
    <phoneticPr fontId="1" type="noConversion"/>
  </si>
  <si>
    <t>6  点 20 分，向槽加磷酸盐 1.5   kg，氢氧化钠  1kg，补入除盐水至 570  mm液位</t>
    <phoneticPr fontId="1" type="noConversion"/>
  </si>
  <si>
    <t>清洗4#、5#过滤器                                       0：40分中和排水（PH 1# 7.3 PH 2# 6.15）</t>
    <phoneticPr fontId="1" type="noConversion"/>
  </si>
  <si>
    <t>中控：  秦忠文         化验：梁锦凤</t>
    <phoneticPr fontId="1" type="noConversion"/>
  </si>
  <si>
    <t>8:39分再生2#阳床，进酸浓度：3.1%，3.1%
12:05分中和排水（PH 1# 7.5 PH 2#8.3）
13：45分再生3#阳床，进酸浓度：3.0%，3.1%</t>
    <phoneticPr fontId="1" type="noConversion"/>
  </si>
  <si>
    <t>14     点  50分，向槽加氨水 25  升，补入除盐水至550 mm液位</t>
    <phoneticPr fontId="1" type="noConversion"/>
  </si>
  <si>
    <t>16:42分再生1#阳床，进酸浓度：3.1%，3.1%    18:57分中和排水（PH 1# 6.9 PH 2#8.24）           21:57分再生3#阳床，进酸浓度：3.1%，3.1%
22:35分再生3#阴床，进碱浓度：3.0%，3.1%</t>
    <phoneticPr fontId="1" type="noConversion"/>
  </si>
  <si>
    <t xml:space="preserve"> 23 点 05 分，向槽加磷酸盐  2  kg，氢氧化钠 1 kg，补入除盐水至   mm液位</t>
    <phoneticPr fontId="1" type="noConversion"/>
  </si>
  <si>
    <t>1:00分中和排水（PH 1# 7.2 PH 2#7.4）</t>
    <phoneticPr fontId="1" type="noConversion"/>
  </si>
  <si>
    <t>中控：秦忠文           化验：梁锦凤</t>
    <phoneticPr fontId="1" type="noConversion"/>
  </si>
  <si>
    <t xml:space="preserve">  10点40  分，向槽加磷酸盐  2  kg，氢氧化钠  1kg，补入除盐水至500   mm液位</t>
    <phoneticPr fontId="1" type="noConversion"/>
  </si>
  <si>
    <t xml:space="preserve">  23点 15 分，向槽加磷酸盐 1   kg，氢氧化钠  1kg，补入除盐水至 550  mm液位</t>
    <phoneticPr fontId="1" type="noConversion"/>
  </si>
  <si>
    <t>17:33分再生2#阳床，进酸浓度：3.1%，3.1%
20:27分再生1#阴床，进碱浓度：3.0%，3.1%   23:00分中和排水（PH 1# 6.9 PH 2#8.24）</t>
    <phoneticPr fontId="1" type="noConversion"/>
  </si>
  <si>
    <t>中控： 曾俊文          化验：梁锦凤</t>
    <phoneticPr fontId="1" type="noConversion"/>
  </si>
  <si>
    <t xml:space="preserve">  14   点20  分，向槽加氨水 25  升，补入除盐水至  500  mm液位</t>
    <phoneticPr fontId="1" type="noConversion"/>
  </si>
  <si>
    <t>14  点 30 分，向槽加磷酸盐    kg，氢氧化钠  1kg，补入除盐水至 500  mm液位</t>
    <phoneticPr fontId="1" type="noConversion"/>
  </si>
  <si>
    <t>清洗1#过滤器                                      1:51分再生1#阳床，进酸浓度：2.9%，3.1%          6:24分再生3#阳床，进酸浓度：3.0%，3.1%</t>
    <phoneticPr fontId="1" type="noConversion"/>
  </si>
  <si>
    <t xml:space="preserve">清洗1#、5#过滤器        
8:00分中和排水（PH 1# 7.43 PH 2#8.01） 
15:14分再生2#阳床，进酸浓度：3.0%，3.1%     </t>
    <phoneticPr fontId="1" type="noConversion"/>
  </si>
  <si>
    <t>清洗5#过滤器                               17:15分再生2#阴床，进酸浓度：2.9%  2.9%         23：30分再生1#阳床，进酸浓度：3.0%，3.1%</t>
    <phoneticPr fontId="1" type="noConversion"/>
  </si>
  <si>
    <t>中控：    秦忠文       化验：苏晓虹</t>
    <phoneticPr fontId="1" type="noConversion"/>
  </si>
  <si>
    <t>1  点 21 分，向槽加磷酸盐  0.5  kg，氢氧化钠  1kg，补入除盐水至  510 mm液位</t>
    <phoneticPr fontId="1" type="noConversion"/>
  </si>
  <si>
    <t xml:space="preserve"> 15   点00  分，向槽加氨水  25 升，补入除盐水至 500   mm液位</t>
    <phoneticPr fontId="1" type="noConversion"/>
  </si>
  <si>
    <t>15  点05  分，向槽加磷酸盐 1   kg，氢氧化钠  1kg，补入除盐水至 500  mm液位</t>
    <phoneticPr fontId="1" type="noConversion"/>
  </si>
  <si>
    <t xml:space="preserve">清洗1#、2#、3#、3#、5#过滤器    </t>
    <phoneticPr fontId="1" type="noConversion"/>
  </si>
  <si>
    <t xml:space="preserve">21:00分再生2#阴床，进碱浓度：3.3% 3.2%               23:10分中和排水（PH 1# 7.03 PH 2#6.75） </t>
    <phoneticPr fontId="1" type="noConversion"/>
  </si>
  <si>
    <t>清洗2#、3#过滤器                                    3:50分再生3#阴床，进碱浓度：3.3% 3.2%</t>
    <phoneticPr fontId="1" type="noConversion"/>
  </si>
  <si>
    <t>19:10分再生3#阳床，进酸浓度：3.0% 3.1%                21:10分中和排水（PH 1# 7.03 PH 2#7.7）</t>
    <phoneticPr fontId="1" type="noConversion"/>
  </si>
  <si>
    <t xml:space="preserve">  04点 10 分，向槽加磷酸盐  2  kg，氢氧化钠  1kg，补入除盐水至 500  mm液位</t>
    <phoneticPr fontId="1" type="noConversion"/>
  </si>
  <si>
    <t xml:space="preserve">01:03分再生2#阳床，进酸浓度：3.1%，3.1%    05:00分中和排水（PH 1# 7.14 PH 2#7.44）           03:40分再生1#阳床，进酸浓度：3.1%，3.1%
</t>
    <phoneticPr fontId="1" type="noConversion"/>
  </si>
  <si>
    <t>中控：  蔡永鹏         化验：梁锦凤</t>
    <phoneticPr fontId="1" type="noConversion"/>
  </si>
  <si>
    <t xml:space="preserve">  15点30  分，向槽加磷酸盐  1  kg，氢氧化钠  1kg，补入除盐水至 500  mm液位</t>
    <phoneticPr fontId="1" type="noConversion"/>
  </si>
  <si>
    <t xml:space="preserve"> 10    点 40分，向槽加氨水 25  升，补入除盐水至500    mm液位</t>
    <phoneticPr fontId="1" type="noConversion"/>
  </si>
  <si>
    <t xml:space="preserve">13:46分再生3#阳床，进酸浓度：3.0%，2.8%   </t>
    <phoneticPr fontId="1" type="noConversion"/>
  </si>
  <si>
    <t>19:20分中和排水（PH 1# 7.2 PH 2#7.5）              21:48分再生2#阳床，进酸浓度：3.0%，3.0%。</t>
    <phoneticPr fontId="1" type="noConversion"/>
  </si>
  <si>
    <t>06:32分再生1#阳床，进酸浓度：3.1%，3.1%</t>
    <phoneticPr fontId="1" type="noConversion"/>
  </si>
  <si>
    <t xml:space="preserve">  4点 15 分，向槽加磷酸盐  1  kg，氢氧化钠  1kg，补入除盐水至 550  mm液位</t>
    <phoneticPr fontId="1" type="noConversion"/>
  </si>
  <si>
    <t xml:space="preserve">     7点 20 分，向槽加氨水 25  升，补入除盐水至  550  mm液位</t>
    <phoneticPr fontId="1" type="noConversion"/>
  </si>
  <si>
    <t>14:50分再生2#阴床，进碱浓度：3.3% 3.2%</t>
    <phoneticPr fontId="1" type="noConversion"/>
  </si>
  <si>
    <t xml:space="preserve">17:00分再生3#阴床，进碱浓度：3.3% 3.2%          20:10分中和排水（PH 1# 7.2 PH 2#7.5） </t>
    <phoneticPr fontId="1" type="noConversion"/>
  </si>
  <si>
    <t xml:space="preserve"> 20 点  30分，向槽加磷酸盐  1  kg，氢氧化钠  1kg，补入除盐水至 550  mm液位</t>
    <phoneticPr fontId="1" type="noConversion"/>
  </si>
  <si>
    <t>13:20分再生3#阳床，进酸浓度：3.0% 2.9%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</si>
</sst>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workbookViewId="0">
      <selection activeCell="C2" sqref="C2:E2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1" ht="17.25" customHeight="1" x14ac:dyDescent="0.15">
      <c r="A2" s="99" t="s">
        <v>8</v>
      </c>
      <c r="B2" s="99"/>
      <c r="C2" s="101" t="s">
        <v>9</v>
      </c>
      <c r="D2" s="101"/>
      <c r="E2" s="101"/>
      <c r="F2" s="102" t="s">
        <v>10</v>
      </c>
      <c r="G2" s="102"/>
      <c r="H2" s="102"/>
      <c r="I2" s="103" t="s">
        <v>11</v>
      </c>
      <c r="J2" s="103"/>
      <c r="K2" s="103"/>
    </row>
    <row r="3" spans="1:11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95" t="s">
        <v>12</v>
      </c>
      <c r="B4" s="5" t="s">
        <v>13</v>
      </c>
      <c r="C4" s="67"/>
      <c r="D4" s="67"/>
      <c r="E4" s="67"/>
      <c r="F4" s="67"/>
      <c r="G4" s="67"/>
      <c r="H4" s="67"/>
      <c r="I4" s="67"/>
      <c r="J4" s="67"/>
      <c r="K4" s="67"/>
    </row>
    <row r="5" spans="1:11" ht="21.95" customHeight="1" x14ac:dyDescent="0.15">
      <c r="A5" s="95"/>
      <c r="B5" s="6" t="s">
        <v>14</v>
      </c>
      <c r="C5" s="67"/>
      <c r="D5" s="67"/>
      <c r="E5" s="67"/>
      <c r="F5" s="67"/>
      <c r="G5" s="67"/>
      <c r="H5" s="67"/>
      <c r="I5" s="67"/>
      <c r="J5" s="67"/>
      <c r="K5" s="67"/>
    </row>
    <row r="6" spans="1:11" ht="21.95" customHeight="1" x14ac:dyDescent="0.15">
      <c r="A6" s="95"/>
      <c r="B6" s="6" t="s">
        <v>15</v>
      </c>
      <c r="C6" s="91">
        <f>C4</f>
        <v>0</v>
      </c>
      <c r="D6" s="91"/>
      <c r="E6" s="91"/>
      <c r="F6" s="92">
        <f>F4-C4</f>
        <v>0</v>
      </c>
      <c r="G6" s="93"/>
      <c r="H6" s="94"/>
      <c r="I6" s="92">
        <f>I4-F4</f>
        <v>0</v>
      </c>
      <c r="J6" s="93"/>
      <c r="K6" s="94"/>
    </row>
    <row r="7" spans="1:11" ht="21.95" customHeight="1" x14ac:dyDescent="0.15">
      <c r="A7" s="95"/>
      <c r="B7" s="6" t="s">
        <v>16</v>
      </c>
      <c r="C7" s="91">
        <f>C5</f>
        <v>0</v>
      </c>
      <c r="D7" s="91"/>
      <c r="E7" s="91"/>
      <c r="F7" s="92">
        <f>F5-C5</f>
        <v>0</v>
      </c>
      <c r="G7" s="93"/>
      <c r="H7" s="94"/>
      <c r="I7" s="92">
        <f>I5-F5</f>
        <v>0</v>
      </c>
      <c r="J7" s="93"/>
      <c r="K7" s="94"/>
    </row>
    <row r="8" spans="1:11" ht="21.95" customHeight="1" x14ac:dyDescent="0.15">
      <c r="A8" s="95"/>
      <c r="B8" s="6" t="s">
        <v>17</v>
      </c>
      <c r="C8" s="67"/>
      <c r="D8" s="67"/>
      <c r="E8" s="67"/>
      <c r="F8" s="67"/>
      <c r="G8" s="67"/>
      <c r="H8" s="67"/>
      <c r="I8" s="67"/>
      <c r="J8" s="67"/>
      <c r="K8" s="67"/>
    </row>
    <row r="9" spans="1:11" ht="21.95" customHeight="1" x14ac:dyDescent="0.15">
      <c r="A9" s="66" t="s">
        <v>18</v>
      </c>
      <c r="B9" s="7" t="s">
        <v>19</v>
      </c>
      <c r="C9" s="67"/>
      <c r="D9" s="67"/>
      <c r="E9" s="67"/>
      <c r="F9" s="67"/>
      <c r="G9" s="67"/>
      <c r="H9" s="67"/>
      <c r="I9" s="67"/>
      <c r="J9" s="67"/>
      <c r="K9" s="67"/>
    </row>
    <row r="10" spans="1:11" ht="21.95" customHeight="1" x14ac:dyDescent="0.15">
      <c r="A10" s="66"/>
      <c r="B10" s="7" t="s">
        <v>20</v>
      </c>
      <c r="C10" s="67"/>
      <c r="D10" s="67"/>
      <c r="E10" s="67"/>
      <c r="F10" s="67"/>
      <c r="G10" s="67"/>
      <c r="H10" s="67"/>
      <c r="I10" s="67"/>
      <c r="J10" s="67"/>
      <c r="K10" s="67"/>
    </row>
    <row r="11" spans="1:11" ht="21.95" customHeight="1" x14ac:dyDescent="0.15">
      <c r="A11" s="64" t="s">
        <v>21</v>
      </c>
      <c r="B11" s="38" t="s">
        <v>22</v>
      </c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21.95" customHeight="1" x14ac:dyDescent="0.15">
      <c r="A12" s="64"/>
      <c r="B12" s="38" t="s">
        <v>23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21.95" customHeight="1" x14ac:dyDescent="0.15">
      <c r="A13" s="64"/>
      <c r="B13" s="65" t="s">
        <v>24</v>
      </c>
      <c r="C13" s="63" t="s">
        <v>94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1" ht="28.5" customHeight="1" x14ac:dyDescent="0.15">
      <c r="A14" s="64"/>
      <c r="B14" s="65"/>
      <c r="C14" s="63" t="s">
        <v>94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1" ht="21.95" customHeight="1" x14ac:dyDescent="0.15">
      <c r="A15" s="49" t="s">
        <v>26</v>
      </c>
      <c r="B15" s="7" t="s">
        <v>27</v>
      </c>
      <c r="C15" s="36"/>
      <c r="D15" s="36"/>
      <c r="E15" s="36"/>
      <c r="F15" s="36"/>
      <c r="G15" s="36"/>
      <c r="H15" s="36"/>
      <c r="I15" s="36"/>
      <c r="J15" s="36"/>
      <c r="K15" s="36"/>
    </row>
    <row r="16" spans="1:11" ht="21.95" customHeight="1" x14ac:dyDescent="0.15">
      <c r="A16" s="49"/>
      <c r="B16" s="8" t="s">
        <v>28</v>
      </c>
      <c r="C16" s="62" t="s">
        <v>95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/>
      <c r="D17" s="39"/>
      <c r="E17" s="39"/>
      <c r="F17" s="36"/>
      <c r="G17" s="36"/>
      <c r="H17" s="36"/>
      <c r="I17" s="36"/>
      <c r="J17" s="36"/>
      <c r="K17" s="36"/>
    </row>
    <row r="18" spans="1:11" ht="21.95" customHeight="1" x14ac:dyDescent="0.15">
      <c r="A18" s="89"/>
      <c r="B18" s="37" t="s">
        <v>23</v>
      </c>
      <c r="C18" s="39"/>
      <c r="D18" s="39"/>
      <c r="E18" s="39"/>
      <c r="F18" s="36"/>
      <c r="G18" s="36"/>
      <c r="H18" s="36"/>
      <c r="I18" s="36"/>
      <c r="J18" s="36"/>
      <c r="K18" s="36"/>
    </row>
    <row r="19" spans="1:11" ht="21.95" customHeight="1" x14ac:dyDescent="0.15">
      <c r="A19" s="89"/>
      <c r="B19" s="90" t="s">
        <v>24</v>
      </c>
      <c r="C19" s="63" t="s">
        <v>94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94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1" ht="34.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 x14ac:dyDescent="0.15">
      <c r="A24" s="88"/>
      <c r="B24" s="9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 x14ac:dyDescent="0.15">
      <c r="A26" s="49"/>
      <c r="B26" s="7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 x14ac:dyDescent="0.15">
      <c r="A27" s="49"/>
      <c r="B27" s="7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 x14ac:dyDescent="0.15">
      <c r="A28" s="71" t="s" ph="1">
        <v>42</v>
      </c>
      <c r="B28" s="72" ph="1"/>
      <c r="C28" s="77"/>
      <c r="D28" s="78"/>
      <c r="E28" s="79"/>
      <c r="F28" s="77"/>
      <c r="G28" s="78"/>
      <c r="H28" s="79"/>
      <c r="I28" s="77"/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98</v>
      </c>
      <c r="D31" s="46"/>
      <c r="E31" s="47"/>
      <c r="F31" s="45" t="s">
        <v>44</v>
      </c>
      <c r="G31" s="46"/>
      <c r="H31" s="47"/>
      <c r="I31" s="45" t="s">
        <v>44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50"/>
      <c r="B35" s="57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50"/>
      <c r="B36" s="57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50"/>
      <c r="B37" s="57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50"/>
      <c r="B38" s="57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50"/>
      <c r="B40" s="57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50"/>
      <c r="B41" s="57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50"/>
      <c r="B42" s="57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50"/>
      <c r="B43" s="57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50"/>
      <c r="B44" s="57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50"/>
      <c r="B46" s="57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50"/>
      <c r="B47" s="57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50"/>
      <c r="B49" s="57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50"/>
      <c r="B50" s="57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5</v>
      </c>
      <c r="B68" s="31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186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32296</v>
      </c>
      <c r="D4" s="67"/>
      <c r="E4" s="67"/>
      <c r="F4" s="67">
        <v>33600</v>
      </c>
      <c r="G4" s="67"/>
      <c r="H4" s="67"/>
      <c r="I4" s="67">
        <v>34650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25254</v>
      </c>
      <c r="D5" s="67"/>
      <c r="E5" s="67"/>
      <c r="F5" s="67">
        <v>26520</v>
      </c>
      <c r="G5" s="67"/>
      <c r="H5" s="67"/>
      <c r="I5" s="67">
        <v>27300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C4-'8日'!I4</f>
        <v>956</v>
      </c>
      <c r="D6" s="109"/>
      <c r="E6" s="109"/>
      <c r="F6" s="110">
        <f>F4-C4</f>
        <v>1304</v>
      </c>
      <c r="G6" s="111"/>
      <c r="H6" s="112"/>
      <c r="I6" s="110">
        <f>I4-F4</f>
        <v>1050</v>
      </c>
      <c r="J6" s="111"/>
      <c r="K6" s="112"/>
      <c r="L6" s="106">
        <f>C6+F6+I6</f>
        <v>3310</v>
      </c>
      <c r="M6" s="106">
        <f>C7+F7+I7</f>
        <v>2905</v>
      </c>
    </row>
    <row r="7" spans="1:15" ht="21.95" customHeight="1" x14ac:dyDescent="0.15">
      <c r="A7" s="95"/>
      <c r="B7" s="6" t="s">
        <v>16</v>
      </c>
      <c r="C7" s="109">
        <f>C5-'8日'!I5</f>
        <v>859</v>
      </c>
      <c r="D7" s="109"/>
      <c r="E7" s="109"/>
      <c r="F7" s="110">
        <f>F5-C5</f>
        <v>1266</v>
      </c>
      <c r="G7" s="111"/>
      <c r="H7" s="112"/>
      <c r="I7" s="110">
        <f>I5-F5</f>
        <v>780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80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49</v>
      </c>
      <c r="G9" s="67"/>
      <c r="H9" s="67"/>
      <c r="I9" s="67">
        <v>45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49</v>
      </c>
      <c r="G10" s="67"/>
      <c r="H10" s="67"/>
      <c r="I10" s="67">
        <v>45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380</v>
      </c>
      <c r="D15" s="36">
        <v>350</v>
      </c>
      <c r="E15" s="36">
        <v>310</v>
      </c>
      <c r="F15" s="36">
        <v>310</v>
      </c>
      <c r="G15" s="36">
        <v>260</v>
      </c>
      <c r="H15" s="36">
        <v>550</v>
      </c>
      <c r="I15" s="36">
        <v>550</v>
      </c>
      <c r="J15" s="36">
        <v>520</v>
      </c>
      <c r="K15" s="36">
        <v>490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191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400</v>
      </c>
      <c r="D21" s="36">
        <v>240</v>
      </c>
      <c r="E21" s="36">
        <v>500</v>
      </c>
      <c r="F21" s="36">
        <v>500</v>
      </c>
      <c r="G21" s="36">
        <v>400</v>
      </c>
      <c r="H21" s="36">
        <v>450</v>
      </c>
      <c r="I21" s="36">
        <v>450</v>
      </c>
      <c r="J21" s="36">
        <v>350</v>
      </c>
      <c r="K21" s="36">
        <v>270</v>
      </c>
    </row>
    <row r="22" spans="1:11" ht="30" customHeight="1" x14ac:dyDescent="0.15">
      <c r="A22" s="66"/>
      <c r="B22" s="8" t="s">
        <v>33</v>
      </c>
      <c r="C22" s="62" t="s">
        <v>190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900+950</f>
        <v>1850</v>
      </c>
      <c r="D23" s="63"/>
      <c r="E23" s="63"/>
      <c r="F23" s="63">
        <f>920+910</f>
        <v>1830</v>
      </c>
      <c r="G23" s="63"/>
      <c r="H23" s="63"/>
      <c r="I23" s="63">
        <f>830+890</f>
        <v>1720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180+150</f>
        <v>330</v>
      </c>
      <c r="D24" s="63"/>
      <c r="E24" s="63"/>
      <c r="F24" s="63">
        <f>1180+1100</f>
        <v>2280</v>
      </c>
      <c r="G24" s="63"/>
      <c r="H24" s="63"/>
      <c r="I24" s="63">
        <v>2150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5</v>
      </c>
      <c r="D25" s="63"/>
      <c r="E25" s="63"/>
      <c r="F25" s="63">
        <v>3</v>
      </c>
      <c r="G25" s="63"/>
      <c r="H25" s="63"/>
      <c r="I25" s="63">
        <v>3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260</v>
      </c>
      <c r="D26" s="63"/>
      <c r="E26" s="63"/>
      <c r="F26" s="63">
        <v>260</v>
      </c>
      <c r="G26" s="63"/>
      <c r="H26" s="63"/>
      <c r="I26" s="63">
        <v>260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3</v>
      </c>
      <c r="D27" s="63"/>
      <c r="E27" s="63"/>
      <c r="F27" s="63">
        <v>3</v>
      </c>
      <c r="G27" s="63"/>
      <c r="H27" s="63"/>
      <c r="I27" s="63">
        <v>3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192</v>
      </c>
      <c r="D28" s="78"/>
      <c r="E28" s="79"/>
      <c r="F28" s="77" t="s">
        <v>200</v>
      </c>
      <c r="G28" s="78"/>
      <c r="H28" s="79"/>
      <c r="I28" s="77" t="s">
        <v>193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189</v>
      </c>
      <c r="D31" s="46"/>
      <c r="E31" s="47"/>
      <c r="F31" s="45" t="s">
        <v>159</v>
      </c>
      <c r="G31" s="46"/>
      <c r="H31" s="47"/>
      <c r="I31" s="45" t="s">
        <v>194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9.4</v>
      </c>
      <c r="F35" s="39">
        <v>9.44</v>
      </c>
      <c r="G35" s="39">
        <v>9.5500000000000007</v>
      </c>
      <c r="H35" s="36">
        <v>9.56</v>
      </c>
      <c r="I35" s="39">
        <v>9.4600000000000009</v>
      </c>
      <c r="J35" s="17">
        <v>9.35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7.33</v>
      </c>
      <c r="F36" s="39">
        <v>7.1</v>
      </c>
      <c r="G36" s="39">
        <v>7.46</v>
      </c>
      <c r="H36" s="36">
        <v>7.92</v>
      </c>
      <c r="I36" s="39">
        <v>7.23</v>
      </c>
      <c r="J36" s="17">
        <v>7.64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12.8</v>
      </c>
      <c r="F37" s="39">
        <v>12.3</v>
      </c>
      <c r="G37" s="30">
        <v>13.6</v>
      </c>
      <c r="H37" s="36">
        <v>13.4</v>
      </c>
      <c r="I37" s="39">
        <v>12.3</v>
      </c>
      <c r="J37" s="17">
        <v>14.3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15.6</v>
      </c>
      <c r="F38" s="30">
        <v>10.3</v>
      </c>
      <c r="G38" s="30">
        <v>29.7</v>
      </c>
      <c r="H38" s="32">
        <v>14.06</v>
      </c>
      <c r="I38" s="39">
        <v>18.600000000000001</v>
      </c>
      <c r="J38" s="17">
        <v>12.9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0.7</v>
      </c>
      <c r="J39" s="17">
        <v>7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10.39</v>
      </c>
      <c r="F40" s="39">
        <v>10.4</v>
      </c>
      <c r="G40" s="39">
        <v>10.67</v>
      </c>
      <c r="H40" s="36">
        <v>10.49</v>
      </c>
      <c r="I40" s="39">
        <v>10.5</v>
      </c>
      <c r="J40" s="17">
        <v>10.24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25.1</v>
      </c>
      <c r="F41" s="39">
        <v>22.3</v>
      </c>
      <c r="G41" s="39">
        <v>20.7</v>
      </c>
      <c r="H41" s="36">
        <v>22.4</v>
      </c>
      <c r="I41" s="39">
        <v>27.4</v>
      </c>
      <c r="J41" s="17">
        <v>21.8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15.8</v>
      </c>
      <c r="F42" s="39">
        <v>15.8</v>
      </c>
      <c r="G42" s="39">
        <v>15.3</v>
      </c>
      <c r="H42" s="36">
        <v>12.3</v>
      </c>
      <c r="I42" s="39">
        <v>10.8</v>
      </c>
      <c r="J42" s="17">
        <v>9.41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9.6999999999999993</v>
      </c>
      <c r="F43" s="39">
        <v>9.8000000000000007</v>
      </c>
      <c r="G43" s="39">
        <v>17.2</v>
      </c>
      <c r="H43" s="36">
        <v>8.6999999999999993</v>
      </c>
      <c r="I43" s="39">
        <v>11.8</v>
      </c>
      <c r="J43" s="17">
        <v>9.43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642</v>
      </c>
      <c r="F44" s="39">
        <v>527</v>
      </c>
      <c r="G44" s="39">
        <v>692</v>
      </c>
      <c r="H44" s="36">
        <v>732</v>
      </c>
      <c r="I44" s="39">
        <v>640</v>
      </c>
      <c r="J44" s="17">
        <v>608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5.8</v>
      </c>
      <c r="F45" s="39">
        <v>6.3</v>
      </c>
      <c r="G45" s="39">
        <v>8.1300000000000008</v>
      </c>
      <c r="H45" s="36">
        <v>7.11</v>
      </c>
      <c r="I45" s="39">
        <v>6.85</v>
      </c>
      <c r="J45" s="17">
        <v>8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17</v>
      </c>
      <c r="F46" s="39">
        <v>15.8</v>
      </c>
      <c r="G46" s="39">
        <v>23.3</v>
      </c>
      <c r="H46" s="36">
        <v>27.8</v>
      </c>
      <c r="I46" s="39">
        <v>26.8</v>
      </c>
      <c r="J46" s="17">
        <v>20.5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4.33</v>
      </c>
      <c r="F47" s="39">
        <v>6.58</v>
      </c>
      <c r="G47" s="39">
        <v>4.47</v>
      </c>
      <c r="H47" s="36">
        <v>1.4</v>
      </c>
      <c r="I47" s="39">
        <v>3.55</v>
      </c>
      <c r="J47" s="17">
        <v>6.1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5.7</v>
      </c>
      <c r="F48" s="39">
        <v>5.6</v>
      </c>
      <c r="G48" s="39">
        <v>7.7</v>
      </c>
      <c r="H48" s="36">
        <v>8.5</v>
      </c>
      <c r="I48" s="39">
        <v>8.34</v>
      </c>
      <c r="J48" s="17">
        <v>6.8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6.9</v>
      </c>
      <c r="F49" s="39">
        <v>4.5</v>
      </c>
      <c r="G49" s="39">
        <v>14</v>
      </c>
      <c r="H49" s="36">
        <v>16.100000000000001</v>
      </c>
      <c r="I49" s="39">
        <v>7.4</v>
      </c>
      <c r="J49" s="17">
        <v>3.9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8.5500000000000007</v>
      </c>
      <c r="F50" s="39">
        <v>7.14</v>
      </c>
      <c r="G50" s="39">
        <v>4.21</v>
      </c>
      <c r="H50" s="36">
        <v>3.9</v>
      </c>
      <c r="I50" s="39">
        <v>9.51</v>
      </c>
      <c r="J50" s="17">
        <v>8.1999999999999993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8.0500000000000007</v>
      </c>
      <c r="D56" s="18" t="s">
        <v>80</v>
      </c>
      <c r="E56" s="19">
        <v>76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55</v>
      </c>
      <c r="C59" s="17"/>
      <c r="D59" s="28"/>
      <c r="E59" s="25"/>
      <c r="F59" s="25">
        <v>12.1</v>
      </c>
      <c r="G59" s="29"/>
      <c r="H59" s="25">
        <v>8.32</v>
      </c>
      <c r="I59" s="25"/>
      <c r="J59" s="17">
        <v>89</v>
      </c>
      <c r="K59" s="17"/>
      <c r="L59" s="17">
        <v>9.83</v>
      </c>
      <c r="M59" s="17"/>
    </row>
    <row r="60" spans="1:13" ht="18.75" x14ac:dyDescent="0.25">
      <c r="A60" s="24" t="s">
        <v>1</v>
      </c>
      <c r="B60" s="25"/>
      <c r="C60" s="17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>
        <v>2.69</v>
      </c>
      <c r="C61" s="17"/>
      <c r="D61" s="28">
        <v>3.54</v>
      </c>
      <c r="E61" s="25"/>
      <c r="F61" s="25">
        <v>2.97</v>
      </c>
      <c r="G61" s="29"/>
      <c r="H61" s="25">
        <v>3.64</v>
      </c>
      <c r="I61" s="25"/>
      <c r="J61" s="17">
        <v>9.11</v>
      </c>
      <c r="K61" s="17"/>
      <c r="L61" s="17">
        <v>89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33.4</v>
      </c>
      <c r="D63" s="28"/>
      <c r="E63" s="25">
        <v>38.090000000000003</v>
      </c>
      <c r="F63" s="25"/>
      <c r="G63" s="29">
        <v>31.33</v>
      </c>
      <c r="H63" s="25"/>
      <c r="I63" s="25">
        <v>41.7</v>
      </c>
      <c r="J63" s="17"/>
      <c r="K63" s="17">
        <v>40.799999999999997</v>
      </c>
      <c r="M63" s="17">
        <v>41.6</v>
      </c>
    </row>
    <row r="64" spans="1:13" ht="18.75" x14ac:dyDescent="0.25">
      <c r="A64" s="26" t="s">
        <v>3</v>
      </c>
      <c r="B64" s="25"/>
      <c r="C64" s="25">
        <v>10.91</v>
      </c>
      <c r="D64" s="28"/>
      <c r="E64" s="25">
        <v>8.8800000000000008</v>
      </c>
      <c r="F64" s="25"/>
      <c r="G64" s="33">
        <v>60.7</v>
      </c>
      <c r="H64" s="25"/>
      <c r="I64" s="25"/>
      <c r="J64" s="17"/>
      <c r="K64" s="17">
        <v>5.71</v>
      </c>
      <c r="L64" s="17"/>
      <c r="M64" s="17">
        <v>6.86</v>
      </c>
    </row>
    <row r="65" spans="1:13" ht="18.75" x14ac:dyDescent="0.25">
      <c r="A65" s="26" t="s">
        <v>4</v>
      </c>
      <c r="B65" s="25"/>
      <c r="C65" s="25">
        <v>80.63</v>
      </c>
      <c r="D65" s="28"/>
      <c r="E65" s="25">
        <v>90</v>
      </c>
      <c r="F65" s="25"/>
      <c r="G65" s="29">
        <v>83.1</v>
      </c>
      <c r="H65" s="25"/>
      <c r="I65" s="25">
        <v>89.06</v>
      </c>
      <c r="J65" s="17"/>
      <c r="K65" s="17">
        <v>86.4</v>
      </c>
      <c r="M65" s="17">
        <v>98.36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2.39</v>
      </c>
      <c r="C67" s="25">
        <v>9.82</v>
      </c>
      <c r="D67" s="28">
        <v>6.89</v>
      </c>
      <c r="E67" s="25">
        <v>10.79</v>
      </c>
      <c r="F67" s="25">
        <v>10.199999999999999</v>
      </c>
      <c r="G67" s="29">
        <v>9.16</v>
      </c>
      <c r="H67" s="25">
        <v>10.11</v>
      </c>
      <c r="I67" s="25">
        <v>8.8800000000000008</v>
      </c>
      <c r="J67" s="17">
        <v>4.6500000000000004</v>
      </c>
      <c r="K67" s="17">
        <v>9.49</v>
      </c>
      <c r="L67" s="17">
        <v>5.88</v>
      </c>
      <c r="M67" s="17">
        <v>10.220000000000001</v>
      </c>
    </row>
    <row r="68" spans="1:13" ht="18.75" x14ac:dyDescent="0.25">
      <c r="A68" s="27" t="s">
        <v>5</v>
      </c>
      <c r="B68" s="31">
        <v>4.78</v>
      </c>
      <c r="C68" s="25">
        <v>7.34</v>
      </c>
      <c r="D68" s="28">
        <v>4.4800000000000004</v>
      </c>
      <c r="E68" s="25">
        <v>7.53</v>
      </c>
      <c r="F68" s="25">
        <v>4.72</v>
      </c>
      <c r="G68" s="29">
        <v>8.1</v>
      </c>
      <c r="H68" s="25">
        <v>7.3</v>
      </c>
      <c r="I68" s="25">
        <v>7.6</v>
      </c>
      <c r="J68" s="17">
        <v>8.4499999999999993</v>
      </c>
      <c r="K68" s="17">
        <v>7.39</v>
      </c>
      <c r="L68" s="17">
        <v>7.12</v>
      </c>
      <c r="M68" s="17">
        <v>7.73</v>
      </c>
    </row>
    <row r="69" spans="1:13" ht="18.75" x14ac:dyDescent="0.25">
      <c r="A69" s="27" t="s">
        <v>6</v>
      </c>
      <c r="B69" s="31">
        <v>12.2</v>
      </c>
      <c r="C69" s="25">
        <v>7.19</v>
      </c>
      <c r="D69" s="28">
        <v>4.59</v>
      </c>
      <c r="E69" s="25">
        <v>7.2</v>
      </c>
      <c r="F69" s="25">
        <v>13.5</v>
      </c>
      <c r="G69" s="29">
        <v>7.08</v>
      </c>
      <c r="H69" s="25">
        <v>12.5</v>
      </c>
      <c r="I69" s="25">
        <v>7.21</v>
      </c>
      <c r="J69" s="17">
        <v>12.2</v>
      </c>
      <c r="K69" s="17">
        <v>6.97</v>
      </c>
      <c r="L69" s="17">
        <v>13.1</v>
      </c>
      <c r="M69" s="17">
        <v>7.02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0"/>
  <sheetViews>
    <sheetView topLeftCell="A16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196</v>
      </c>
      <c r="D2" s="101"/>
      <c r="E2" s="101"/>
      <c r="F2" s="102" t="s">
        <v>201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35780</v>
      </c>
      <c r="D4" s="67"/>
      <c r="E4" s="67"/>
      <c r="F4" s="67">
        <v>36502</v>
      </c>
      <c r="G4" s="67"/>
      <c r="H4" s="67"/>
      <c r="I4" s="67">
        <v>37768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28350</v>
      </c>
      <c r="D5" s="67"/>
      <c r="E5" s="67"/>
      <c r="F5" s="67">
        <v>29105</v>
      </c>
      <c r="G5" s="67"/>
      <c r="H5" s="67"/>
      <c r="I5" s="67">
        <v>30113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C4-'9日'!I4</f>
        <v>1130</v>
      </c>
      <c r="D6" s="109"/>
      <c r="E6" s="109"/>
      <c r="F6" s="110">
        <f>F4-C4</f>
        <v>722</v>
      </c>
      <c r="G6" s="111"/>
      <c r="H6" s="112"/>
      <c r="I6" s="110">
        <f>I4-F4</f>
        <v>1266</v>
      </c>
      <c r="J6" s="111"/>
      <c r="K6" s="112"/>
      <c r="L6" s="106">
        <f>C6+F6+I6</f>
        <v>3118</v>
      </c>
      <c r="M6" s="106">
        <f>C7+F7+I7</f>
        <v>2813</v>
      </c>
    </row>
    <row r="7" spans="1:15" ht="21.95" customHeight="1" x14ac:dyDescent="0.15">
      <c r="A7" s="95"/>
      <c r="B7" s="6" t="s">
        <v>16</v>
      </c>
      <c r="C7" s="109">
        <f>C5-'9日'!I5</f>
        <v>1050</v>
      </c>
      <c r="D7" s="109"/>
      <c r="E7" s="109"/>
      <c r="F7" s="110">
        <f>F5-C5</f>
        <v>755</v>
      </c>
      <c r="G7" s="111"/>
      <c r="H7" s="112"/>
      <c r="I7" s="110">
        <f>I5-F5</f>
        <v>1008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49</v>
      </c>
      <c r="D9" s="67"/>
      <c r="E9" s="67"/>
      <c r="F9" s="67">
        <v>48</v>
      </c>
      <c r="G9" s="67"/>
      <c r="H9" s="67"/>
      <c r="I9" s="67">
        <v>44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49</v>
      </c>
      <c r="D10" s="67"/>
      <c r="E10" s="67"/>
      <c r="F10" s="67">
        <v>48</v>
      </c>
      <c r="G10" s="67"/>
      <c r="H10" s="67"/>
      <c r="I10" s="67">
        <v>44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80</v>
      </c>
      <c r="F12" s="39">
        <v>80</v>
      </c>
      <c r="G12" s="39">
        <v>80</v>
      </c>
      <c r="H12" s="39">
        <v>80</v>
      </c>
      <c r="I12" s="39">
        <v>80</v>
      </c>
      <c r="J12" s="39">
        <v>80</v>
      </c>
      <c r="K12" s="39">
        <v>80</v>
      </c>
    </row>
    <row r="13" spans="1:15" ht="21.95" customHeight="1" x14ac:dyDescent="0.15">
      <c r="A13" s="64"/>
      <c r="B13" s="65" t="s">
        <v>24</v>
      </c>
      <c r="C13" s="67" t="s">
        <v>199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490</v>
      </c>
      <c r="D15" s="36">
        <v>450</v>
      </c>
      <c r="E15" s="36">
        <v>420</v>
      </c>
      <c r="F15" s="36">
        <v>420</v>
      </c>
      <c r="G15" s="36">
        <v>380</v>
      </c>
      <c r="H15" s="36">
        <v>350</v>
      </c>
      <c r="I15" s="36">
        <v>350</v>
      </c>
      <c r="J15" s="36">
        <v>310</v>
      </c>
      <c r="K15" s="36">
        <v>270</v>
      </c>
    </row>
    <row r="16" spans="1:15" ht="27" customHeight="1" x14ac:dyDescent="0.15">
      <c r="A16" s="49"/>
      <c r="B16" s="8" t="s">
        <v>28</v>
      </c>
      <c r="C16" s="62" t="s">
        <v>198</v>
      </c>
      <c r="D16" s="62"/>
      <c r="E16" s="62"/>
      <c r="F16" s="62" t="s">
        <v>206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270</v>
      </c>
      <c r="D21" s="36">
        <v>200</v>
      </c>
      <c r="E21" s="36">
        <v>500</v>
      </c>
      <c r="F21" s="36">
        <v>500</v>
      </c>
      <c r="G21" s="36">
        <v>560</v>
      </c>
      <c r="H21" s="36">
        <v>520</v>
      </c>
      <c r="I21" s="36">
        <v>520</v>
      </c>
      <c r="J21" s="36">
        <v>400</v>
      </c>
      <c r="K21" s="36">
        <v>320</v>
      </c>
    </row>
    <row r="22" spans="1:11" ht="35.25" customHeight="1" x14ac:dyDescent="0.15">
      <c r="A22" s="66"/>
      <c r="B22" s="8" t="s">
        <v>33</v>
      </c>
      <c r="C22" s="62" t="s">
        <v>197</v>
      </c>
      <c r="D22" s="62"/>
      <c r="E22" s="62"/>
      <c r="F22" s="62" t="s">
        <v>204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1550</v>
      </c>
      <c r="D23" s="63"/>
      <c r="E23" s="63"/>
      <c r="F23" s="63">
        <f>650+700</f>
        <v>1350</v>
      </c>
      <c r="G23" s="63"/>
      <c r="H23" s="63"/>
      <c r="I23" s="63">
        <v>1200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2050</v>
      </c>
      <c r="D24" s="63"/>
      <c r="E24" s="63"/>
      <c r="F24" s="63">
        <f>1010+980</f>
        <v>1990</v>
      </c>
      <c r="G24" s="63"/>
      <c r="H24" s="63"/>
      <c r="I24" s="63">
        <v>1990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</v>
      </c>
      <c r="D25" s="63"/>
      <c r="E25" s="63"/>
      <c r="F25" s="63">
        <v>0</v>
      </c>
      <c r="G25" s="63"/>
      <c r="H25" s="63"/>
      <c r="I25" s="63">
        <v>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257</v>
      </c>
      <c r="D26" s="63"/>
      <c r="E26" s="63"/>
      <c r="F26" s="63">
        <v>251</v>
      </c>
      <c r="G26" s="63"/>
      <c r="H26" s="63"/>
      <c r="I26" s="63">
        <v>251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3</v>
      </c>
      <c r="D27" s="63"/>
      <c r="E27" s="63"/>
      <c r="F27" s="63">
        <v>3</v>
      </c>
      <c r="G27" s="63"/>
      <c r="H27" s="63"/>
      <c r="I27" s="63">
        <v>3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203</v>
      </c>
      <c r="D28" s="78"/>
      <c r="E28" s="79"/>
      <c r="F28" s="77" t="s">
        <v>311</v>
      </c>
      <c r="G28" s="78"/>
      <c r="H28" s="79"/>
      <c r="I28" s="77" t="s">
        <v>207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13.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195</v>
      </c>
      <c r="D31" s="46"/>
      <c r="E31" s="47"/>
      <c r="F31" s="45" t="s">
        <v>205</v>
      </c>
      <c r="G31" s="46"/>
      <c r="H31" s="47"/>
      <c r="I31" s="45" t="s">
        <v>117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9.4700000000000006</v>
      </c>
      <c r="F35" s="39">
        <v>9</v>
      </c>
      <c r="G35" s="39">
        <v>4.08</v>
      </c>
      <c r="H35" s="36">
        <v>7.38</v>
      </c>
      <c r="I35" s="39">
        <v>8.64</v>
      </c>
      <c r="J35" s="17">
        <v>8.92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6.25</v>
      </c>
      <c r="F36" s="39">
        <v>5.12</v>
      </c>
      <c r="G36" s="39">
        <v>8.39</v>
      </c>
      <c r="H36" s="36">
        <v>7.63</v>
      </c>
      <c r="I36" s="39">
        <v>8.92</v>
      </c>
      <c r="J36" s="17">
        <v>7.04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14.2</v>
      </c>
      <c r="F37" s="39">
        <v>36.9</v>
      </c>
      <c r="G37" s="30">
        <v>27.3</v>
      </c>
      <c r="H37" s="36">
        <v>16.899999999999999</v>
      </c>
      <c r="I37" s="39">
        <v>14</v>
      </c>
      <c r="J37" s="17">
        <v>14.3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41">
        <v>13.3</v>
      </c>
      <c r="F38" s="30">
        <v>12.5</v>
      </c>
      <c r="G38" s="30">
        <v>7.45</v>
      </c>
      <c r="H38" s="32">
        <v>8.61</v>
      </c>
      <c r="I38" s="39">
        <v>17.600000000000001</v>
      </c>
      <c r="J38" s="17">
        <v>20.48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0.2</v>
      </c>
      <c r="H39" s="36">
        <v>0.2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10.43</v>
      </c>
      <c r="F40" s="39">
        <v>9.8000000000000007</v>
      </c>
      <c r="G40" s="39">
        <v>3.69</v>
      </c>
      <c r="H40" s="36">
        <v>5.64</v>
      </c>
      <c r="I40" s="39">
        <v>9.07</v>
      </c>
      <c r="J40" s="17">
        <v>9.6300000000000008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21.5</v>
      </c>
      <c r="F41" s="39">
        <v>18.600000000000001</v>
      </c>
      <c r="G41" s="39">
        <v>27.3</v>
      </c>
      <c r="H41" s="36">
        <v>26.1</v>
      </c>
      <c r="I41" s="39">
        <v>26.4</v>
      </c>
      <c r="J41" s="17">
        <v>25.3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9.14</v>
      </c>
      <c r="F42" s="39">
        <v>2.77</v>
      </c>
      <c r="G42" s="39">
        <v>2.96</v>
      </c>
      <c r="H42" s="36">
        <v>3.1</v>
      </c>
      <c r="I42" s="39">
        <v>1.62</v>
      </c>
      <c r="J42" s="17">
        <v>3.34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9.33</v>
      </c>
      <c r="F43" s="39">
        <v>8.32</v>
      </c>
      <c r="G43" s="39">
        <v>8.84</v>
      </c>
      <c r="H43" s="36">
        <v>9.8000000000000007</v>
      </c>
      <c r="I43" s="39">
        <v>7.84</v>
      </c>
      <c r="J43" s="17">
        <v>8.16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990</v>
      </c>
      <c r="F44" s="39">
        <v>1540</v>
      </c>
      <c r="G44" s="39">
        <v>2231</v>
      </c>
      <c r="H44" s="36">
        <v>2090</v>
      </c>
      <c r="I44" s="39">
        <v>1023</v>
      </c>
      <c r="J44" s="17">
        <v>1258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5.12</v>
      </c>
      <c r="F45" s="39">
        <v>4.28</v>
      </c>
      <c r="G45" s="39">
        <v>7.8</v>
      </c>
      <c r="H45" s="36">
        <v>6.8</v>
      </c>
      <c r="I45" s="39">
        <v>6.47</v>
      </c>
      <c r="J45" s="17">
        <v>7.12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28.1</v>
      </c>
      <c r="F46" s="39">
        <v>34.4</v>
      </c>
      <c r="G46" s="39">
        <v>50.9</v>
      </c>
      <c r="H46" s="36">
        <v>52</v>
      </c>
      <c r="I46" s="39">
        <v>41.1</v>
      </c>
      <c r="J46" s="17">
        <v>38.5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8.4</v>
      </c>
      <c r="F47" s="39">
        <v>2.92</v>
      </c>
      <c r="G47" s="39">
        <v>5.41</v>
      </c>
      <c r="H47" s="36">
        <v>7.34</v>
      </c>
      <c r="I47" s="39">
        <v>2.64</v>
      </c>
      <c r="J47" s="17">
        <v>1.59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5.66</v>
      </c>
      <c r="F48" s="39">
        <v>5.43</v>
      </c>
      <c r="G48" s="39">
        <v>8.1</v>
      </c>
      <c r="H48" s="36">
        <v>6.3</v>
      </c>
      <c r="I48" s="39">
        <v>6.68</v>
      </c>
      <c r="J48" s="17">
        <v>6.92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13.3</v>
      </c>
      <c r="F49" s="39">
        <v>36.799999999999997</v>
      </c>
      <c r="G49" s="39">
        <v>61.6</v>
      </c>
      <c r="H49" s="36">
        <v>35</v>
      </c>
      <c r="I49" s="39">
        <v>27.2</v>
      </c>
      <c r="J49" s="17">
        <v>21.4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6.5</v>
      </c>
      <c r="F50" s="39">
        <v>9.6</v>
      </c>
      <c r="G50" s="39">
        <v>7.21</v>
      </c>
      <c r="H50" s="36">
        <v>6.72</v>
      </c>
      <c r="I50" s="39">
        <v>5.47</v>
      </c>
      <c r="J50" s="17">
        <v>6.09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7.3</v>
      </c>
      <c r="D56" s="18" t="s">
        <v>80</v>
      </c>
      <c r="E56" s="19">
        <v>89</v>
      </c>
      <c r="F56" s="18" t="s">
        <v>81</v>
      </c>
      <c r="G56" s="19">
        <v>76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9.4499999999999993</v>
      </c>
      <c r="C59" s="25"/>
      <c r="D59" s="28">
        <v>31.6</v>
      </c>
      <c r="E59" s="25"/>
      <c r="F59" s="25">
        <v>119</v>
      </c>
      <c r="G59" s="29"/>
      <c r="H59" s="25">
        <v>1.35</v>
      </c>
      <c r="I59" s="25"/>
      <c r="J59" s="17">
        <v>10.199999999999999</v>
      </c>
      <c r="K59" s="17"/>
      <c r="L59" s="17">
        <v>35.6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>
        <v>7.12</v>
      </c>
      <c r="E61" s="25"/>
      <c r="F61" s="25">
        <v>4.1500000000000004</v>
      </c>
      <c r="G61" s="29"/>
      <c r="H61" s="25">
        <v>2.2200000000000002</v>
      </c>
      <c r="I61" s="25"/>
      <c r="J61" s="17">
        <v>23.2</v>
      </c>
      <c r="K61" s="17"/>
      <c r="L61" s="17">
        <v>41.7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36.6</v>
      </c>
      <c r="D63" s="28"/>
      <c r="E63" s="25">
        <v>36.5</v>
      </c>
      <c r="F63" s="25"/>
      <c r="G63" s="29">
        <v>35.81</v>
      </c>
      <c r="H63" s="25"/>
      <c r="I63" s="25">
        <v>39.130000000000003</v>
      </c>
      <c r="J63" s="17"/>
      <c r="K63" s="17">
        <v>36.24</v>
      </c>
      <c r="M63" s="17">
        <v>45.31</v>
      </c>
    </row>
    <row r="64" spans="1:13" ht="18.75" x14ac:dyDescent="0.25">
      <c r="A64" s="26" t="s">
        <v>3</v>
      </c>
      <c r="B64" s="25"/>
      <c r="C64" s="25">
        <v>6.3</v>
      </c>
      <c r="D64" s="28"/>
      <c r="E64" s="25">
        <v>6.6</v>
      </c>
      <c r="F64" s="25"/>
      <c r="G64" s="33">
        <v>7.16</v>
      </c>
      <c r="H64" s="25"/>
      <c r="I64" s="25">
        <v>7.52</v>
      </c>
      <c r="J64" s="17"/>
      <c r="K64" s="17">
        <v>7.9</v>
      </c>
      <c r="L64" s="17"/>
      <c r="M64" s="17">
        <v>7.89</v>
      </c>
    </row>
    <row r="65" spans="1:13" ht="18.75" x14ac:dyDescent="0.25">
      <c r="A65" s="26" t="s">
        <v>4</v>
      </c>
      <c r="B65" s="25"/>
      <c r="C65" s="25">
        <v>95</v>
      </c>
      <c r="D65" s="28"/>
      <c r="E65" s="25">
        <v>112</v>
      </c>
      <c r="F65" s="25"/>
      <c r="G65" s="29">
        <v>68.03</v>
      </c>
      <c r="H65" s="25"/>
      <c r="I65" s="25">
        <v>72.2</v>
      </c>
      <c r="J65" s="17"/>
      <c r="K65" s="17">
        <v>74.28</v>
      </c>
      <c r="M65" s="17">
        <v>84.21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3.45</v>
      </c>
      <c r="C67" s="25">
        <v>9.6</v>
      </c>
      <c r="D67" s="28">
        <v>1.84</v>
      </c>
      <c r="E67" s="25">
        <v>9.9</v>
      </c>
      <c r="F67" s="25">
        <v>3.62</v>
      </c>
      <c r="G67" s="29">
        <v>9.5</v>
      </c>
      <c r="H67" s="25">
        <v>0.26</v>
      </c>
      <c r="I67" s="25">
        <v>9.68</v>
      </c>
      <c r="J67" s="17">
        <v>10.14</v>
      </c>
      <c r="K67" s="17">
        <v>9.5299999999999994</v>
      </c>
      <c r="L67" s="17">
        <v>13.85</v>
      </c>
      <c r="M67" s="17">
        <v>10.32</v>
      </c>
    </row>
    <row r="68" spans="1:13" ht="18.75" x14ac:dyDescent="0.25">
      <c r="A68" s="27" t="s">
        <v>5</v>
      </c>
      <c r="B68" s="40">
        <v>13.62</v>
      </c>
      <c r="C68" s="25">
        <v>7.6</v>
      </c>
      <c r="D68" s="28">
        <v>15</v>
      </c>
      <c r="E68" s="25">
        <v>7.4</v>
      </c>
      <c r="F68" s="25">
        <v>5.36</v>
      </c>
      <c r="G68" s="29">
        <v>7.56</v>
      </c>
      <c r="H68" s="25">
        <v>3.18</v>
      </c>
      <c r="I68" s="25">
        <v>7.23</v>
      </c>
      <c r="J68" s="17">
        <v>12.3</v>
      </c>
      <c r="K68" s="17">
        <v>7.68</v>
      </c>
      <c r="L68" s="17">
        <v>12.7</v>
      </c>
      <c r="M68" s="17">
        <v>7.94</v>
      </c>
    </row>
    <row r="69" spans="1:13" ht="18.75" x14ac:dyDescent="0.25">
      <c r="A69" s="27" t="s">
        <v>6</v>
      </c>
      <c r="B69" s="40">
        <v>14.8</v>
      </c>
      <c r="C69" s="25">
        <v>7.3</v>
      </c>
      <c r="D69" s="28">
        <v>18.600000000000001</v>
      </c>
      <c r="E69" s="25">
        <v>7.4</v>
      </c>
      <c r="F69" s="25">
        <v>9.0299999999999994</v>
      </c>
      <c r="G69" s="29">
        <v>7.36</v>
      </c>
      <c r="H69" s="25">
        <v>8.23</v>
      </c>
      <c r="I69" s="25">
        <v>6.79</v>
      </c>
      <c r="J69" s="17">
        <v>7.64</v>
      </c>
      <c r="K69" s="17">
        <v>7.22</v>
      </c>
      <c r="L69" s="17">
        <v>8.25</v>
      </c>
      <c r="M69" s="17">
        <v>7.56</v>
      </c>
    </row>
    <row r="70" spans="1:13" ht="18.75" x14ac:dyDescent="0.25">
      <c r="A70" s="27" t="s">
        <v>7</v>
      </c>
      <c r="B70" s="40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topLeftCell="A16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208</v>
      </c>
      <c r="D2" s="101"/>
      <c r="E2" s="101"/>
      <c r="F2" s="102" t="s">
        <v>114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38880</v>
      </c>
      <c r="D4" s="67"/>
      <c r="E4" s="67"/>
      <c r="F4" s="67">
        <v>40187</v>
      </c>
      <c r="G4" s="67"/>
      <c r="H4" s="67"/>
      <c r="I4" s="67">
        <v>41262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31053</v>
      </c>
      <c r="D5" s="67"/>
      <c r="E5" s="67"/>
      <c r="F5" s="67">
        <v>32042</v>
      </c>
      <c r="G5" s="67"/>
      <c r="H5" s="67"/>
      <c r="I5" s="67">
        <v>33150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C4-'10日'!I4</f>
        <v>1112</v>
      </c>
      <c r="D6" s="109"/>
      <c r="E6" s="109"/>
      <c r="F6" s="110">
        <f>F4-C4</f>
        <v>1307</v>
      </c>
      <c r="G6" s="111"/>
      <c r="H6" s="112"/>
      <c r="I6" s="110">
        <f>I4-F4</f>
        <v>1075</v>
      </c>
      <c r="J6" s="111"/>
      <c r="K6" s="112"/>
      <c r="L6" s="106">
        <f>C6+F6+I6</f>
        <v>3494</v>
      </c>
      <c r="M6" s="106">
        <f>C7+F7+I7</f>
        <v>3037</v>
      </c>
    </row>
    <row r="7" spans="1:15" ht="21.95" customHeight="1" x14ac:dyDescent="0.15">
      <c r="A7" s="95"/>
      <c r="B7" s="6" t="s">
        <v>16</v>
      </c>
      <c r="C7" s="109">
        <f>C5-'10日'!I5</f>
        <v>940</v>
      </c>
      <c r="D7" s="109"/>
      <c r="E7" s="109"/>
      <c r="F7" s="110">
        <f>F5-C5</f>
        <v>989</v>
      </c>
      <c r="G7" s="111"/>
      <c r="H7" s="112"/>
      <c r="I7" s="110">
        <f>I5-F5</f>
        <v>1108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100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49</v>
      </c>
      <c r="D9" s="67"/>
      <c r="E9" s="67"/>
      <c r="F9" s="67">
        <v>47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49</v>
      </c>
      <c r="D10" s="67"/>
      <c r="E10" s="67"/>
      <c r="F10" s="67">
        <v>47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80</v>
      </c>
      <c r="D12" s="39">
        <v>80</v>
      </c>
      <c r="E12" s="39">
        <v>80</v>
      </c>
      <c r="F12" s="39">
        <v>80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270</v>
      </c>
      <c r="D15" s="36">
        <v>240</v>
      </c>
      <c r="E15" s="36">
        <v>500</v>
      </c>
      <c r="F15" s="36">
        <v>500</v>
      </c>
      <c r="G15" s="36">
        <v>470</v>
      </c>
      <c r="H15" s="36">
        <v>430</v>
      </c>
      <c r="I15" s="36">
        <v>430</v>
      </c>
      <c r="J15" s="36">
        <v>390</v>
      </c>
      <c r="K15" s="36">
        <v>350</v>
      </c>
    </row>
    <row r="16" spans="1:15" ht="46.5" customHeight="1" x14ac:dyDescent="0.15">
      <c r="A16" s="49"/>
      <c r="B16" s="8" t="s">
        <v>28</v>
      </c>
      <c r="C16" s="62" t="s">
        <v>211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320</v>
      </c>
      <c r="D21" s="36">
        <v>500</v>
      </c>
      <c r="E21" s="36">
        <v>440</v>
      </c>
      <c r="F21" s="36">
        <v>440</v>
      </c>
      <c r="G21" s="36">
        <v>500</v>
      </c>
      <c r="H21" s="36">
        <v>360</v>
      </c>
      <c r="I21" s="36">
        <v>360</v>
      </c>
      <c r="J21" s="36">
        <v>250</v>
      </c>
      <c r="K21" s="36">
        <v>450</v>
      </c>
    </row>
    <row r="22" spans="1:11" ht="44.25" customHeight="1" x14ac:dyDescent="0.15">
      <c r="A22" s="66"/>
      <c r="B22" s="8" t="s">
        <v>33</v>
      </c>
      <c r="C22" s="62" t="s">
        <v>209</v>
      </c>
      <c r="D22" s="62"/>
      <c r="E22" s="62"/>
      <c r="F22" s="62" t="s">
        <v>212</v>
      </c>
      <c r="G22" s="62"/>
      <c r="H22" s="62"/>
      <c r="I22" s="62" t="s">
        <v>213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950</v>
      </c>
      <c r="D23" s="63"/>
      <c r="E23" s="63"/>
      <c r="F23" s="63">
        <v>950</v>
      </c>
      <c r="G23" s="63"/>
      <c r="H23" s="63"/>
      <c r="I23" s="63">
        <v>950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1750</v>
      </c>
      <c r="D24" s="63"/>
      <c r="E24" s="63"/>
      <c r="F24" s="63">
        <v>1750</v>
      </c>
      <c r="G24" s="63"/>
      <c r="H24" s="63"/>
      <c r="I24" s="63">
        <f>840+800</f>
        <v>1640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0</v>
      </c>
      <c r="D25" s="63"/>
      <c r="E25" s="63"/>
      <c r="F25" s="63">
        <v>0</v>
      </c>
      <c r="G25" s="63"/>
      <c r="H25" s="63"/>
      <c r="I25" s="63">
        <v>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251</v>
      </c>
      <c r="D26" s="63"/>
      <c r="E26" s="63"/>
      <c r="F26" s="63">
        <v>251</v>
      </c>
      <c r="G26" s="63"/>
      <c r="H26" s="63"/>
      <c r="I26" s="63">
        <v>249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210</v>
      </c>
      <c r="D28" s="78"/>
      <c r="E28" s="79"/>
      <c r="F28" s="77"/>
      <c r="G28" s="78"/>
      <c r="H28" s="79"/>
      <c r="I28" s="77" t="s">
        <v>218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195</v>
      </c>
      <c r="D31" s="46"/>
      <c r="E31" s="47"/>
      <c r="F31" s="45" t="s">
        <v>189</v>
      </c>
      <c r="G31" s="46"/>
      <c r="H31" s="47"/>
      <c r="I31" s="45" t="s">
        <v>166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7.88</v>
      </c>
      <c r="F35" s="39">
        <v>9.18</v>
      </c>
      <c r="G35" s="39">
        <v>9.35</v>
      </c>
      <c r="H35" s="36">
        <v>9.49</v>
      </c>
      <c r="I35" s="39">
        <v>9.51</v>
      </c>
      <c r="J35" s="17">
        <v>9.48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6.28</v>
      </c>
      <c r="F36" s="39">
        <v>5.69</v>
      </c>
      <c r="G36" s="39">
        <v>6.31</v>
      </c>
      <c r="H36" s="36">
        <v>5.97</v>
      </c>
      <c r="I36" s="39">
        <v>7.21</v>
      </c>
      <c r="J36" s="17">
        <v>6.92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13.7</v>
      </c>
      <c r="F37" s="39">
        <v>13.1</v>
      </c>
      <c r="G37" s="30">
        <v>13.8</v>
      </c>
      <c r="H37" s="36">
        <v>14.5</v>
      </c>
      <c r="I37" s="39">
        <v>14</v>
      </c>
      <c r="J37" s="17">
        <v>13.9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10.1</v>
      </c>
      <c r="F38" s="30">
        <v>8.3699999999999992</v>
      </c>
      <c r="G38" s="30">
        <v>5.01</v>
      </c>
      <c r="H38" s="32">
        <v>11.3</v>
      </c>
      <c r="I38" s="39">
        <v>9.8000000000000007</v>
      </c>
      <c r="J38" s="17">
        <v>8.4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0.8</v>
      </c>
      <c r="H39" s="36">
        <v>0.8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9.57</v>
      </c>
      <c r="F40" s="39">
        <v>10</v>
      </c>
      <c r="G40" s="39">
        <v>10.16</v>
      </c>
      <c r="H40" s="36">
        <v>10.23</v>
      </c>
      <c r="I40" s="39">
        <v>10.29</v>
      </c>
      <c r="J40" s="17">
        <v>10.3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21.12</v>
      </c>
      <c r="F41" s="39">
        <v>20.72</v>
      </c>
      <c r="G41" s="39">
        <v>21.58</v>
      </c>
      <c r="H41" s="36">
        <v>20.23</v>
      </c>
      <c r="I41" s="39">
        <v>22.8</v>
      </c>
      <c r="J41" s="17">
        <v>23.5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2.21</v>
      </c>
      <c r="F42" s="39">
        <v>9.1999999999999993</v>
      </c>
      <c r="G42" s="39">
        <v>17.8</v>
      </c>
      <c r="H42" s="36">
        <v>17.899999999999999</v>
      </c>
      <c r="I42" s="39">
        <v>17.600000000000001</v>
      </c>
      <c r="J42" s="17">
        <v>17.3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7.82</v>
      </c>
      <c r="F43" s="39">
        <v>8.8000000000000007</v>
      </c>
      <c r="G43" s="39">
        <v>13.2</v>
      </c>
      <c r="H43" s="36">
        <v>15.2</v>
      </c>
      <c r="I43" s="39">
        <v>15.9</v>
      </c>
      <c r="J43" s="17">
        <v>14.8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750</v>
      </c>
      <c r="F44" s="39">
        <v>850</v>
      </c>
      <c r="G44" s="39">
        <v>764</v>
      </c>
      <c r="H44" s="36">
        <v>882</v>
      </c>
      <c r="I44" s="39">
        <v>899</v>
      </c>
      <c r="J44" s="17">
        <v>737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5.33</v>
      </c>
      <c r="F45" s="39">
        <v>5.14</v>
      </c>
      <c r="G45" s="39">
        <v>5.73</v>
      </c>
      <c r="H45" s="36">
        <v>5.46</v>
      </c>
      <c r="I45" s="39">
        <v>6.54</v>
      </c>
      <c r="J45" s="17">
        <v>5.24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35</v>
      </c>
      <c r="F46" s="39">
        <v>30.2</v>
      </c>
      <c r="G46" s="39">
        <v>28.7</v>
      </c>
      <c r="H46" s="36">
        <v>28.5</v>
      </c>
      <c r="I46" s="39">
        <v>34.299999999999997</v>
      </c>
      <c r="J46" s="17">
        <v>32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7.25</v>
      </c>
      <c r="F47" s="39">
        <v>6.71</v>
      </c>
      <c r="G47" s="39">
        <v>2.48</v>
      </c>
      <c r="H47" s="36">
        <v>5.26</v>
      </c>
      <c r="I47" s="39">
        <v>5.97</v>
      </c>
      <c r="J47" s="17">
        <v>5.26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5.84</v>
      </c>
      <c r="F48" s="39">
        <v>4.88</v>
      </c>
      <c r="G48" s="39">
        <v>5.54</v>
      </c>
      <c r="H48" s="36">
        <v>5.76</v>
      </c>
      <c r="I48" s="39">
        <v>5.48</v>
      </c>
      <c r="J48" s="17">
        <v>6.76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18</v>
      </c>
      <c r="F49" s="39">
        <v>19.5</v>
      </c>
      <c r="G49" s="39">
        <v>16</v>
      </c>
      <c r="H49" s="36">
        <v>11.3</v>
      </c>
      <c r="I49" s="39">
        <v>19.8</v>
      </c>
      <c r="J49" s="17">
        <v>17.600000000000001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8.0399999999999991</v>
      </c>
      <c r="F50" s="39">
        <v>1.54</v>
      </c>
      <c r="G50" s="39">
        <v>2.08</v>
      </c>
      <c r="H50" s="36">
        <v>2.96</v>
      </c>
      <c r="I50" s="39">
        <v>3.27</v>
      </c>
      <c r="J50" s="17">
        <v>3.29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7.6</v>
      </c>
      <c r="D56" s="18" t="s">
        <v>80</v>
      </c>
      <c r="E56" s="19">
        <v>79</v>
      </c>
      <c r="F56" s="18" t="s">
        <v>81</v>
      </c>
      <c r="G56" s="19">
        <v>72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16.3</v>
      </c>
      <c r="C59" s="25"/>
      <c r="D59" s="28">
        <v>33.4</v>
      </c>
      <c r="E59" s="25"/>
      <c r="F59" s="25"/>
      <c r="G59" s="29"/>
      <c r="H59" s="25">
        <v>9.5399999999999991</v>
      </c>
      <c r="I59" s="25"/>
      <c r="J59" s="17">
        <v>31.6</v>
      </c>
      <c r="K59" s="17"/>
      <c r="L59" s="17">
        <v>43.5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>
        <v>143</v>
      </c>
      <c r="K60" s="17"/>
      <c r="L60" s="17">
        <v>74</v>
      </c>
      <c r="M60" s="17"/>
    </row>
    <row r="61" spans="1:13" ht="18.75" x14ac:dyDescent="0.25">
      <c r="A61" s="24" t="s">
        <v>2</v>
      </c>
      <c r="B61" s="25"/>
      <c r="C61" s="25"/>
      <c r="D61" s="28">
        <v>3.1</v>
      </c>
      <c r="E61" s="25"/>
      <c r="F61" s="25">
        <v>14.1</v>
      </c>
      <c r="G61" s="29"/>
      <c r="H61" s="25">
        <v>6.72</v>
      </c>
      <c r="I61" s="25"/>
      <c r="J61" s="17">
        <v>4.66</v>
      </c>
      <c r="K61" s="17"/>
      <c r="L61" s="17">
        <v>1.21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37.9</v>
      </c>
      <c r="D63" s="28"/>
      <c r="E63" s="25">
        <v>38.700000000000003</v>
      </c>
      <c r="F63" s="25"/>
      <c r="G63" s="29">
        <v>44.86</v>
      </c>
      <c r="H63" s="25"/>
      <c r="I63" s="25">
        <v>35.99</v>
      </c>
      <c r="J63" s="17"/>
      <c r="K63" s="17">
        <v>36.89</v>
      </c>
      <c r="M63" s="17"/>
    </row>
    <row r="64" spans="1:13" ht="18.75" x14ac:dyDescent="0.25">
      <c r="A64" s="26" t="s">
        <v>3</v>
      </c>
      <c r="B64" s="25"/>
      <c r="C64" s="25">
        <v>8.3000000000000007</v>
      </c>
      <c r="D64" s="28"/>
      <c r="E64" s="25">
        <v>7.8</v>
      </c>
      <c r="F64" s="25"/>
      <c r="G64" s="33">
        <v>9.3800000000000008</v>
      </c>
      <c r="H64" s="25"/>
      <c r="I64" s="25">
        <v>9.76</v>
      </c>
      <c r="J64" s="17"/>
      <c r="K64" s="17">
        <v>8.66</v>
      </c>
      <c r="L64" s="17"/>
      <c r="M64" s="17">
        <v>15.15</v>
      </c>
    </row>
    <row r="65" spans="1:13" ht="18.75" x14ac:dyDescent="0.25">
      <c r="A65" s="26" t="s">
        <v>4</v>
      </c>
      <c r="B65" s="25"/>
      <c r="C65" s="25">
        <v>86</v>
      </c>
      <c r="D65" s="28"/>
      <c r="E65" s="25">
        <v>84.9</v>
      </c>
      <c r="F65" s="25"/>
      <c r="G65" s="29">
        <v>86.11</v>
      </c>
      <c r="H65" s="25"/>
      <c r="I65" s="25">
        <v>90.36</v>
      </c>
      <c r="J65" s="17"/>
      <c r="K65" s="17"/>
      <c r="M65" s="17">
        <v>46.59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1.53</v>
      </c>
      <c r="C67" s="25">
        <v>10</v>
      </c>
      <c r="D67" s="28">
        <v>1.29</v>
      </c>
      <c r="E67" s="25">
        <v>9.9</v>
      </c>
      <c r="F67" s="25">
        <v>0.25</v>
      </c>
      <c r="G67" s="29">
        <v>10.66</v>
      </c>
      <c r="H67" s="25">
        <v>1.49</v>
      </c>
      <c r="I67" s="25">
        <v>9.75</v>
      </c>
      <c r="J67" s="17">
        <v>4.95</v>
      </c>
      <c r="K67" s="17">
        <v>9.9</v>
      </c>
      <c r="L67" s="17">
        <v>4.78</v>
      </c>
      <c r="M67" s="17">
        <v>9.81</v>
      </c>
    </row>
    <row r="68" spans="1:13" ht="18.75" x14ac:dyDescent="0.25">
      <c r="A68" s="27" t="s">
        <v>5</v>
      </c>
      <c r="B68" s="31">
        <v>6.16</v>
      </c>
      <c r="C68" s="25">
        <v>7.8</v>
      </c>
      <c r="D68" s="28">
        <v>6.7</v>
      </c>
      <c r="E68" s="25">
        <v>7.6</v>
      </c>
      <c r="F68" s="25">
        <v>1.52</v>
      </c>
      <c r="G68" s="29">
        <v>7.57</v>
      </c>
      <c r="H68" s="25">
        <v>4.8</v>
      </c>
      <c r="I68" s="25">
        <v>7.77</v>
      </c>
      <c r="J68" s="17">
        <v>5.98</v>
      </c>
      <c r="K68" s="17">
        <v>7.63</v>
      </c>
      <c r="L68" s="17">
        <v>5.24</v>
      </c>
      <c r="M68" s="17">
        <v>7.69</v>
      </c>
    </row>
    <row r="69" spans="1:13" ht="18.75" x14ac:dyDescent="0.25">
      <c r="A69" s="27" t="s">
        <v>6</v>
      </c>
      <c r="B69" s="31">
        <v>15.9</v>
      </c>
      <c r="C69" s="25">
        <v>7</v>
      </c>
      <c r="D69" s="28">
        <v>5.87</v>
      </c>
      <c r="E69" s="25">
        <v>7.3</v>
      </c>
      <c r="F69" s="25">
        <v>6.16</v>
      </c>
      <c r="G69" s="29">
        <v>7.46</v>
      </c>
      <c r="H69" s="25">
        <v>3.06</v>
      </c>
      <c r="I69" s="25">
        <v>8</v>
      </c>
      <c r="J69" s="17">
        <v>11.8</v>
      </c>
      <c r="K69" s="17">
        <v>7.97</v>
      </c>
      <c r="L69" s="17">
        <v>9.8000000000000007</v>
      </c>
      <c r="M69" s="17">
        <v>7.68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0"/>
  <sheetViews>
    <sheetView topLeftCell="A19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219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42730</v>
      </c>
      <c r="D4" s="67"/>
      <c r="E4" s="67"/>
      <c r="F4" s="67">
        <v>44100</v>
      </c>
      <c r="G4" s="67"/>
      <c r="H4" s="67"/>
      <c r="I4" s="67">
        <v>45420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34270</v>
      </c>
      <c r="D5" s="67"/>
      <c r="E5" s="67"/>
      <c r="F5" s="67">
        <v>35480</v>
      </c>
      <c r="G5" s="67"/>
      <c r="H5" s="67"/>
      <c r="I5" s="67">
        <v>36572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C4-'11日'!I4</f>
        <v>1468</v>
      </c>
      <c r="D6" s="109"/>
      <c r="E6" s="109"/>
      <c r="F6" s="110">
        <f>F4-C4</f>
        <v>1370</v>
      </c>
      <c r="G6" s="111"/>
      <c r="H6" s="112"/>
      <c r="I6" s="110">
        <f>I4-F4</f>
        <v>1320</v>
      </c>
      <c r="J6" s="111"/>
      <c r="K6" s="112"/>
      <c r="L6" s="106">
        <f>C6+F6+I6</f>
        <v>4158</v>
      </c>
      <c r="M6" s="106">
        <f>C7+F7+I7</f>
        <v>3422</v>
      </c>
    </row>
    <row r="7" spans="1:15" ht="21.95" customHeight="1" x14ac:dyDescent="0.15">
      <c r="A7" s="95"/>
      <c r="B7" s="6" t="s">
        <v>16</v>
      </c>
      <c r="C7" s="109">
        <f>C5-'11日'!I5</f>
        <v>1120</v>
      </c>
      <c r="D7" s="109"/>
      <c r="E7" s="109"/>
      <c r="F7" s="110">
        <f>F5-C5</f>
        <v>1210</v>
      </c>
      <c r="G7" s="111"/>
      <c r="H7" s="112"/>
      <c r="I7" s="110">
        <f>I5-F5</f>
        <v>1092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48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48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350</v>
      </c>
      <c r="D15" s="36">
        <v>310</v>
      </c>
      <c r="E15" s="36">
        <v>280</v>
      </c>
      <c r="F15" s="36">
        <v>280</v>
      </c>
      <c r="G15" s="36">
        <v>250</v>
      </c>
      <c r="H15" s="36">
        <v>490</v>
      </c>
      <c r="I15" s="36">
        <v>490</v>
      </c>
      <c r="J15" s="36">
        <v>460</v>
      </c>
      <c r="K15" s="36">
        <v>430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216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220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450</v>
      </c>
      <c r="D21" s="36">
        <v>350</v>
      </c>
      <c r="E21" s="36">
        <v>280</v>
      </c>
      <c r="F21" s="36">
        <v>280</v>
      </c>
      <c r="G21" s="36">
        <v>500</v>
      </c>
      <c r="H21" s="36">
        <v>390</v>
      </c>
      <c r="I21" s="36">
        <v>390</v>
      </c>
      <c r="J21" s="36">
        <v>230</v>
      </c>
      <c r="K21" s="36">
        <v>500</v>
      </c>
    </row>
    <row r="22" spans="1:11" ht="38.2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217</v>
      </c>
      <c r="G22" s="62"/>
      <c r="H22" s="62"/>
      <c r="I22" s="62" t="s">
        <v>222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800</v>
      </c>
      <c r="D23" s="63"/>
      <c r="E23" s="63"/>
      <c r="F23" s="63">
        <f>300+350</f>
        <v>650</v>
      </c>
      <c r="G23" s="63"/>
      <c r="H23" s="63"/>
      <c r="I23" s="63">
        <f>300+350</f>
        <v>650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1520</v>
      </c>
      <c r="D24" s="63"/>
      <c r="E24" s="63"/>
      <c r="F24" s="63">
        <v>1520</v>
      </c>
      <c r="G24" s="63"/>
      <c r="H24" s="63"/>
      <c r="I24" s="63">
        <f>710+680</f>
        <v>1390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0</v>
      </c>
      <c r="D25" s="63"/>
      <c r="E25" s="63"/>
      <c r="F25" s="63">
        <v>0</v>
      </c>
      <c r="G25" s="63"/>
      <c r="H25" s="63"/>
      <c r="I25" s="63">
        <v>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249</v>
      </c>
      <c r="D26" s="63"/>
      <c r="E26" s="63"/>
      <c r="F26" s="63">
        <v>247</v>
      </c>
      <c r="G26" s="63"/>
      <c r="H26" s="63"/>
      <c r="I26" s="63">
        <v>245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214</v>
      </c>
      <c r="D28" s="78"/>
      <c r="E28" s="79"/>
      <c r="F28" s="77" t="s">
        <v>248</v>
      </c>
      <c r="G28" s="78"/>
      <c r="H28" s="79"/>
      <c r="I28" s="77" t="s">
        <v>221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187</v>
      </c>
      <c r="D31" s="46"/>
      <c r="E31" s="47"/>
      <c r="F31" s="45" t="s">
        <v>215</v>
      </c>
      <c r="G31" s="46"/>
      <c r="H31" s="47"/>
      <c r="I31" s="45" t="s">
        <v>179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9.5</v>
      </c>
      <c r="F35" s="39">
        <v>9.5</v>
      </c>
      <c r="G35" s="39">
        <v>9.59</v>
      </c>
      <c r="H35" s="36">
        <v>9.36</v>
      </c>
      <c r="I35" s="39">
        <v>9.4600000000000009</v>
      </c>
      <c r="J35" s="17">
        <v>944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5.7</v>
      </c>
      <c r="F36" s="39">
        <v>6.1</v>
      </c>
      <c r="G36" s="39">
        <v>8.4</v>
      </c>
      <c r="H36" s="36">
        <v>10.199999999999999</v>
      </c>
      <c r="I36" s="39">
        <v>7.37</v>
      </c>
      <c r="J36" s="17">
        <v>6.58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13.8</v>
      </c>
      <c r="F37" s="39">
        <v>14</v>
      </c>
      <c r="G37" s="30">
        <v>14.3</v>
      </c>
      <c r="H37" s="36">
        <v>20.399999999999999</v>
      </c>
      <c r="I37" s="39">
        <v>13.8</v>
      </c>
      <c r="J37" s="17">
        <v>13.4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6.2</v>
      </c>
      <c r="F38" s="30">
        <v>5.8</v>
      </c>
      <c r="G38" s="30">
        <v>5.51</v>
      </c>
      <c r="H38" s="32">
        <v>13.9</v>
      </c>
      <c r="I38" s="39">
        <v>8.99</v>
      </c>
      <c r="J38" s="17">
        <v>9.3699999999999992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0.6</v>
      </c>
      <c r="F39" s="39">
        <v>0.6</v>
      </c>
      <c r="G39" s="39">
        <v>0.2</v>
      </c>
      <c r="H39" s="36">
        <v>0.2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10.45</v>
      </c>
      <c r="F40" s="39">
        <v>10.47</v>
      </c>
      <c r="G40" s="39">
        <v>10.35</v>
      </c>
      <c r="H40" s="36">
        <v>10.4</v>
      </c>
      <c r="I40" s="39">
        <v>10.23</v>
      </c>
      <c r="J40" s="17">
        <v>10.199999999999999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23.3</v>
      </c>
      <c r="F41" s="39">
        <v>22.5</v>
      </c>
      <c r="G41" s="39">
        <v>22.6</v>
      </c>
      <c r="H41" s="36">
        <v>25.9</v>
      </c>
      <c r="I41" s="39">
        <v>23.4</v>
      </c>
      <c r="J41" s="17">
        <v>21.6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16.2</v>
      </c>
      <c r="F42" s="39">
        <v>15.3</v>
      </c>
      <c r="G42" s="39">
        <v>8.3000000000000007</v>
      </c>
      <c r="H42" s="36">
        <v>12.5</v>
      </c>
      <c r="I42" s="39">
        <v>11.5</v>
      </c>
      <c r="J42" s="17">
        <v>10.06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9.3000000000000007</v>
      </c>
      <c r="F43" s="39">
        <v>9.5</v>
      </c>
      <c r="G43" s="39">
        <v>11.5</v>
      </c>
      <c r="H43" s="36">
        <v>8.5</v>
      </c>
      <c r="I43" s="39">
        <v>9.77</v>
      </c>
      <c r="J43" s="17">
        <v>9.64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603</v>
      </c>
      <c r="F44" s="39">
        <v>473</v>
      </c>
      <c r="G44" s="39">
        <v>392</v>
      </c>
      <c r="H44" s="36">
        <v>459</v>
      </c>
      <c r="I44" s="39">
        <v>470</v>
      </c>
      <c r="J44" s="17">
        <v>513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5.5</v>
      </c>
      <c r="F45" s="39">
        <v>5.7</v>
      </c>
      <c r="G45" s="39">
        <v>8.81</v>
      </c>
      <c r="H45" s="36">
        <v>8.35</v>
      </c>
      <c r="I45" s="39">
        <v>6.7</v>
      </c>
      <c r="J45" s="17">
        <v>5.9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28.6</v>
      </c>
      <c r="F46" s="39">
        <v>23.8</v>
      </c>
      <c r="G46" s="39">
        <v>21.3</v>
      </c>
      <c r="H46" s="36">
        <v>24.3</v>
      </c>
      <c r="I46" s="39">
        <v>21.9</v>
      </c>
      <c r="J46" s="17">
        <v>22.7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4.8</v>
      </c>
      <c r="F47" s="39">
        <v>5.3</v>
      </c>
      <c r="G47" s="39">
        <v>1.55</v>
      </c>
      <c r="H47" s="36">
        <v>1.98</v>
      </c>
      <c r="I47" s="39">
        <v>8.83</v>
      </c>
      <c r="J47" s="17">
        <v>7.91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5.9630000000000001</v>
      </c>
      <c r="F48" s="39">
        <v>6.24</v>
      </c>
      <c r="G48" s="39">
        <v>7.3</v>
      </c>
      <c r="H48" s="36">
        <v>7.6</v>
      </c>
      <c r="I48" s="39">
        <v>6.3</v>
      </c>
      <c r="J48" s="17">
        <v>5.6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16.5</v>
      </c>
      <c r="F49" s="39">
        <v>16.2</v>
      </c>
      <c r="G49" s="39">
        <v>14</v>
      </c>
      <c r="H49" s="36">
        <v>16.7</v>
      </c>
      <c r="I49" s="39">
        <v>17.899999999999999</v>
      </c>
      <c r="J49" s="17">
        <v>11.6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7.21</v>
      </c>
      <c r="F50" s="39">
        <v>6.95</v>
      </c>
      <c r="G50" s="39">
        <v>2.68</v>
      </c>
      <c r="H50" s="36">
        <v>8.1999999999999993</v>
      </c>
      <c r="I50" s="39">
        <v>7.89</v>
      </c>
      <c r="J50" s="17">
        <v>5.14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7.95</v>
      </c>
      <c r="D56" s="18" t="s">
        <v>80</v>
      </c>
      <c r="E56" s="19">
        <v>85</v>
      </c>
      <c r="F56" s="18" t="s">
        <v>81</v>
      </c>
      <c r="G56" s="19">
        <v>70</v>
      </c>
      <c r="H56" s="18" t="s">
        <v>82</v>
      </c>
      <c r="I56" s="19">
        <v>0.02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37.200000000000003</v>
      </c>
      <c r="C59" s="25"/>
      <c r="D59" s="28"/>
      <c r="E59" s="25"/>
      <c r="F59" s="25">
        <v>8.4</v>
      </c>
      <c r="G59" s="29"/>
      <c r="H59" s="25">
        <v>8.1999999999999993</v>
      </c>
      <c r="I59" s="25"/>
      <c r="J59" s="17"/>
      <c r="K59" s="17"/>
      <c r="L59" s="17">
        <v>19.399999999999999</v>
      </c>
      <c r="M59" s="17"/>
    </row>
    <row r="60" spans="1:13" ht="18.75" x14ac:dyDescent="0.25">
      <c r="A60" s="24" t="s">
        <v>1</v>
      </c>
      <c r="B60" s="25">
        <v>70</v>
      </c>
      <c r="C60" s="25"/>
      <c r="D60" s="28">
        <v>87</v>
      </c>
      <c r="E60" s="25"/>
      <c r="F60" s="25">
        <v>73.900000000000006</v>
      </c>
      <c r="G60" s="29"/>
      <c r="H60" s="25">
        <v>50</v>
      </c>
      <c r="I60" s="25"/>
      <c r="J60" s="17">
        <v>89</v>
      </c>
      <c r="K60" s="17"/>
      <c r="L60" s="17">
        <v>87</v>
      </c>
      <c r="M60" s="17"/>
    </row>
    <row r="61" spans="1:13" ht="18.75" x14ac:dyDescent="0.25">
      <c r="A61" s="24" t="s">
        <v>2</v>
      </c>
      <c r="B61" s="25">
        <v>5.07</v>
      </c>
      <c r="C61" s="25"/>
      <c r="D61" s="28">
        <v>5.87</v>
      </c>
      <c r="E61" s="25"/>
      <c r="F61" s="25">
        <v>3.22</v>
      </c>
      <c r="G61" s="29"/>
      <c r="H61" s="25"/>
      <c r="I61" s="25"/>
      <c r="J61" s="17">
        <v>5.2</v>
      </c>
      <c r="K61" s="17"/>
      <c r="L61" s="17">
        <v>15.3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67</v>
      </c>
      <c r="D63" s="28"/>
      <c r="E63" s="25">
        <v>70.2</v>
      </c>
      <c r="F63" s="25"/>
      <c r="G63" s="29">
        <v>70.8</v>
      </c>
      <c r="H63" s="25"/>
      <c r="I63" s="25">
        <v>70.08</v>
      </c>
      <c r="J63" s="17"/>
      <c r="K63" s="17">
        <v>82.24</v>
      </c>
      <c r="M63" s="17">
        <v>81.62</v>
      </c>
    </row>
    <row r="64" spans="1:13" ht="18.75" x14ac:dyDescent="0.25">
      <c r="A64" s="26" t="s">
        <v>3</v>
      </c>
      <c r="B64" s="25"/>
      <c r="C64" s="25">
        <v>11.04</v>
      </c>
      <c r="D64" s="28"/>
      <c r="E64" s="25">
        <v>10.67</v>
      </c>
      <c r="F64" s="25"/>
      <c r="G64" s="33">
        <v>12.3</v>
      </c>
      <c r="H64" s="25"/>
      <c r="I64" s="25">
        <v>15.69</v>
      </c>
      <c r="J64" s="17"/>
      <c r="K64" s="17"/>
      <c r="L64" s="17"/>
      <c r="M64" s="17">
        <v>10.15</v>
      </c>
    </row>
    <row r="65" spans="1:13" ht="18.75" x14ac:dyDescent="0.25">
      <c r="A65" s="26" t="s">
        <v>4</v>
      </c>
      <c r="B65" s="25"/>
      <c r="C65" s="25">
        <v>47.96</v>
      </c>
      <c r="D65" s="28"/>
      <c r="E65" s="25">
        <v>51.43</v>
      </c>
      <c r="F65" s="25"/>
      <c r="G65" s="29">
        <v>52.8</v>
      </c>
      <c r="H65" s="25"/>
      <c r="I65" s="25">
        <v>52.58</v>
      </c>
      <c r="J65" s="17"/>
      <c r="K65" s="17">
        <v>54.48</v>
      </c>
      <c r="M65" s="17">
        <v>57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3.1</v>
      </c>
      <c r="C67" s="25">
        <v>10.57</v>
      </c>
      <c r="D67" s="28">
        <v>4.5</v>
      </c>
      <c r="E67" s="25">
        <v>10.95</v>
      </c>
      <c r="F67" s="25">
        <v>0.71</v>
      </c>
      <c r="G67" s="29">
        <v>10.27</v>
      </c>
      <c r="H67" s="25">
        <v>1.63</v>
      </c>
      <c r="I67" s="25">
        <v>10.3</v>
      </c>
      <c r="J67" s="17">
        <v>8.3800000000000008</v>
      </c>
      <c r="K67" s="17">
        <v>10.039999999999999</v>
      </c>
      <c r="L67" s="17">
        <v>9.69</v>
      </c>
      <c r="M67" s="17">
        <v>10.41</v>
      </c>
    </row>
    <row r="68" spans="1:13" ht="18.75" x14ac:dyDescent="0.25">
      <c r="A68" s="27" t="s">
        <v>5</v>
      </c>
      <c r="B68" s="31">
        <v>4.8</v>
      </c>
      <c r="C68" s="25">
        <v>8.2200000000000006</v>
      </c>
      <c r="D68" s="28">
        <v>5.7</v>
      </c>
      <c r="E68" s="25">
        <v>8.0399999999999991</v>
      </c>
      <c r="F68" s="25">
        <v>2.84</v>
      </c>
      <c r="G68" s="29">
        <v>7.7</v>
      </c>
      <c r="H68" s="25">
        <v>4.9000000000000004</v>
      </c>
      <c r="I68" s="25">
        <v>8</v>
      </c>
      <c r="J68" s="17">
        <v>12</v>
      </c>
      <c r="K68" s="17">
        <v>7.57</v>
      </c>
      <c r="L68" s="17">
        <v>1.46</v>
      </c>
      <c r="M68" s="17">
        <v>7.81</v>
      </c>
    </row>
    <row r="69" spans="1:13" ht="18.75" x14ac:dyDescent="0.25">
      <c r="A69" s="27" t="s">
        <v>6</v>
      </c>
      <c r="B69" s="31">
        <v>5.4</v>
      </c>
      <c r="C69" s="25">
        <v>7.65</v>
      </c>
      <c r="D69" s="28">
        <v>7.3</v>
      </c>
      <c r="E69" s="25">
        <v>8.19</v>
      </c>
      <c r="F69" s="25">
        <v>4.38</v>
      </c>
      <c r="G69" s="29">
        <v>8</v>
      </c>
      <c r="H69" s="25">
        <v>6.3</v>
      </c>
      <c r="I69" s="25">
        <v>8.1999999999999993</v>
      </c>
      <c r="J69" s="17">
        <v>7.96</v>
      </c>
      <c r="K69" s="17">
        <v>8.58</v>
      </c>
      <c r="L69" s="17">
        <v>3.93</v>
      </c>
      <c r="M69" s="17">
        <v>8.0500000000000007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224</v>
      </c>
      <c r="G2" s="102"/>
      <c r="H2" s="102"/>
      <c r="I2" s="103" t="s">
        <v>231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46920</v>
      </c>
      <c r="D4" s="67"/>
      <c r="E4" s="67"/>
      <c r="F4" s="67">
        <v>48310</v>
      </c>
      <c r="G4" s="67"/>
      <c r="H4" s="67"/>
      <c r="I4" s="67">
        <v>49680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37780</v>
      </c>
      <c r="D5" s="67"/>
      <c r="E5" s="67"/>
      <c r="F5" s="67">
        <v>38660</v>
      </c>
      <c r="G5" s="67"/>
      <c r="H5" s="67"/>
      <c r="I5" s="67">
        <v>39733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C4-'12日'!I4</f>
        <v>1500</v>
      </c>
      <c r="D6" s="109"/>
      <c r="E6" s="109"/>
      <c r="F6" s="110">
        <f>F4-C4</f>
        <v>1390</v>
      </c>
      <c r="G6" s="111"/>
      <c r="H6" s="112"/>
      <c r="I6" s="110">
        <f>I4-F4</f>
        <v>1370</v>
      </c>
      <c r="J6" s="111"/>
      <c r="K6" s="112"/>
      <c r="L6" s="106">
        <f>C6+F6+I6</f>
        <v>4260</v>
      </c>
      <c r="M6" s="106">
        <f>C7+F7+I7</f>
        <v>3161</v>
      </c>
    </row>
    <row r="7" spans="1:15" ht="21.95" customHeight="1" x14ac:dyDescent="0.15">
      <c r="A7" s="95"/>
      <c r="B7" s="6" t="s">
        <v>16</v>
      </c>
      <c r="C7" s="109">
        <f>C5-'12日'!I5</f>
        <v>1208</v>
      </c>
      <c r="D7" s="109"/>
      <c r="E7" s="109"/>
      <c r="F7" s="110">
        <f>F5-C5</f>
        <v>880</v>
      </c>
      <c r="G7" s="111"/>
      <c r="H7" s="112"/>
      <c r="I7" s="110">
        <f>I5-F5</f>
        <v>1073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41</v>
      </c>
      <c r="D9" s="67"/>
      <c r="E9" s="67"/>
      <c r="F9" s="67">
        <v>49</v>
      </c>
      <c r="G9" s="67"/>
      <c r="H9" s="67"/>
      <c r="I9" s="67">
        <v>47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41</v>
      </c>
      <c r="D10" s="67"/>
      <c r="E10" s="67"/>
      <c r="F10" s="67">
        <v>49</v>
      </c>
      <c r="G10" s="67"/>
      <c r="H10" s="67"/>
      <c r="I10" s="67">
        <v>47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430</v>
      </c>
      <c r="D15" s="36">
        <v>390</v>
      </c>
      <c r="E15" s="36">
        <v>350</v>
      </c>
      <c r="F15" s="36">
        <v>350</v>
      </c>
      <c r="G15" s="36">
        <v>310</v>
      </c>
      <c r="H15" s="36">
        <v>500</v>
      </c>
      <c r="I15" s="36">
        <v>500</v>
      </c>
      <c r="J15" s="36">
        <v>480</v>
      </c>
      <c r="K15" s="36">
        <v>450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226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500</v>
      </c>
      <c r="D21" s="36">
        <v>400</v>
      </c>
      <c r="E21" s="36">
        <v>320</v>
      </c>
      <c r="F21" s="36">
        <v>320</v>
      </c>
      <c r="G21" s="36">
        <v>250</v>
      </c>
      <c r="H21" s="36">
        <v>480</v>
      </c>
      <c r="I21" s="36">
        <v>480</v>
      </c>
      <c r="J21" s="36">
        <v>400</v>
      </c>
      <c r="K21" s="36">
        <v>340</v>
      </c>
    </row>
    <row r="22" spans="1:11" ht="21.9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227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300+350</f>
        <v>650</v>
      </c>
      <c r="D23" s="63"/>
      <c r="E23" s="63"/>
      <c r="F23" s="63">
        <v>390</v>
      </c>
      <c r="G23" s="63"/>
      <c r="H23" s="63"/>
      <c r="I23" s="63">
        <f>1560+880</f>
        <v>2440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710+680</f>
        <v>1390</v>
      </c>
      <c r="D24" s="63"/>
      <c r="E24" s="63"/>
      <c r="F24" s="63">
        <f>710+680</f>
        <v>1390</v>
      </c>
      <c r="G24" s="63"/>
      <c r="H24" s="63"/>
      <c r="I24" s="63">
        <f>640+600</f>
        <v>1240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0</v>
      </c>
      <c r="D25" s="63"/>
      <c r="E25" s="63"/>
      <c r="F25" s="63">
        <v>0</v>
      </c>
      <c r="G25" s="63"/>
      <c r="H25" s="63"/>
      <c r="I25" s="63">
        <v>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245</v>
      </c>
      <c r="D26" s="63"/>
      <c r="E26" s="63"/>
      <c r="F26" s="63">
        <v>245</v>
      </c>
      <c r="G26" s="63"/>
      <c r="H26" s="63"/>
      <c r="I26" s="63">
        <v>245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223</v>
      </c>
      <c r="D28" s="78"/>
      <c r="E28" s="79"/>
      <c r="F28" s="77" t="s">
        <v>228</v>
      </c>
      <c r="G28" s="78"/>
      <c r="H28" s="79"/>
      <c r="I28" s="77" t="s">
        <v>229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187</v>
      </c>
      <c r="D31" s="46"/>
      <c r="E31" s="47"/>
      <c r="F31" s="45" t="s">
        <v>225</v>
      </c>
      <c r="G31" s="46"/>
      <c r="H31" s="47"/>
      <c r="I31" s="45" t="s">
        <v>230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</v>
      </c>
      <c r="F35" s="39">
        <v>9.2799999999999994</v>
      </c>
      <c r="G35" s="39">
        <v>9.16</v>
      </c>
      <c r="H35" s="36">
        <v>9.1199999999999992</v>
      </c>
      <c r="I35" s="39">
        <v>9.41</v>
      </c>
      <c r="J35" s="17">
        <v>9.3000000000000007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6.46</v>
      </c>
      <c r="F36" s="39">
        <v>6.25</v>
      </c>
      <c r="G36" s="39">
        <v>9.7799999999999994</v>
      </c>
      <c r="H36" s="36">
        <v>8.92</v>
      </c>
      <c r="I36" s="39">
        <v>8.3000000000000007</v>
      </c>
      <c r="J36" s="17">
        <v>7.8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14.2</v>
      </c>
      <c r="F37" s="39">
        <v>15</v>
      </c>
      <c r="G37" s="30">
        <v>14.8</v>
      </c>
      <c r="H37" s="36">
        <v>17.399999999999999</v>
      </c>
      <c r="I37" s="39">
        <v>16</v>
      </c>
      <c r="J37" s="17">
        <v>14.7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5.3</v>
      </c>
      <c r="F38" s="30">
        <v>5.0999999999999996</v>
      </c>
      <c r="G38" s="30">
        <v>13.7</v>
      </c>
      <c r="H38" s="32">
        <v>10.4</v>
      </c>
      <c r="I38" s="39">
        <v>8</v>
      </c>
      <c r="J38" s="17">
        <v>9.5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0.6</v>
      </c>
      <c r="F39" s="39">
        <v>0.6</v>
      </c>
      <c r="G39" s="39">
        <v>0.5</v>
      </c>
      <c r="H39" s="36">
        <v>0.5</v>
      </c>
      <c r="I39" s="39">
        <v>0.2</v>
      </c>
      <c r="J39" s="17">
        <v>0.2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10.26</v>
      </c>
      <c r="F40" s="39">
        <v>10.199999999999999</v>
      </c>
      <c r="G40" s="39">
        <v>10.130000000000001</v>
      </c>
      <c r="H40" s="36">
        <v>10.3</v>
      </c>
      <c r="I40" s="39">
        <v>10.31</v>
      </c>
      <c r="J40" s="17">
        <v>10.18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24</v>
      </c>
      <c r="F41" s="39">
        <v>23.4</v>
      </c>
      <c r="G41" s="39">
        <v>21.4</v>
      </c>
      <c r="H41" s="36">
        <v>20.51</v>
      </c>
      <c r="I41" s="39">
        <v>20.9</v>
      </c>
      <c r="J41" s="17">
        <v>21.3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11.4</v>
      </c>
      <c r="F42" s="39">
        <v>10.7</v>
      </c>
      <c r="G42" s="39">
        <v>10.7</v>
      </c>
      <c r="H42" s="36">
        <v>9.34</v>
      </c>
      <c r="I42" s="39">
        <v>9.4600000000000009</v>
      </c>
      <c r="J42" s="17">
        <v>9.36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9.1999999999999993</v>
      </c>
      <c r="F43" s="39">
        <v>9.4</v>
      </c>
      <c r="G43" s="39">
        <v>8.81</v>
      </c>
      <c r="H43" s="36">
        <v>9.6999999999999993</v>
      </c>
      <c r="I43" s="39">
        <v>8.86</v>
      </c>
      <c r="J43" s="17">
        <v>8.8800000000000008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655</v>
      </c>
      <c r="F44" s="39">
        <v>580</v>
      </c>
      <c r="G44" s="39">
        <v>562</v>
      </c>
      <c r="H44" s="36">
        <v>576</v>
      </c>
      <c r="I44" s="39">
        <v>678</v>
      </c>
      <c r="J44" s="17">
        <v>635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4.4000000000000004</v>
      </c>
      <c r="F45" s="39">
        <v>5.2</v>
      </c>
      <c r="G45" s="39">
        <v>8.85</v>
      </c>
      <c r="H45" s="36">
        <v>7.62</v>
      </c>
      <c r="I45" s="39">
        <v>7.8</v>
      </c>
      <c r="J45" s="17">
        <v>7.6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27.6</v>
      </c>
      <c r="F46" s="39">
        <v>26.4</v>
      </c>
      <c r="G46" s="39">
        <v>19.5</v>
      </c>
      <c r="H46" s="36">
        <v>21.2</v>
      </c>
      <c r="I46" s="39">
        <v>23.2</v>
      </c>
      <c r="J46" s="17">
        <v>26.8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5.0999999999999996</v>
      </c>
      <c r="F47" s="39">
        <v>4.79</v>
      </c>
      <c r="G47" s="39">
        <v>7.9</v>
      </c>
      <c r="H47" s="36">
        <v>3.8</v>
      </c>
      <c r="I47" s="39">
        <v>4.6500000000000004</v>
      </c>
      <c r="J47" s="17">
        <v>7.83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5.47</v>
      </c>
      <c r="F48" s="39">
        <v>6.35</v>
      </c>
      <c r="G48" s="39">
        <v>7.46</v>
      </c>
      <c r="H48" s="36">
        <v>8.25</v>
      </c>
      <c r="I48" s="39">
        <v>6.3</v>
      </c>
      <c r="J48" s="17">
        <v>6.6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16.899999999999999</v>
      </c>
      <c r="F49" s="39">
        <v>14.5</v>
      </c>
      <c r="G49" s="39">
        <v>14.4</v>
      </c>
      <c r="H49" s="36">
        <v>16.100000000000001</v>
      </c>
      <c r="I49" s="39">
        <v>14.5</v>
      </c>
      <c r="J49" s="17">
        <v>13.3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4.5999999999999996</v>
      </c>
      <c r="F50" s="39">
        <v>4.8600000000000003</v>
      </c>
      <c r="G50" s="39">
        <v>6.3</v>
      </c>
      <c r="H50" s="36">
        <v>8.1999999999999993</v>
      </c>
      <c r="I50" s="39">
        <v>5.7</v>
      </c>
      <c r="J50" s="17">
        <v>8.17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7.91</v>
      </c>
      <c r="D56" s="18" t="s">
        <v>80</v>
      </c>
      <c r="E56" s="19">
        <v>75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40.4</v>
      </c>
      <c r="C59" s="25"/>
      <c r="D59" s="28">
        <v>44.5</v>
      </c>
      <c r="E59" s="25"/>
      <c r="F59" s="25">
        <v>15.3</v>
      </c>
      <c r="G59" s="29"/>
      <c r="H59" s="25">
        <v>2.8</v>
      </c>
      <c r="I59" s="25"/>
      <c r="J59" s="17">
        <v>26.7</v>
      </c>
      <c r="K59" s="17"/>
      <c r="L59" s="17">
        <v>32.159999999999997</v>
      </c>
      <c r="M59" s="17"/>
    </row>
    <row r="60" spans="1:13" ht="18.75" x14ac:dyDescent="0.25">
      <c r="A60" s="24" t="s">
        <v>1</v>
      </c>
      <c r="B60" s="25">
        <v>88</v>
      </c>
      <c r="C60" s="25"/>
      <c r="D60" s="28">
        <v>66</v>
      </c>
      <c r="E60" s="25"/>
      <c r="F60" s="25"/>
      <c r="G60" s="29"/>
      <c r="H60" s="25"/>
      <c r="I60" s="25"/>
      <c r="J60" s="17"/>
      <c r="K60" s="17"/>
      <c r="L60" s="17">
        <v>88.72</v>
      </c>
      <c r="M60" s="17"/>
    </row>
    <row r="61" spans="1:13" ht="18.75" x14ac:dyDescent="0.25">
      <c r="A61" s="24" t="s">
        <v>2</v>
      </c>
      <c r="B61" s="25">
        <v>4.78</v>
      </c>
      <c r="C61" s="25"/>
      <c r="D61" s="28">
        <v>8.6999999999999993</v>
      </c>
      <c r="E61" s="25"/>
      <c r="F61" s="25">
        <v>17.2</v>
      </c>
      <c r="G61" s="29"/>
      <c r="H61" s="25">
        <v>17.3</v>
      </c>
      <c r="I61" s="25"/>
      <c r="J61" s="17">
        <v>18.7</v>
      </c>
      <c r="K61" s="17"/>
      <c r="L61" s="17">
        <v>8.6199999999999992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84.82</v>
      </c>
      <c r="D63" s="28"/>
      <c r="E63" s="25">
        <v>88.25</v>
      </c>
      <c r="F63" s="25"/>
      <c r="G63" s="29">
        <v>70.3</v>
      </c>
      <c r="H63" s="25"/>
      <c r="I63" s="25">
        <v>87.42</v>
      </c>
      <c r="J63" s="17"/>
      <c r="K63" s="17">
        <v>90.79</v>
      </c>
      <c r="M63" s="17">
        <v>90.21</v>
      </c>
    </row>
    <row r="64" spans="1:13" ht="18.75" x14ac:dyDescent="0.25">
      <c r="A64" s="26" t="s">
        <v>3</v>
      </c>
      <c r="B64" s="25"/>
      <c r="C64" s="25">
        <v>11.13</v>
      </c>
      <c r="D64" s="28"/>
      <c r="E64" s="25">
        <v>11.81</v>
      </c>
      <c r="F64" s="25"/>
      <c r="G64" s="33">
        <v>14.6</v>
      </c>
      <c r="H64" s="25"/>
      <c r="I64" s="25">
        <v>12.6</v>
      </c>
      <c r="J64" s="17"/>
      <c r="K64" s="17">
        <v>10.38</v>
      </c>
      <c r="L64" s="17"/>
      <c r="M64" s="17">
        <v>10.210000000000001</v>
      </c>
    </row>
    <row r="65" spans="1:13" ht="18.75" x14ac:dyDescent="0.25">
      <c r="A65" s="26" t="s">
        <v>4</v>
      </c>
      <c r="B65" s="25"/>
      <c r="C65" s="25">
        <v>58.94</v>
      </c>
      <c r="D65" s="28"/>
      <c r="E65" s="25">
        <v>60.3</v>
      </c>
      <c r="F65" s="25"/>
      <c r="G65" s="29">
        <v>73.2</v>
      </c>
      <c r="H65" s="25"/>
      <c r="I65" s="25">
        <v>60.8</v>
      </c>
      <c r="J65" s="17"/>
      <c r="K65" s="17">
        <v>61.58</v>
      </c>
      <c r="M65" s="17">
        <v>64.900000000000006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3.7</v>
      </c>
      <c r="C67" s="25">
        <v>10.37</v>
      </c>
      <c r="D67" s="28">
        <v>4.3</v>
      </c>
      <c r="E67" s="25">
        <v>10.85</v>
      </c>
      <c r="F67" s="25">
        <v>10.5</v>
      </c>
      <c r="G67" s="29">
        <v>10.199999999999999</v>
      </c>
      <c r="H67" s="25">
        <v>7.3</v>
      </c>
      <c r="I67" s="25">
        <v>10.87</v>
      </c>
      <c r="J67" s="17">
        <v>8.7899999999999991</v>
      </c>
      <c r="K67" s="17">
        <v>10.77</v>
      </c>
      <c r="L67" s="17">
        <v>6.34</v>
      </c>
      <c r="M67" s="17">
        <v>10.79</v>
      </c>
    </row>
    <row r="68" spans="1:13" ht="18.75" x14ac:dyDescent="0.25">
      <c r="A68" s="27" t="s">
        <v>5</v>
      </c>
      <c r="B68" s="31">
        <v>4.5</v>
      </c>
      <c r="C68" s="25">
        <v>7.92</v>
      </c>
      <c r="D68" s="28">
        <v>5.2</v>
      </c>
      <c r="E68" s="25">
        <v>8.35</v>
      </c>
      <c r="F68" s="25">
        <v>8.69</v>
      </c>
      <c r="G68" s="29">
        <v>9.5</v>
      </c>
      <c r="H68" s="25">
        <v>8.2799999999999994</v>
      </c>
      <c r="I68" s="25">
        <v>7.8</v>
      </c>
      <c r="J68" s="17">
        <v>4.3</v>
      </c>
      <c r="K68" s="17">
        <v>7.58</v>
      </c>
      <c r="L68" s="17">
        <v>12.4</v>
      </c>
      <c r="M68" s="17">
        <v>7.56</v>
      </c>
    </row>
    <row r="69" spans="1:13" ht="18.75" x14ac:dyDescent="0.25">
      <c r="A69" s="27" t="s">
        <v>6</v>
      </c>
      <c r="B69" s="31">
        <v>6.7</v>
      </c>
      <c r="C69" s="25">
        <v>8.74</v>
      </c>
      <c r="D69" s="28">
        <v>7.3</v>
      </c>
      <c r="E69" s="25">
        <v>8.5500000000000007</v>
      </c>
      <c r="F69" s="25">
        <v>5.8</v>
      </c>
      <c r="G69" s="29">
        <v>8.74</v>
      </c>
      <c r="H69" s="25">
        <v>15.4</v>
      </c>
      <c r="I69" s="25">
        <v>9.6</v>
      </c>
      <c r="J69" s="17">
        <v>4.1500000000000004</v>
      </c>
      <c r="K69" s="17">
        <v>9.17</v>
      </c>
      <c r="L69" s="17">
        <v>15.3</v>
      </c>
      <c r="M69" s="17">
        <v>9.3699999999999992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0"/>
  <sheetViews>
    <sheetView topLeftCell="A10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234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50936</v>
      </c>
      <c r="D4" s="67"/>
      <c r="E4" s="67"/>
      <c r="F4" s="67">
        <v>52131</v>
      </c>
      <c r="G4" s="67"/>
      <c r="H4" s="67"/>
      <c r="I4" s="67">
        <v>53480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40940</v>
      </c>
      <c r="D5" s="67"/>
      <c r="E5" s="67"/>
      <c r="F5" s="67">
        <v>41904</v>
      </c>
      <c r="G5" s="67"/>
      <c r="H5" s="67"/>
      <c r="I5" s="67">
        <v>43040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C4-'13日'!I4</f>
        <v>1256</v>
      </c>
      <c r="D6" s="109"/>
      <c r="E6" s="109"/>
      <c r="F6" s="110">
        <f>F4-C4</f>
        <v>1195</v>
      </c>
      <c r="G6" s="111"/>
      <c r="H6" s="112"/>
      <c r="I6" s="110">
        <f>I4-F4</f>
        <v>1349</v>
      </c>
      <c r="J6" s="111"/>
      <c r="K6" s="112"/>
      <c r="L6" s="106">
        <f>C6+F6+I6</f>
        <v>3800</v>
      </c>
      <c r="M6" s="106">
        <f>C7+F7+I7</f>
        <v>3307</v>
      </c>
    </row>
    <row r="7" spans="1:15" ht="21.95" customHeight="1" x14ac:dyDescent="0.15">
      <c r="A7" s="95"/>
      <c r="B7" s="6" t="s">
        <v>16</v>
      </c>
      <c r="C7" s="109">
        <f>C5-'13日'!I5</f>
        <v>1207</v>
      </c>
      <c r="D7" s="109"/>
      <c r="E7" s="109"/>
      <c r="F7" s="110">
        <f>F5-C5</f>
        <v>964</v>
      </c>
      <c r="G7" s="111"/>
      <c r="H7" s="112"/>
      <c r="I7" s="110">
        <f>I5-F5</f>
        <v>1136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43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43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450</v>
      </c>
      <c r="D15" s="36">
        <v>410</v>
      </c>
      <c r="E15" s="36">
        <v>370</v>
      </c>
      <c r="F15" s="36">
        <v>370</v>
      </c>
      <c r="G15" s="36">
        <v>330</v>
      </c>
      <c r="H15" s="36">
        <v>290</v>
      </c>
      <c r="I15" s="36">
        <v>290</v>
      </c>
      <c r="J15" s="36">
        <v>250</v>
      </c>
      <c r="K15" s="36">
        <v>490</v>
      </c>
    </row>
    <row r="16" spans="1:15" ht="30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237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340</v>
      </c>
      <c r="D21" s="36">
        <v>220</v>
      </c>
      <c r="E21" s="36">
        <v>430</v>
      </c>
      <c r="F21" s="36">
        <v>430</v>
      </c>
      <c r="G21" s="36">
        <v>330</v>
      </c>
      <c r="H21" s="36">
        <v>500</v>
      </c>
      <c r="I21" s="36">
        <v>490</v>
      </c>
      <c r="J21" s="36">
        <v>400</v>
      </c>
      <c r="K21" s="36">
        <v>300</v>
      </c>
    </row>
    <row r="22" spans="1:11" ht="33.75" customHeight="1" x14ac:dyDescent="0.15">
      <c r="A22" s="66"/>
      <c r="B22" s="8" t="s">
        <v>33</v>
      </c>
      <c r="C22" s="62" t="s">
        <v>232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1120+1150</f>
        <v>2270</v>
      </c>
      <c r="D23" s="63"/>
      <c r="E23" s="63"/>
      <c r="F23" s="63">
        <f>1120+1140</f>
        <v>2260</v>
      </c>
      <c r="G23" s="63"/>
      <c r="H23" s="63"/>
      <c r="I23" s="63">
        <v>2150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570+540</f>
        <v>1110</v>
      </c>
      <c r="D24" s="63"/>
      <c r="E24" s="63"/>
      <c r="F24" s="63">
        <v>1000</v>
      </c>
      <c r="G24" s="63"/>
      <c r="H24" s="63"/>
      <c r="I24" s="63">
        <v>900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0</v>
      </c>
      <c r="D25" s="63"/>
      <c r="E25" s="63"/>
      <c r="F25" s="63">
        <v>50</v>
      </c>
      <c r="G25" s="63"/>
      <c r="H25" s="63"/>
      <c r="I25" s="63">
        <v>49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243</v>
      </c>
      <c r="D26" s="63"/>
      <c r="E26" s="63"/>
      <c r="F26" s="63">
        <v>241</v>
      </c>
      <c r="G26" s="63"/>
      <c r="H26" s="63"/>
      <c r="I26" s="63">
        <v>241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233</v>
      </c>
      <c r="D28" s="78"/>
      <c r="E28" s="79"/>
      <c r="F28" s="77" t="s">
        <v>236</v>
      </c>
      <c r="G28" s="78"/>
      <c r="H28" s="79"/>
      <c r="I28" s="77" t="s">
        <v>239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166</v>
      </c>
      <c r="D31" s="46"/>
      <c r="E31" s="47"/>
      <c r="F31" s="45" t="s">
        <v>235</v>
      </c>
      <c r="G31" s="46"/>
      <c r="H31" s="47"/>
      <c r="I31" s="45" t="s">
        <v>238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9.39</v>
      </c>
      <c r="F35" s="39">
        <v>9.41</v>
      </c>
      <c r="G35" s="39">
        <v>9.49</v>
      </c>
      <c r="H35" s="36">
        <v>9.4499999999999993</v>
      </c>
      <c r="I35" s="39">
        <v>9.2899999999999991</v>
      </c>
      <c r="J35" s="17">
        <v>9.34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7.26</v>
      </c>
      <c r="F36" s="39">
        <v>6.93</v>
      </c>
      <c r="G36" s="39">
        <v>7.69</v>
      </c>
      <c r="H36" s="36">
        <v>8.61</v>
      </c>
      <c r="I36" s="39">
        <v>5.88</v>
      </c>
      <c r="J36" s="17">
        <v>6.14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15.3</v>
      </c>
      <c r="F37" s="39">
        <v>15.6</v>
      </c>
      <c r="G37" s="30">
        <v>16.100000000000001</v>
      </c>
      <c r="H37" s="36">
        <v>15.3</v>
      </c>
      <c r="I37" s="39">
        <v>14.6</v>
      </c>
      <c r="J37" s="17">
        <v>16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19.8</v>
      </c>
      <c r="F38" s="30">
        <v>16.7</v>
      </c>
      <c r="G38" s="30">
        <v>20.8</v>
      </c>
      <c r="H38" s="32">
        <v>8.3000000000000007</v>
      </c>
      <c r="I38" s="39">
        <v>14.8</v>
      </c>
      <c r="J38" s="17">
        <v>16.2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10.24</v>
      </c>
      <c r="F40" s="39">
        <v>10.25</v>
      </c>
      <c r="G40" s="39">
        <v>10.24</v>
      </c>
      <c r="H40" s="36">
        <v>10.27</v>
      </c>
      <c r="I40" s="39">
        <v>10.23</v>
      </c>
      <c r="J40" s="17">
        <v>10.16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24.2</v>
      </c>
      <c r="F41" s="39">
        <v>23.28</v>
      </c>
      <c r="G41" s="39">
        <v>21.7</v>
      </c>
      <c r="H41" s="36">
        <v>22.5</v>
      </c>
      <c r="I41" s="39">
        <v>20.7</v>
      </c>
      <c r="J41" s="17">
        <v>21.3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9.35</v>
      </c>
      <c r="F42" s="39">
        <v>9.16</v>
      </c>
      <c r="G42" s="39">
        <v>9.61</v>
      </c>
      <c r="H42" s="36">
        <v>9.6999999999999993</v>
      </c>
      <c r="I42" s="39">
        <v>9.26</v>
      </c>
      <c r="J42" s="17">
        <v>9.16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8.1199999999999992</v>
      </c>
      <c r="F43" s="39">
        <v>8.2200000000000006</v>
      </c>
      <c r="G43" s="39">
        <v>8.35</v>
      </c>
      <c r="H43" s="36">
        <v>8000</v>
      </c>
      <c r="I43" s="39">
        <v>7.83</v>
      </c>
      <c r="J43" s="17">
        <v>5.6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582</v>
      </c>
      <c r="F44" s="39">
        <v>495</v>
      </c>
      <c r="G44" s="39">
        <v>496</v>
      </c>
      <c r="H44" s="36">
        <v>479</v>
      </c>
      <c r="I44" s="39">
        <v>480</v>
      </c>
      <c r="J44" s="17">
        <v>510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5.38</v>
      </c>
      <c r="F45" s="39">
        <v>6.24</v>
      </c>
      <c r="G45" s="39">
        <v>7.51</v>
      </c>
      <c r="H45" s="36">
        <v>7.7</v>
      </c>
      <c r="I45" s="39">
        <v>5.12</v>
      </c>
      <c r="J45" s="17">
        <v>5.38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26.4</v>
      </c>
      <c r="F46" s="39">
        <v>24.1</v>
      </c>
      <c r="G46" s="39">
        <v>23.9</v>
      </c>
      <c r="H46" s="36">
        <v>19.899999999999999</v>
      </c>
      <c r="I46" s="39">
        <v>19.2</v>
      </c>
      <c r="J46" s="17">
        <v>19.7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5.58</v>
      </c>
      <c r="F47" s="39">
        <v>5.24</v>
      </c>
      <c r="G47" s="39">
        <v>26</v>
      </c>
      <c r="H47" s="36">
        <v>1.05</v>
      </c>
      <c r="I47" s="39">
        <v>7.37</v>
      </c>
      <c r="J47" s="17">
        <v>5.47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6.24</v>
      </c>
      <c r="F48" s="39">
        <v>7.38</v>
      </c>
      <c r="G48" s="39">
        <v>8.6199999999999992</v>
      </c>
      <c r="H48" s="36">
        <v>7.26</v>
      </c>
      <c r="I48" s="39">
        <v>4.8899999999999997</v>
      </c>
      <c r="J48" s="17">
        <v>5.26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13.2</v>
      </c>
      <c r="F49" s="39">
        <v>11.7</v>
      </c>
      <c r="G49" s="39">
        <v>15.6</v>
      </c>
      <c r="H49" s="36">
        <v>10.9</v>
      </c>
      <c r="I49" s="39">
        <v>13.3</v>
      </c>
      <c r="J49" s="17">
        <v>12.2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8.4</v>
      </c>
      <c r="F50" s="39">
        <v>7.93</v>
      </c>
      <c r="G50" s="39">
        <v>1.75</v>
      </c>
      <c r="H50" s="36">
        <v>7</v>
      </c>
      <c r="I50" s="39">
        <v>0.48</v>
      </c>
      <c r="J50" s="17">
        <v>2.35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7.05</v>
      </c>
      <c r="D56" s="18" t="s">
        <v>80</v>
      </c>
      <c r="E56" s="19">
        <v>75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27.7</v>
      </c>
      <c r="C59" s="25"/>
      <c r="D59" s="28">
        <v>8.7100000000000009</v>
      </c>
      <c r="E59" s="25"/>
      <c r="F59" s="25">
        <v>8.39</v>
      </c>
      <c r="G59" s="29"/>
      <c r="H59" s="25">
        <v>2.84</v>
      </c>
      <c r="I59" s="25"/>
      <c r="J59" s="17">
        <v>35.6</v>
      </c>
      <c r="K59" s="17"/>
      <c r="L59" s="17">
        <v>34</v>
      </c>
      <c r="M59" s="17"/>
    </row>
    <row r="60" spans="1:13" ht="18.75" x14ac:dyDescent="0.25">
      <c r="A60" s="24" t="s">
        <v>1</v>
      </c>
      <c r="B60" s="25">
        <v>71.8</v>
      </c>
      <c r="C60" s="25"/>
      <c r="D60" s="28">
        <v>72.3</v>
      </c>
      <c r="E60" s="25"/>
      <c r="F60" s="25">
        <v>76.2</v>
      </c>
      <c r="G60" s="29"/>
      <c r="H60" s="25">
        <v>56.3</v>
      </c>
      <c r="I60" s="25"/>
      <c r="J60" s="17">
        <v>262</v>
      </c>
      <c r="K60" s="17"/>
      <c r="L60" s="17">
        <v>96.6</v>
      </c>
      <c r="M60" s="17"/>
    </row>
    <row r="61" spans="1:13" ht="18.75" x14ac:dyDescent="0.25">
      <c r="A61" s="24" t="s">
        <v>2</v>
      </c>
      <c r="B61" s="25">
        <v>8.0399999999999991</v>
      </c>
      <c r="C61" s="25"/>
      <c r="D61" s="28">
        <v>7.56</v>
      </c>
      <c r="E61" s="25"/>
      <c r="F61" s="25">
        <v>8.89</v>
      </c>
      <c r="G61" s="29"/>
      <c r="H61" s="25">
        <v>18.62</v>
      </c>
      <c r="I61" s="25"/>
      <c r="J61" s="17">
        <v>87.1</v>
      </c>
      <c r="K61" s="17"/>
      <c r="L61" s="17">
        <v>37.299999999999997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97.66</v>
      </c>
      <c r="D63" s="28"/>
      <c r="E63" s="25">
        <v>68.239999999999995</v>
      </c>
      <c r="F63" s="25"/>
      <c r="G63" s="29">
        <v>72.900000000000006</v>
      </c>
      <c r="H63" s="25"/>
      <c r="I63" s="25">
        <v>82.9</v>
      </c>
      <c r="J63" s="17"/>
      <c r="K63" s="17">
        <v>80.599999999999994</v>
      </c>
      <c r="M63" s="17">
        <v>77</v>
      </c>
    </row>
    <row r="64" spans="1:13" ht="18.75" x14ac:dyDescent="0.25">
      <c r="A64" s="26" t="s">
        <v>3</v>
      </c>
      <c r="B64" s="25"/>
      <c r="C64" s="25">
        <v>10.59</v>
      </c>
      <c r="D64" s="28"/>
      <c r="E64" s="25">
        <v>12.56</v>
      </c>
      <c r="F64" s="25"/>
      <c r="G64" s="33">
        <v>10.8</v>
      </c>
      <c r="H64" s="25"/>
      <c r="I64" s="25">
        <v>9.7799999999999994</v>
      </c>
      <c r="J64" s="17"/>
      <c r="K64" s="17">
        <v>10.7</v>
      </c>
      <c r="L64" s="17"/>
      <c r="M64" s="17">
        <v>10.6</v>
      </c>
    </row>
    <row r="65" spans="1:13" ht="18.75" x14ac:dyDescent="0.25">
      <c r="A65" s="26" t="s">
        <v>4</v>
      </c>
      <c r="B65" s="25"/>
      <c r="C65" s="25">
        <v>66.95</v>
      </c>
      <c r="D65" s="28"/>
      <c r="E65" s="25">
        <v>63.63</v>
      </c>
      <c r="F65" s="25"/>
      <c r="G65" s="29">
        <v>83.61</v>
      </c>
      <c r="H65" s="25"/>
      <c r="I65" s="25"/>
      <c r="J65" s="17"/>
      <c r="K65" s="17">
        <v>70.2</v>
      </c>
      <c r="M65" s="17">
        <v>84.6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2.79</v>
      </c>
      <c r="C67" s="25">
        <v>10.63</v>
      </c>
      <c r="D67" s="28">
        <v>1.93</v>
      </c>
      <c r="E67" s="25">
        <v>10.6</v>
      </c>
      <c r="F67" s="25">
        <v>5.99</v>
      </c>
      <c r="G67" s="29">
        <v>10.8</v>
      </c>
      <c r="H67" s="25">
        <v>8.84</v>
      </c>
      <c r="I67" s="25">
        <v>10.6</v>
      </c>
      <c r="J67" s="17">
        <v>1.33</v>
      </c>
      <c r="K67" s="17">
        <v>11.3</v>
      </c>
      <c r="L67" s="17">
        <v>4.46</v>
      </c>
      <c r="M67" s="17">
        <v>10.8</v>
      </c>
    </row>
    <row r="68" spans="1:13" ht="18.75" x14ac:dyDescent="0.25">
      <c r="A68" s="27" t="s">
        <v>5</v>
      </c>
      <c r="B68" s="31">
        <v>6.82</v>
      </c>
      <c r="C68" s="25">
        <v>8.3000000000000007</v>
      </c>
      <c r="D68" s="28">
        <v>5.24</v>
      </c>
      <c r="E68" s="25">
        <v>7.81</v>
      </c>
      <c r="F68" s="25">
        <v>8.0399999999999991</v>
      </c>
      <c r="G68" s="29">
        <v>8.06</v>
      </c>
      <c r="H68" s="25">
        <v>10.5</v>
      </c>
      <c r="I68" s="25">
        <v>7.93</v>
      </c>
      <c r="J68" s="17">
        <v>7.27</v>
      </c>
      <c r="K68" s="17">
        <v>7.9</v>
      </c>
      <c r="L68" s="17">
        <v>5.2</v>
      </c>
      <c r="M68" s="17">
        <v>8.5</v>
      </c>
    </row>
    <row r="69" spans="1:13" ht="18.75" x14ac:dyDescent="0.25">
      <c r="A69" s="27" t="s">
        <v>6</v>
      </c>
      <c r="B69" s="31">
        <v>19.8</v>
      </c>
      <c r="C69" s="25">
        <v>9.99</v>
      </c>
      <c r="D69" s="28">
        <v>15.3</v>
      </c>
      <c r="E69" s="25">
        <v>9.8699999999999992</v>
      </c>
      <c r="F69" s="25">
        <v>7.19</v>
      </c>
      <c r="G69" s="29">
        <v>10.89</v>
      </c>
      <c r="H69" s="25"/>
      <c r="I69" s="25"/>
      <c r="J69" s="17">
        <v>16.82</v>
      </c>
      <c r="K69" s="17">
        <v>11.4</v>
      </c>
      <c r="L69" s="17">
        <v>14.82</v>
      </c>
      <c r="M69" s="17">
        <v>11.9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242</v>
      </c>
      <c r="D2" s="101"/>
      <c r="E2" s="101"/>
      <c r="F2" s="102" t="s">
        <v>243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54818</v>
      </c>
      <c r="D4" s="67"/>
      <c r="E4" s="67"/>
      <c r="F4" s="67">
        <v>56230</v>
      </c>
      <c r="G4" s="67"/>
      <c r="H4" s="67"/>
      <c r="I4" s="67">
        <v>57705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44154</v>
      </c>
      <c r="D5" s="67"/>
      <c r="E5" s="67"/>
      <c r="F5" s="67">
        <v>45150</v>
      </c>
      <c r="G5" s="67"/>
      <c r="H5" s="67"/>
      <c r="I5" s="67">
        <v>46220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C4-'14日'!I4</f>
        <v>1338</v>
      </c>
      <c r="D6" s="109"/>
      <c r="E6" s="109"/>
      <c r="F6" s="110">
        <f>F4-C4</f>
        <v>1412</v>
      </c>
      <c r="G6" s="111"/>
      <c r="H6" s="112"/>
      <c r="I6" s="110">
        <f>I4-F4</f>
        <v>1475</v>
      </c>
      <c r="J6" s="111"/>
      <c r="K6" s="112"/>
      <c r="L6" s="106">
        <f>C6+F6+I6</f>
        <v>4225</v>
      </c>
      <c r="M6" s="106">
        <f>C7+F7+I7</f>
        <v>3180</v>
      </c>
    </row>
    <row r="7" spans="1:15" ht="21.95" customHeight="1" x14ac:dyDescent="0.15">
      <c r="A7" s="95"/>
      <c r="B7" s="6" t="s">
        <v>16</v>
      </c>
      <c r="C7" s="109">
        <f>C5-'14日'!I5</f>
        <v>1114</v>
      </c>
      <c r="D7" s="109"/>
      <c r="E7" s="109"/>
      <c r="F7" s="110">
        <f>F5-C5</f>
        <v>996</v>
      </c>
      <c r="G7" s="111"/>
      <c r="H7" s="112"/>
      <c r="I7" s="110">
        <f>I5-F5</f>
        <v>1070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43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43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490</v>
      </c>
      <c r="D15" s="36">
        <v>460</v>
      </c>
      <c r="E15" s="36">
        <v>430</v>
      </c>
      <c r="F15" s="36">
        <v>430</v>
      </c>
      <c r="G15" s="36">
        <v>400</v>
      </c>
      <c r="H15" s="36">
        <v>370</v>
      </c>
      <c r="I15" s="36">
        <v>360</v>
      </c>
      <c r="J15" s="36">
        <v>320</v>
      </c>
      <c r="K15" s="36">
        <v>290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300</v>
      </c>
      <c r="D21" s="36">
        <v>230</v>
      </c>
      <c r="E21" s="36">
        <v>500</v>
      </c>
      <c r="F21" s="36">
        <v>500</v>
      </c>
      <c r="G21" s="36">
        <v>400</v>
      </c>
      <c r="H21" s="36">
        <v>300</v>
      </c>
      <c r="I21" s="36">
        <v>290</v>
      </c>
      <c r="J21" s="36">
        <v>200</v>
      </c>
      <c r="K21" s="36">
        <v>440</v>
      </c>
    </row>
    <row r="22" spans="1:11" ht="44.25" customHeight="1" x14ac:dyDescent="0.15">
      <c r="A22" s="66"/>
      <c r="B22" s="8" t="s">
        <v>33</v>
      </c>
      <c r="C22" s="62" t="s">
        <v>240</v>
      </c>
      <c r="D22" s="62"/>
      <c r="E22" s="62"/>
      <c r="F22" s="62" t="s">
        <v>34</v>
      </c>
      <c r="G22" s="62"/>
      <c r="H22" s="62"/>
      <c r="I22" s="62" t="s">
        <v>245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2000</v>
      </c>
      <c r="D23" s="63"/>
      <c r="E23" s="63"/>
      <c r="F23" s="63">
        <f>920+960</f>
        <v>1880</v>
      </c>
      <c r="G23" s="63"/>
      <c r="H23" s="63"/>
      <c r="I23" s="63">
        <v>1750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900</v>
      </c>
      <c r="D24" s="63"/>
      <c r="E24" s="63"/>
      <c r="F24" s="63">
        <f>670</f>
        <v>670</v>
      </c>
      <c r="G24" s="63"/>
      <c r="H24" s="63"/>
      <c r="I24" s="63">
        <v>500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49</v>
      </c>
      <c r="D25" s="63"/>
      <c r="E25" s="63"/>
      <c r="F25" s="63">
        <v>49</v>
      </c>
      <c r="G25" s="63"/>
      <c r="H25" s="63"/>
      <c r="I25" s="63">
        <v>49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239</v>
      </c>
      <c r="D26" s="63"/>
      <c r="E26" s="63"/>
      <c r="F26" s="63">
        <v>239</v>
      </c>
      <c r="G26" s="63"/>
      <c r="H26" s="63"/>
      <c r="I26" s="63">
        <v>238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241</v>
      </c>
      <c r="D28" s="78"/>
      <c r="E28" s="79"/>
      <c r="F28" s="77" t="s">
        <v>244</v>
      </c>
      <c r="G28" s="78"/>
      <c r="H28" s="79"/>
      <c r="I28" s="77" t="s">
        <v>246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117</v>
      </c>
      <c r="D31" s="46"/>
      <c r="E31" s="47"/>
      <c r="F31" s="45" t="s">
        <v>159</v>
      </c>
      <c r="G31" s="46"/>
      <c r="H31" s="47"/>
      <c r="I31" s="45" t="s">
        <v>247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9.56</v>
      </c>
      <c r="F35" s="39">
        <v>9.58</v>
      </c>
      <c r="G35" s="39">
        <v>9.2799999999999994</v>
      </c>
      <c r="H35" s="36">
        <v>9.2100000000000009</v>
      </c>
      <c r="I35" s="39">
        <v>9.35</v>
      </c>
      <c r="J35" s="17">
        <v>9.16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6.78</v>
      </c>
      <c r="F36" s="39">
        <v>6.94</v>
      </c>
      <c r="G36" s="39">
        <v>7.25</v>
      </c>
      <c r="H36" s="36">
        <v>6.46</v>
      </c>
      <c r="I36" s="39">
        <v>5.76</v>
      </c>
      <c r="J36" s="17">
        <v>6.22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15.4</v>
      </c>
      <c r="F37" s="39">
        <v>16.7</v>
      </c>
      <c r="G37" s="30">
        <v>17.5</v>
      </c>
      <c r="H37" s="36">
        <v>15</v>
      </c>
      <c r="I37" s="39">
        <v>15.1</v>
      </c>
      <c r="J37" s="17">
        <v>12.2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4.78</v>
      </c>
      <c r="F38" s="30">
        <v>3.62</v>
      </c>
      <c r="G38" s="30">
        <v>3.27</v>
      </c>
      <c r="H38" s="32">
        <v>3.69</v>
      </c>
      <c r="I38" s="39">
        <v>18.2</v>
      </c>
      <c r="J38" s="17">
        <v>16.829999999999998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10.5</v>
      </c>
      <c r="F40" s="39">
        <v>10.53</v>
      </c>
      <c r="G40" s="39">
        <v>10.25</v>
      </c>
      <c r="H40" s="36">
        <v>10.26</v>
      </c>
      <c r="I40" s="39">
        <v>10.39</v>
      </c>
      <c r="J40" s="17">
        <v>10.15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27.3</v>
      </c>
      <c r="F41" s="39">
        <v>26.5</v>
      </c>
      <c r="G41" s="39">
        <v>21.74</v>
      </c>
      <c r="H41" s="36">
        <v>22.7</v>
      </c>
      <c r="I41" s="39">
        <v>20.8</v>
      </c>
      <c r="J41" s="17">
        <v>21.56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8.9</v>
      </c>
      <c r="F42" s="39">
        <v>8.51</v>
      </c>
      <c r="G42" s="39">
        <v>8.3000000000000007</v>
      </c>
      <c r="H42" s="36">
        <v>8.61</v>
      </c>
      <c r="I42" s="39">
        <v>8.6</v>
      </c>
      <c r="J42" s="17">
        <v>8.76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8.6999999999999993</v>
      </c>
      <c r="F43" s="39">
        <v>6.9</v>
      </c>
      <c r="G43" s="39">
        <v>9.11</v>
      </c>
      <c r="H43" s="36">
        <v>7.2</v>
      </c>
      <c r="I43" s="39">
        <v>8.02</v>
      </c>
      <c r="J43" s="17">
        <v>8.7799999999999994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551</v>
      </c>
      <c r="F44" s="39">
        <v>524</v>
      </c>
      <c r="G44" s="39">
        <v>518</v>
      </c>
      <c r="H44" s="36">
        <v>793</v>
      </c>
      <c r="I44" s="39">
        <v>1080</v>
      </c>
      <c r="J44" s="17">
        <v>1180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5.53</v>
      </c>
      <c r="F45" s="39">
        <v>6.04</v>
      </c>
      <c r="G45" s="39">
        <v>8.3800000000000008</v>
      </c>
      <c r="H45" s="36">
        <v>7.13</v>
      </c>
      <c r="I45" s="39">
        <v>5.33</v>
      </c>
      <c r="J45" s="17">
        <v>5.72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21.1</v>
      </c>
      <c r="F46" s="39">
        <v>14.4</v>
      </c>
      <c r="G46" s="39">
        <v>19.5</v>
      </c>
      <c r="H46" s="36">
        <v>23</v>
      </c>
      <c r="I46" s="39">
        <v>19</v>
      </c>
      <c r="J46" s="17">
        <v>19.8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1.23</v>
      </c>
      <c r="F47" s="39">
        <v>0.55000000000000004</v>
      </c>
      <c r="G47" s="39">
        <v>11.8</v>
      </c>
      <c r="H47" s="36">
        <v>6.7</v>
      </c>
      <c r="I47" s="39">
        <v>3.48</v>
      </c>
      <c r="J47" s="17">
        <v>3.48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7.99</v>
      </c>
      <c r="F48" s="39">
        <v>7.04</v>
      </c>
      <c r="G48" s="39">
        <v>8.2100000000000009</v>
      </c>
      <c r="H48" s="36">
        <v>8.4700000000000006</v>
      </c>
      <c r="I48" s="39">
        <v>5.26</v>
      </c>
      <c r="J48" s="17">
        <v>5.26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10.3</v>
      </c>
      <c r="F49" s="39">
        <v>12.2</v>
      </c>
      <c r="G49" s="39">
        <v>11.5</v>
      </c>
      <c r="H49" s="36">
        <v>12.8</v>
      </c>
      <c r="I49" s="39">
        <v>16.600000000000001</v>
      </c>
      <c r="J49" s="17">
        <v>16.600000000000001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2.2999999999999998</v>
      </c>
      <c r="F50" s="39">
        <v>4.7</v>
      </c>
      <c r="G50" s="39">
        <v>4.8899999999999997</v>
      </c>
      <c r="H50" s="36">
        <v>5.3</v>
      </c>
      <c r="I50" s="39">
        <v>2.65</v>
      </c>
      <c r="J50" s="17">
        <v>2.65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7.05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27.5</v>
      </c>
      <c r="C59" s="25"/>
      <c r="D59" s="28">
        <v>38.6</v>
      </c>
      <c r="E59" s="25"/>
      <c r="F59" s="29">
        <v>44</v>
      </c>
      <c r="G59" s="29"/>
      <c r="H59" s="25"/>
      <c r="I59" s="25"/>
      <c r="J59" s="17">
        <v>6.53</v>
      </c>
      <c r="K59" s="17"/>
      <c r="L59" s="17">
        <v>14.5</v>
      </c>
      <c r="M59" s="17"/>
    </row>
    <row r="60" spans="1:13" ht="18.75" x14ac:dyDescent="0.25">
      <c r="A60" s="24" t="s">
        <v>1</v>
      </c>
      <c r="B60" s="25">
        <v>86.1</v>
      </c>
      <c r="C60" s="25"/>
      <c r="D60" s="28">
        <v>49.3</v>
      </c>
      <c r="E60" s="25"/>
      <c r="F60" s="33">
        <v>40.799999999999997</v>
      </c>
      <c r="G60" s="29"/>
      <c r="H60" s="25">
        <v>47.9</v>
      </c>
      <c r="I60" s="25"/>
      <c r="J60" s="17">
        <v>37.9</v>
      </c>
      <c r="K60" s="17"/>
      <c r="L60" s="17"/>
      <c r="M60" s="17"/>
    </row>
    <row r="61" spans="1:13" ht="18.75" x14ac:dyDescent="0.25">
      <c r="A61" s="24" t="s">
        <v>2</v>
      </c>
      <c r="B61" s="25">
        <v>8.5299999999999994</v>
      </c>
      <c r="C61" s="25"/>
      <c r="D61" s="28">
        <v>1920</v>
      </c>
      <c r="E61" s="25"/>
      <c r="F61" s="29">
        <v>36.200000000000003</v>
      </c>
      <c r="G61" s="29"/>
      <c r="H61" s="25">
        <v>16.2</v>
      </c>
      <c r="I61" s="25"/>
      <c r="J61" s="17">
        <v>2.98</v>
      </c>
      <c r="K61" s="17"/>
      <c r="L61" s="17">
        <v>3.55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82.6</v>
      </c>
      <c r="D63" s="28"/>
      <c r="E63" s="25">
        <v>83.37</v>
      </c>
      <c r="F63" s="25"/>
      <c r="G63" s="25">
        <v>81.16</v>
      </c>
      <c r="H63" s="25"/>
      <c r="I63" s="25">
        <v>75.8</v>
      </c>
      <c r="J63" s="17"/>
      <c r="K63" s="17">
        <v>79.900000000000006</v>
      </c>
      <c r="M63" s="17">
        <v>84.7</v>
      </c>
    </row>
    <row r="64" spans="1:13" ht="18.75" x14ac:dyDescent="0.25">
      <c r="A64" s="26" t="s">
        <v>3</v>
      </c>
      <c r="B64" s="25"/>
      <c r="C64" s="25">
        <v>9.0399999999999991</v>
      </c>
      <c r="D64" s="28"/>
      <c r="E64" s="25">
        <v>10.87</v>
      </c>
      <c r="F64" s="25"/>
      <c r="G64" s="25">
        <v>10.85</v>
      </c>
      <c r="H64" s="25"/>
      <c r="I64" s="25">
        <v>13</v>
      </c>
      <c r="J64" s="17"/>
      <c r="K64" s="17">
        <v>15.8</v>
      </c>
      <c r="L64" s="17"/>
      <c r="M64" s="17">
        <v>14.6</v>
      </c>
    </row>
    <row r="65" spans="1:13" ht="18.75" x14ac:dyDescent="0.25">
      <c r="A65" s="26" t="s">
        <v>4</v>
      </c>
      <c r="B65" s="25"/>
      <c r="C65" s="25">
        <v>87.8</v>
      </c>
      <c r="D65" s="28"/>
      <c r="E65" s="25">
        <v>91.98</v>
      </c>
      <c r="F65" s="25"/>
      <c r="G65" s="25">
        <v>93.81</v>
      </c>
      <c r="H65" s="25"/>
      <c r="I65" s="25">
        <v>91.2</v>
      </c>
      <c r="J65" s="17"/>
      <c r="K65" s="17"/>
      <c r="M65" s="17">
        <v>36.799999999999997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12.3</v>
      </c>
      <c r="C67" s="25">
        <v>10.039999999999999</v>
      </c>
      <c r="D67" s="28">
        <v>9.6</v>
      </c>
      <c r="E67" s="25">
        <v>11.06</v>
      </c>
      <c r="F67" s="25">
        <v>4.5199999999999996</v>
      </c>
      <c r="G67" s="29">
        <v>10.51</v>
      </c>
      <c r="H67" s="25">
        <v>10.7</v>
      </c>
      <c r="I67" s="25">
        <v>13.15</v>
      </c>
      <c r="J67" s="17">
        <v>2.79</v>
      </c>
      <c r="K67" s="17">
        <v>10.9</v>
      </c>
      <c r="L67" s="17">
        <v>1.76</v>
      </c>
      <c r="M67" s="17">
        <v>11</v>
      </c>
    </row>
    <row r="68" spans="1:13" ht="18.75" x14ac:dyDescent="0.25">
      <c r="A68" s="27" t="s">
        <v>5</v>
      </c>
      <c r="B68" s="31">
        <v>4.7</v>
      </c>
      <c r="C68" s="25">
        <v>7.3</v>
      </c>
      <c r="D68" s="28">
        <v>4.8</v>
      </c>
      <c r="E68" s="25">
        <v>8</v>
      </c>
      <c r="F68" s="25">
        <v>4.8499999999999996</v>
      </c>
      <c r="G68" s="29">
        <v>7.98</v>
      </c>
      <c r="H68" s="25">
        <v>4.62</v>
      </c>
      <c r="I68" s="25">
        <v>8.19</v>
      </c>
      <c r="J68" s="17">
        <v>9.48</v>
      </c>
      <c r="K68" s="17">
        <v>8.1999999999999993</v>
      </c>
      <c r="L68" s="17">
        <v>12.3</v>
      </c>
      <c r="M68" s="17">
        <v>8</v>
      </c>
    </row>
    <row r="69" spans="1:13" ht="18.75" x14ac:dyDescent="0.25">
      <c r="A69" s="27" t="s">
        <v>6</v>
      </c>
      <c r="B69" s="31">
        <v>18.899999999999999</v>
      </c>
      <c r="C69" s="25">
        <v>10.14</v>
      </c>
      <c r="D69" s="28">
        <v>15.6</v>
      </c>
      <c r="E69" s="25">
        <v>13.7</v>
      </c>
      <c r="F69" s="25">
        <v>13</v>
      </c>
      <c r="G69" s="29">
        <v>14.8</v>
      </c>
      <c r="H69" s="25">
        <v>15.9</v>
      </c>
      <c r="I69" s="25">
        <v>14.7</v>
      </c>
      <c r="J69" s="17"/>
      <c r="K69" s="17"/>
      <c r="L69" s="17">
        <v>18.66</v>
      </c>
      <c r="M69" s="17">
        <v>17.100000000000001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0"/>
  <sheetViews>
    <sheetView topLeftCell="A19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254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58314</v>
      </c>
      <c r="D4" s="67"/>
      <c r="E4" s="67"/>
      <c r="F4" s="67">
        <v>59315</v>
      </c>
      <c r="G4" s="67"/>
      <c r="H4" s="67"/>
      <c r="I4" s="67">
        <v>60700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47047</v>
      </c>
      <c r="D5" s="67"/>
      <c r="E5" s="67"/>
      <c r="F5" s="67">
        <v>48215</v>
      </c>
      <c r="G5" s="67"/>
      <c r="H5" s="67"/>
      <c r="I5" s="67">
        <v>49300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C4-'15日'!I4</f>
        <v>609</v>
      </c>
      <c r="D6" s="109"/>
      <c r="E6" s="109"/>
      <c r="F6" s="110">
        <f>F4-C4</f>
        <v>1001</v>
      </c>
      <c r="G6" s="111"/>
      <c r="H6" s="112"/>
      <c r="I6" s="110">
        <f>I4-F4</f>
        <v>1385</v>
      </c>
      <c r="J6" s="111"/>
      <c r="K6" s="112"/>
      <c r="L6" s="106">
        <f>C6+F6+I6</f>
        <v>2995</v>
      </c>
      <c r="M6" s="106">
        <f>C7+F7+I7</f>
        <v>3080</v>
      </c>
    </row>
    <row r="7" spans="1:15" ht="21.95" customHeight="1" x14ac:dyDescent="0.15">
      <c r="A7" s="95"/>
      <c r="B7" s="6" t="s">
        <v>16</v>
      </c>
      <c r="C7" s="109">
        <f>C5-'15日'!I5</f>
        <v>827</v>
      </c>
      <c r="D7" s="109"/>
      <c r="E7" s="109"/>
      <c r="F7" s="110">
        <f>F5-C5</f>
        <v>1168</v>
      </c>
      <c r="G7" s="111"/>
      <c r="H7" s="112"/>
      <c r="I7" s="110">
        <f>I5-F5</f>
        <v>1085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45</v>
      </c>
      <c r="D9" s="67"/>
      <c r="E9" s="67"/>
      <c r="F9" s="67">
        <v>50</v>
      </c>
      <c r="G9" s="67"/>
      <c r="H9" s="67"/>
      <c r="I9" s="67">
        <v>44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45</v>
      </c>
      <c r="D10" s="67"/>
      <c r="E10" s="67"/>
      <c r="F10" s="67">
        <v>50</v>
      </c>
      <c r="G10" s="67"/>
      <c r="H10" s="67"/>
      <c r="I10" s="67">
        <v>44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290</v>
      </c>
      <c r="D15" s="36">
        <v>220</v>
      </c>
      <c r="E15" s="36">
        <v>500</v>
      </c>
      <c r="F15" s="36">
        <v>500</v>
      </c>
      <c r="G15" s="36">
        <v>470</v>
      </c>
      <c r="H15" s="36">
        <v>440</v>
      </c>
      <c r="I15" s="36">
        <v>440</v>
      </c>
      <c r="J15" s="36">
        <v>400</v>
      </c>
      <c r="K15" s="36">
        <v>360</v>
      </c>
    </row>
    <row r="16" spans="1:15" ht="21.95" customHeight="1" x14ac:dyDescent="0.15">
      <c r="A16" s="49"/>
      <c r="B16" s="8" t="s">
        <v>28</v>
      </c>
      <c r="C16" s="62" t="s">
        <v>249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440</v>
      </c>
      <c r="D21" s="36">
        <v>270</v>
      </c>
      <c r="E21" s="36">
        <v>560</v>
      </c>
      <c r="F21" s="36">
        <v>560</v>
      </c>
      <c r="G21" s="36">
        <v>500</v>
      </c>
      <c r="H21" s="36">
        <v>400</v>
      </c>
      <c r="I21" s="36">
        <v>400</v>
      </c>
      <c r="J21" s="36">
        <v>300</v>
      </c>
      <c r="K21" s="36">
        <v>490</v>
      </c>
    </row>
    <row r="22" spans="1:11" ht="21.95" customHeight="1" x14ac:dyDescent="0.15">
      <c r="A22" s="66"/>
      <c r="B22" s="8" t="s">
        <v>33</v>
      </c>
      <c r="C22" s="62" t="s">
        <v>250</v>
      </c>
      <c r="D22" s="62"/>
      <c r="E22" s="62"/>
      <c r="F22" s="62" t="s">
        <v>34</v>
      </c>
      <c r="G22" s="62"/>
      <c r="H22" s="62"/>
      <c r="I22" s="62" t="s">
        <v>255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790+820</f>
        <v>1610</v>
      </c>
      <c r="D23" s="63"/>
      <c r="E23" s="63"/>
      <c r="F23" s="63">
        <v>1410</v>
      </c>
      <c r="G23" s="63"/>
      <c r="H23" s="63"/>
      <c r="I23" s="63">
        <v>1410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170+140</f>
        <v>310</v>
      </c>
      <c r="D24" s="63"/>
      <c r="E24" s="63"/>
      <c r="F24" s="63">
        <f>1150+980</f>
        <v>2130</v>
      </c>
      <c r="G24" s="63"/>
      <c r="H24" s="63"/>
      <c r="I24" s="63">
        <f>1150+980</f>
        <v>2130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48</v>
      </c>
      <c r="D25" s="63"/>
      <c r="E25" s="63"/>
      <c r="F25" s="63">
        <v>48</v>
      </c>
      <c r="G25" s="63"/>
      <c r="H25" s="63"/>
      <c r="I25" s="63">
        <v>48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236</v>
      </c>
      <c r="D26" s="63"/>
      <c r="E26" s="63"/>
      <c r="F26" s="63">
        <v>236</v>
      </c>
      <c r="G26" s="63"/>
      <c r="H26" s="63"/>
      <c r="I26" s="63">
        <v>232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252</v>
      </c>
      <c r="D28" s="78"/>
      <c r="E28" s="79"/>
      <c r="F28" s="77" t="s">
        <v>253</v>
      </c>
      <c r="G28" s="78"/>
      <c r="H28" s="79"/>
      <c r="I28" s="77" t="s">
        <v>256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251</v>
      </c>
      <c r="D31" s="46"/>
      <c r="E31" s="47"/>
      <c r="F31" s="45" t="s">
        <v>166</v>
      </c>
      <c r="G31" s="46"/>
      <c r="H31" s="47"/>
      <c r="I31" s="45" t="s">
        <v>194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9.26</v>
      </c>
      <c r="F35" s="39">
        <v>9.1999999999999993</v>
      </c>
      <c r="G35" s="39">
        <v>9.2100000000000009</v>
      </c>
      <c r="H35" s="36">
        <v>9.23</v>
      </c>
      <c r="I35" s="39">
        <v>9.24</v>
      </c>
      <c r="J35" s="17">
        <v>9.2899999999999991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7.31</v>
      </c>
      <c r="F36" s="39">
        <v>6.7</v>
      </c>
      <c r="G36" s="39">
        <v>6.17</v>
      </c>
      <c r="H36" s="36">
        <v>7.86</v>
      </c>
      <c r="I36" s="39">
        <v>7.66</v>
      </c>
      <c r="J36" s="17">
        <v>6.89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13.1</v>
      </c>
      <c r="F37" s="39">
        <v>16.7</v>
      </c>
      <c r="G37" s="30">
        <v>14.2</v>
      </c>
      <c r="H37" s="36">
        <v>13.2</v>
      </c>
      <c r="I37" s="39">
        <v>12.1</v>
      </c>
      <c r="J37" s="17">
        <v>11.9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10.7</v>
      </c>
      <c r="F38" s="30">
        <v>7.9</v>
      </c>
      <c r="G38" s="30">
        <v>9.82</v>
      </c>
      <c r="H38" s="32">
        <v>7.93</v>
      </c>
      <c r="I38" s="39">
        <v>8.82</v>
      </c>
      <c r="J38" s="17">
        <v>7.86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0.6</v>
      </c>
      <c r="H39" s="36">
        <v>0.6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</v>
      </c>
      <c r="F40" s="39">
        <v>10.19</v>
      </c>
      <c r="G40" s="39">
        <v>10.17</v>
      </c>
      <c r="H40" s="36">
        <v>10.3</v>
      </c>
      <c r="I40" s="39">
        <v>10.25</v>
      </c>
      <c r="J40" s="17">
        <v>10.119999999999999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20.8</v>
      </c>
      <c r="F41" s="39">
        <v>20.3</v>
      </c>
      <c r="G41" s="39">
        <v>23.3</v>
      </c>
      <c r="H41" s="36">
        <v>22.49</v>
      </c>
      <c r="I41" s="39">
        <v>17.899999999999999</v>
      </c>
      <c r="J41" s="17">
        <v>23.71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8.52</v>
      </c>
      <c r="F42" s="39">
        <v>8.31</v>
      </c>
      <c r="G42" s="39">
        <v>8.3800000000000008</v>
      </c>
      <c r="H42" s="36">
        <v>8.33</v>
      </c>
      <c r="I42" s="39">
        <v>8.33</v>
      </c>
      <c r="J42" s="17">
        <v>7.82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8.76</v>
      </c>
      <c r="F43" s="39">
        <v>8.11</v>
      </c>
      <c r="G43" s="39">
        <v>8.09</v>
      </c>
      <c r="H43" s="36">
        <v>8.1199999999999992</v>
      </c>
      <c r="I43" s="39">
        <v>7.91</v>
      </c>
      <c r="J43" s="17">
        <v>7.33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1046</v>
      </c>
      <c r="F44" s="39">
        <v>944</v>
      </c>
      <c r="G44" s="39">
        <v>773</v>
      </c>
      <c r="H44" s="36">
        <v>673</v>
      </c>
      <c r="I44" s="39">
        <v>593</v>
      </c>
      <c r="J44" s="17">
        <v>587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6.8</v>
      </c>
      <c r="F45" s="39">
        <v>5.9</v>
      </c>
      <c r="G45" s="39">
        <v>7.29</v>
      </c>
      <c r="H45" s="36">
        <v>6.54</v>
      </c>
      <c r="I45" s="39">
        <v>7.01</v>
      </c>
      <c r="J45" s="17">
        <v>8.3000000000000007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21</v>
      </c>
      <c r="F46" s="39">
        <v>30.4</v>
      </c>
      <c r="G46" s="39">
        <v>27</v>
      </c>
      <c r="H46" s="36">
        <v>21.5</v>
      </c>
      <c r="I46" s="39">
        <v>19.23</v>
      </c>
      <c r="J46" s="17">
        <v>18.8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7.81</v>
      </c>
      <c r="F47" s="39">
        <v>5.76</v>
      </c>
      <c r="G47" s="39">
        <v>5.01</v>
      </c>
      <c r="H47" s="36">
        <v>6.21</v>
      </c>
      <c r="I47" s="39">
        <v>7.2</v>
      </c>
      <c r="J47" s="17">
        <v>3.5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6.3</v>
      </c>
      <c r="F48" s="39">
        <v>5.4</v>
      </c>
      <c r="G48" s="39">
        <v>5.24</v>
      </c>
      <c r="H48" s="36">
        <v>5.37</v>
      </c>
      <c r="I48" s="39">
        <v>6.83</v>
      </c>
      <c r="J48" s="17">
        <v>5.47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17.2</v>
      </c>
      <c r="F49" s="39">
        <v>17.899999999999999</v>
      </c>
      <c r="G49" s="39">
        <v>14.9</v>
      </c>
      <c r="H49" s="36">
        <v>12.7</v>
      </c>
      <c r="I49" s="39">
        <v>11</v>
      </c>
      <c r="J49" s="17">
        <v>12.1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6.95</v>
      </c>
      <c r="F50" s="39">
        <v>6.36</v>
      </c>
      <c r="G50" s="39">
        <v>6.97</v>
      </c>
      <c r="H50" s="36">
        <v>5.24</v>
      </c>
      <c r="I50" s="39">
        <v>4.55</v>
      </c>
      <c r="J50" s="17">
        <v>7.3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6.98</v>
      </c>
      <c r="D56" s="18" t="s">
        <v>80</v>
      </c>
      <c r="E56" s="19">
        <v>71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28.1</v>
      </c>
      <c r="C59" s="25"/>
      <c r="D59" s="28">
        <v>26.7</v>
      </c>
      <c r="E59" s="25"/>
      <c r="F59" s="25">
        <v>32.9</v>
      </c>
      <c r="G59" s="29"/>
      <c r="H59" s="25">
        <v>33.4</v>
      </c>
      <c r="I59" s="25"/>
      <c r="J59" s="17"/>
      <c r="K59" s="17"/>
      <c r="L59" s="17">
        <v>19.7</v>
      </c>
      <c r="M59" s="17"/>
    </row>
    <row r="60" spans="1:13" ht="18.75" x14ac:dyDescent="0.25">
      <c r="A60" s="24" t="s">
        <v>1</v>
      </c>
      <c r="B60" s="25">
        <v>66.3</v>
      </c>
      <c r="C60" s="25"/>
      <c r="D60" s="28">
        <v>35</v>
      </c>
      <c r="E60" s="25"/>
      <c r="F60" s="25">
        <v>24.3</v>
      </c>
      <c r="G60" s="29"/>
      <c r="H60" s="25">
        <v>23.6</v>
      </c>
      <c r="I60" s="25"/>
      <c r="J60" s="17">
        <v>28.9</v>
      </c>
      <c r="K60" s="17"/>
      <c r="L60" s="17">
        <v>36.1</v>
      </c>
      <c r="M60" s="17"/>
    </row>
    <row r="61" spans="1:13" ht="18.75" x14ac:dyDescent="0.25">
      <c r="A61" s="24" t="s">
        <v>2</v>
      </c>
      <c r="B61" s="25">
        <v>6.77</v>
      </c>
      <c r="C61" s="25"/>
      <c r="D61" s="28">
        <v>6.21</v>
      </c>
      <c r="E61" s="25"/>
      <c r="F61" s="25">
        <v>7.97</v>
      </c>
      <c r="G61" s="29"/>
      <c r="H61" s="25">
        <v>6.54</v>
      </c>
      <c r="I61" s="25"/>
      <c r="J61" s="17">
        <v>6.45</v>
      </c>
      <c r="K61" s="17"/>
      <c r="L61" s="17">
        <v>7.85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82.78</v>
      </c>
      <c r="D63" s="28"/>
      <c r="E63" s="25">
        <v>81.75</v>
      </c>
      <c r="F63" s="25"/>
      <c r="G63" s="29">
        <v>96.49</v>
      </c>
      <c r="H63" s="25"/>
      <c r="I63" s="25">
        <v>44.43</v>
      </c>
      <c r="J63" s="17"/>
      <c r="K63" s="17">
        <v>35.18</v>
      </c>
      <c r="M63" s="17">
        <v>32</v>
      </c>
    </row>
    <row r="64" spans="1:13" ht="18.75" x14ac:dyDescent="0.25">
      <c r="A64" s="26" t="s">
        <v>3</v>
      </c>
      <c r="B64" s="25"/>
      <c r="C64" s="25">
        <v>16.59</v>
      </c>
      <c r="D64" s="28"/>
      <c r="E64" s="25">
        <v>150</v>
      </c>
      <c r="F64" s="25"/>
      <c r="G64" s="33">
        <v>56</v>
      </c>
      <c r="H64" s="25"/>
      <c r="I64" s="25">
        <v>9.92</v>
      </c>
      <c r="J64" s="17"/>
      <c r="K64" s="17">
        <v>11.06</v>
      </c>
      <c r="L64" s="17"/>
      <c r="M64" s="17">
        <v>11.27</v>
      </c>
    </row>
    <row r="65" spans="1:13" ht="18.75" x14ac:dyDescent="0.25">
      <c r="A65" s="26" t="s">
        <v>4</v>
      </c>
      <c r="B65" s="25"/>
      <c r="C65" s="25">
        <v>45.56</v>
      </c>
      <c r="D65" s="28"/>
      <c r="E65" s="25">
        <v>46.87</v>
      </c>
      <c r="F65" s="25"/>
      <c r="G65" s="29">
        <v>46.84</v>
      </c>
      <c r="H65" s="25"/>
      <c r="I65" s="25">
        <v>44.38</v>
      </c>
      <c r="J65" s="17"/>
      <c r="K65" s="17">
        <v>45.6</v>
      </c>
      <c r="M65" s="17">
        <v>50.7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3.42</v>
      </c>
      <c r="C67" s="25">
        <v>11.04</v>
      </c>
      <c r="D67" s="28">
        <v>7.28</v>
      </c>
      <c r="E67" s="25">
        <v>10.76</v>
      </c>
      <c r="F67" s="25">
        <v>2.75</v>
      </c>
      <c r="G67" s="29">
        <v>10.76</v>
      </c>
      <c r="H67" s="25">
        <v>2.23</v>
      </c>
      <c r="I67" s="25">
        <v>10.93</v>
      </c>
      <c r="J67" s="17">
        <v>7.05</v>
      </c>
      <c r="K67" s="17">
        <v>10.89</v>
      </c>
      <c r="L67" s="17">
        <v>2.14</v>
      </c>
      <c r="M67" s="17">
        <v>11.24</v>
      </c>
    </row>
    <row r="68" spans="1:13" ht="18.75" x14ac:dyDescent="0.25">
      <c r="A68" s="27" t="s">
        <v>5</v>
      </c>
      <c r="B68" s="31">
        <v>5.85</v>
      </c>
      <c r="C68" s="25">
        <v>8.31</v>
      </c>
      <c r="D68" s="28">
        <v>6.24</v>
      </c>
      <c r="E68" s="25">
        <v>7.94</v>
      </c>
      <c r="F68" s="25">
        <v>5.88</v>
      </c>
      <c r="G68" s="29">
        <v>8.35</v>
      </c>
      <c r="H68" s="25">
        <v>4.96</v>
      </c>
      <c r="I68" s="25">
        <v>8.1300000000000008</v>
      </c>
      <c r="J68" s="17">
        <v>6.14</v>
      </c>
      <c r="K68" s="17">
        <v>9.6</v>
      </c>
      <c r="L68" s="17">
        <v>9.6</v>
      </c>
      <c r="M68" s="17">
        <v>8.14</v>
      </c>
    </row>
    <row r="69" spans="1:13" ht="18.75" x14ac:dyDescent="0.25">
      <c r="A69" s="27" t="s">
        <v>6</v>
      </c>
      <c r="B69" s="31">
        <v>15</v>
      </c>
      <c r="C69" s="25">
        <v>21</v>
      </c>
      <c r="D69" s="28">
        <v>9.6</v>
      </c>
      <c r="E69" s="25">
        <v>15.41</v>
      </c>
      <c r="F69" s="25">
        <v>13.7</v>
      </c>
      <c r="G69" s="29">
        <v>9.09</v>
      </c>
      <c r="H69" s="25">
        <v>9.18</v>
      </c>
      <c r="I69" s="25">
        <v>8.4600000000000009</v>
      </c>
      <c r="J69" s="17">
        <v>7.24</v>
      </c>
      <c r="K69" s="17">
        <v>7.8</v>
      </c>
      <c r="L69" s="17">
        <v>11.2</v>
      </c>
      <c r="M69" s="17">
        <v>8.82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0"/>
  <sheetViews>
    <sheetView workbookViewId="0">
      <selection activeCell="M44" sqref="M4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186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61930</v>
      </c>
      <c r="D4" s="67"/>
      <c r="E4" s="67"/>
      <c r="F4" s="67">
        <v>62808</v>
      </c>
      <c r="G4" s="67"/>
      <c r="H4" s="67"/>
      <c r="I4" s="67">
        <v>63840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50300</v>
      </c>
      <c r="D5" s="67"/>
      <c r="E5" s="67"/>
      <c r="F5" s="67">
        <v>51483</v>
      </c>
      <c r="G5" s="67"/>
      <c r="H5" s="67"/>
      <c r="I5" s="67">
        <v>52560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C4-'16日'!I4</f>
        <v>1230</v>
      </c>
      <c r="D6" s="109"/>
      <c r="E6" s="109"/>
      <c r="F6" s="110">
        <f>F4-C4</f>
        <v>878</v>
      </c>
      <c r="G6" s="111"/>
      <c r="H6" s="112"/>
      <c r="I6" s="110">
        <f>I4-F4</f>
        <v>1032</v>
      </c>
      <c r="J6" s="111"/>
      <c r="K6" s="112"/>
      <c r="L6" s="106">
        <f>C6+F6+I6</f>
        <v>3140</v>
      </c>
      <c r="M6" s="106">
        <f>C7+F7+I7</f>
        <v>3260</v>
      </c>
    </row>
    <row r="7" spans="1:15" ht="21.95" customHeight="1" x14ac:dyDescent="0.15">
      <c r="A7" s="95"/>
      <c r="B7" s="6" t="s">
        <v>16</v>
      </c>
      <c r="C7" s="109">
        <f>C5-'16日'!I5</f>
        <v>1000</v>
      </c>
      <c r="D7" s="109"/>
      <c r="E7" s="109"/>
      <c r="F7" s="110">
        <f>F5-C5</f>
        <v>1183</v>
      </c>
      <c r="G7" s="111"/>
      <c r="H7" s="112"/>
      <c r="I7" s="110">
        <f>I5-F5</f>
        <v>1077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48</v>
      </c>
      <c r="G9" s="67"/>
      <c r="H9" s="67"/>
      <c r="I9" s="67">
        <v>47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48</v>
      </c>
      <c r="G10" s="67"/>
      <c r="H10" s="67"/>
      <c r="I10" s="67">
        <v>47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360</v>
      </c>
      <c r="D15" s="36">
        <v>330</v>
      </c>
      <c r="E15" s="36">
        <v>300</v>
      </c>
      <c r="F15" s="36">
        <v>300</v>
      </c>
      <c r="G15" s="36">
        <v>270</v>
      </c>
      <c r="H15" s="36">
        <v>480</v>
      </c>
      <c r="I15" s="36">
        <v>480</v>
      </c>
      <c r="J15" s="36">
        <v>440</v>
      </c>
      <c r="K15" s="36">
        <v>410</v>
      </c>
    </row>
    <row r="16" spans="1:15" ht="38.2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259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490</v>
      </c>
      <c r="D21" s="36">
        <v>410</v>
      </c>
      <c r="E21" s="36">
        <v>330</v>
      </c>
      <c r="F21" s="36">
        <v>330</v>
      </c>
      <c r="G21" s="36">
        <v>200</v>
      </c>
      <c r="H21" s="36">
        <v>460</v>
      </c>
      <c r="I21" s="36">
        <v>460</v>
      </c>
      <c r="J21" s="36">
        <v>360</v>
      </c>
      <c r="K21" s="36">
        <v>290</v>
      </c>
    </row>
    <row r="22" spans="1:11" ht="32.2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258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800+410</f>
        <v>1210</v>
      </c>
      <c r="D23" s="63"/>
      <c r="E23" s="63"/>
      <c r="F23" s="63">
        <v>3350</v>
      </c>
      <c r="G23" s="63"/>
      <c r="H23" s="63"/>
      <c r="I23" s="63">
        <v>3250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980+1010</f>
        <v>1990</v>
      </c>
      <c r="D24" s="63"/>
      <c r="E24" s="63"/>
      <c r="F24" s="63">
        <f>980+1010</f>
        <v>1990</v>
      </c>
      <c r="G24" s="63"/>
      <c r="H24" s="63"/>
      <c r="I24" s="63">
        <f>980+1010</f>
        <v>1990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48</v>
      </c>
      <c r="D25" s="63"/>
      <c r="E25" s="63"/>
      <c r="F25" s="63">
        <v>47</v>
      </c>
      <c r="G25" s="63"/>
      <c r="H25" s="63"/>
      <c r="I25" s="63">
        <v>47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232</v>
      </c>
      <c r="D26" s="63"/>
      <c r="E26" s="63"/>
      <c r="F26" s="63">
        <v>232</v>
      </c>
      <c r="G26" s="63"/>
      <c r="H26" s="63"/>
      <c r="I26" s="63">
        <v>232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257</v>
      </c>
      <c r="D28" s="78"/>
      <c r="E28" s="79"/>
      <c r="F28" s="77"/>
      <c r="G28" s="78"/>
      <c r="H28" s="79"/>
      <c r="I28" s="77" t="s">
        <v>260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205</v>
      </c>
      <c r="D31" s="46"/>
      <c r="E31" s="47"/>
      <c r="F31" s="45" t="s">
        <v>117</v>
      </c>
      <c r="G31" s="46"/>
      <c r="H31" s="47"/>
      <c r="I31" s="45" t="s">
        <v>187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9.36</v>
      </c>
      <c r="F35" s="39">
        <v>9.14</v>
      </c>
      <c r="G35" s="39">
        <v>9.41</v>
      </c>
      <c r="H35" s="36">
        <v>9.42</v>
      </c>
      <c r="I35" s="39">
        <v>9.32</v>
      </c>
      <c r="J35" s="17">
        <v>9.3000000000000007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6.7</v>
      </c>
      <c r="F36" s="39">
        <v>6.9</v>
      </c>
      <c r="G36" s="39">
        <v>6.07</v>
      </c>
      <c r="H36" s="36">
        <v>6.92</v>
      </c>
      <c r="I36" s="39">
        <v>4.3</v>
      </c>
      <c r="J36" s="17">
        <v>4.4000000000000004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12.5</v>
      </c>
      <c r="F37" s="39">
        <v>12.4</v>
      </c>
      <c r="G37" s="30">
        <v>12.9</v>
      </c>
      <c r="H37" s="36">
        <v>12.3</v>
      </c>
      <c r="I37" s="39">
        <v>11.7</v>
      </c>
      <c r="J37" s="17">
        <v>12.1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7.53</v>
      </c>
      <c r="F38" s="30">
        <v>5.23</v>
      </c>
      <c r="G38" s="30">
        <v>6.35</v>
      </c>
      <c r="H38" s="32">
        <v>4.62</v>
      </c>
      <c r="I38" s="39">
        <v>3.1</v>
      </c>
      <c r="J38" s="17">
        <v>3.6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0.8</v>
      </c>
      <c r="H39" s="36">
        <v>0.8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10.16</v>
      </c>
      <c r="F40" s="39">
        <v>10.029999999999999</v>
      </c>
      <c r="G40" s="39">
        <v>10.1</v>
      </c>
      <c r="H40" s="36">
        <v>10.1</v>
      </c>
      <c r="I40" s="39">
        <v>10.17</v>
      </c>
      <c r="J40" s="17">
        <v>10.15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22.4</v>
      </c>
      <c r="F41" s="39">
        <v>21.3</v>
      </c>
      <c r="G41" s="39">
        <v>23.1</v>
      </c>
      <c r="H41" s="36">
        <v>24.9</v>
      </c>
      <c r="I41" s="39">
        <v>25.3</v>
      </c>
      <c r="J41" s="17">
        <v>23.8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7.29</v>
      </c>
      <c r="F42" s="39">
        <v>6.9</v>
      </c>
      <c r="G42" s="39">
        <v>6.81</v>
      </c>
      <c r="H42" s="36">
        <v>6.79</v>
      </c>
      <c r="I42" s="39">
        <v>6.93</v>
      </c>
      <c r="J42" s="17">
        <v>7.55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6.67</v>
      </c>
      <c r="F43" s="39">
        <v>6.02</v>
      </c>
      <c r="G43" s="39">
        <v>7.4</v>
      </c>
      <c r="H43" s="36">
        <v>6.6</v>
      </c>
      <c r="I43" s="39">
        <v>6.97</v>
      </c>
      <c r="J43" s="17">
        <v>7.5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583</v>
      </c>
      <c r="F44" s="39">
        <v>551</v>
      </c>
      <c r="G44" s="39">
        <v>534</v>
      </c>
      <c r="H44" s="36">
        <v>504</v>
      </c>
      <c r="I44" s="39">
        <v>588</v>
      </c>
      <c r="J44" s="17">
        <v>573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6.4</v>
      </c>
      <c r="F45" s="39">
        <v>7.3</v>
      </c>
      <c r="G45" s="39">
        <v>6.34</v>
      </c>
      <c r="H45" s="36">
        <v>5.35</v>
      </c>
      <c r="I45" s="39">
        <v>4.6399999999999997</v>
      </c>
      <c r="J45" s="17">
        <v>4.82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17.5</v>
      </c>
      <c r="F46" s="39">
        <v>16.2</v>
      </c>
      <c r="G46" s="39">
        <v>16.100000000000001</v>
      </c>
      <c r="H46" s="36">
        <v>15.8</v>
      </c>
      <c r="I46" s="39">
        <v>19</v>
      </c>
      <c r="J46" s="17">
        <v>16.600000000000001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7.83</v>
      </c>
      <c r="F47" s="39">
        <v>8.98</v>
      </c>
      <c r="G47" s="39">
        <v>7.27</v>
      </c>
      <c r="H47" s="36">
        <v>6.55</v>
      </c>
      <c r="I47" s="39">
        <v>3.87</v>
      </c>
      <c r="J47" s="17">
        <v>3.64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5.6</v>
      </c>
      <c r="F48" s="39">
        <v>5.2</v>
      </c>
      <c r="G48" s="39">
        <v>7.99</v>
      </c>
      <c r="H48" s="36">
        <v>7.04</v>
      </c>
      <c r="I48" s="39">
        <v>5.27</v>
      </c>
      <c r="J48" s="17">
        <v>4.93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11.2</v>
      </c>
      <c r="F49" s="39">
        <v>8.3000000000000007</v>
      </c>
      <c r="G49" s="39">
        <v>11.2</v>
      </c>
      <c r="H49" s="36">
        <v>10.4</v>
      </c>
      <c r="I49" s="39">
        <v>11.7</v>
      </c>
      <c r="J49" s="17">
        <v>13.9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5.81</v>
      </c>
      <c r="F50" s="39">
        <v>2.88</v>
      </c>
      <c r="G50" s="39">
        <v>2.0099999999999998</v>
      </c>
      <c r="H50" s="36">
        <v>4.3</v>
      </c>
      <c r="I50" s="39">
        <v>4.28</v>
      </c>
      <c r="J50" s="17">
        <v>3.77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4.63</v>
      </c>
      <c r="C59" s="25"/>
      <c r="D59" s="28">
        <v>13.5</v>
      </c>
      <c r="E59" s="25"/>
      <c r="F59" s="25">
        <v>35.200000000000003</v>
      </c>
      <c r="G59" s="29"/>
      <c r="H59" s="25">
        <v>32.9</v>
      </c>
      <c r="I59" s="25"/>
      <c r="J59" s="17">
        <v>45.1</v>
      </c>
      <c r="K59" s="17"/>
      <c r="L59" s="17"/>
      <c r="M59" s="17"/>
    </row>
    <row r="60" spans="1:13" ht="18.75" x14ac:dyDescent="0.25">
      <c r="A60" s="24" t="s">
        <v>1</v>
      </c>
      <c r="B60" s="25">
        <v>200</v>
      </c>
      <c r="C60" s="25"/>
      <c r="D60" s="28">
        <v>82.1</v>
      </c>
      <c r="E60" s="25"/>
      <c r="F60" s="25">
        <v>20.3</v>
      </c>
      <c r="G60" s="29"/>
      <c r="H60" s="25">
        <v>49.4</v>
      </c>
      <c r="I60" s="25"/>
      <c r="J60" s="17">
        <v>29.6</v>
      </c>
      <c r="K60" s="17"/>
      <c r="L60" s="17">
        <v>39</v>
      </c>
      <c r="M60" s="17"/>
    </row>
    <row r="61" spans="1:13" ht="18.75" x14ac:dyDescent="0.25">
      <c r="A61" s="24" t="s">
        <v>2</v>
      </c>
      <c r="B61" s="25">
        <v>2.77</v>
      </c>
      <c r="C61" s="25"/>
      <c r="D61" s="28">
        <v>2.5299999999999998</v>
      </c>
      <c r="E61" s="25"/>
      <c r="F61" s="25">
        <v>5.29</v>
      </c>
      <c r="G61" s="29"/>
      <c r="H61" s="25">
        <v>3.29</v>
      </c>
      <c r="I61" s="25"/>
      <c r="J61" s="17">
        <v>9.9700000000000006</v>
      </c>
      <c r="K61" s="17"/>
      <c r="L61" s="17">
        <v>5.54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32.29</v>
      </c>
      <c r="D63" s="28"/>
      <c r="E63" s="25">
        <v>41.5</v>
      </c>
      <c r="F63" s="25"/>
      <c r="G63" s="29">
        <v>36.17</v>
      </c>
      <c r="H63" s="25"/>
      <c r="I63" s="25">
        <v>32.520000000000003</v>
      </c>
      <c r="J63" s="17"/>
      <c r="K63" s="17">
        <v>35.909999999999997</v>
      </c>
      <c r="M63" s="17">
        <v>36.979999999999997</v>
      </c>
    </row>
    <row r="64" spans="1:13" ht="18.75" x14ac:dyDescent="0.25">
      <c r="A64" s="26" t="s">
        <v>3</v>
      </c>
      <c r="B64" s="25"/>
      <c r="C64" s="25">
        <v>12.43</v>
      </c>
      <c r="D64" s="28"/>
      <c r="E64" s="25">
        <v>12.71</v>
      </c>
      <c r="F64" s="25"/>
      <c r="G64" s="33">
        <v>14.76</v>
      </c>
      <c r="H64" s="25"/>
      <c r="I64" s="25">
        <v>12.36</v>
      </c>
      <c r="J64" s="17"/>
      <c r="K64" s="17">
        <v>12.42</v>
      </c>
      <c r="L64" s="17"/>
      <c r="M64" s="17">
        <v>13</v>
      </c>
    </row>
    <row r="65" spans="1:13" ht="18.75" x14ac:dyDescent="0.25">
      <c r="A65" s="26" t="s">
        <v>4</v>
      </c>
      <c r="B65" s="25"/>
      <c r="C65" s="25">
        <v>51.36</v>
      </c>
      <c r="D65" s="28"/>
      <c r="E65" s="25">
        <v>52.86</v>
      </c>
      <c r="F65" s="25"/>
      <c r="G65" s="29">
        <v>49.77</v>
      </c>
      <c r="H65" s="25"/>
      <c r="I65" s="25">
        <v>51.6</v>
      </c>
      <c r="J65" s="17"/>
      <c r="K65" s="17">
        <v>52.84</v>
      </c>
      <c r="M65" s="17">
        <v>53.72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1.73</v>
      </c>
      <c r="C67" s="25">
        <v>10.92</v>
      </c>
      <c r="D67" s="28">
        <v>7.85</v>
      </c>
      <c r="E67" s="25">
        <v>11.12</v>
      </c>
      <c r="F67" s="25">
        <v>10.6</v>
      </c>
      <c r="G67" s="29">
        <v>10.06</v>
      </c>
      <c r="H67" s="25">
        <v>9.4</v>
      </c>
      <c r="I67" s="25">
        <v>11.09</v>
      </c>
      <c r="J67" s="17">
        <v>4.7</v>
      </c>
      <c r="K67" s="17">
        <v>10.77</v>
      </c>
      <c r="L67" s="17">
        <v>4.5</v>
      </c>
      <c r="M67" s="17">
        <v>11.33</v>
      </c>
    </row>
    <row r="68" spans="1:13" ht="18.75" x14ac:dyDescent="0.25">
      <c r="A68" s="27" t="s">
        <v>5</v>
      </c>
      <c r="B68" s="31">
        <v>3.65</v>
      </c>
      <c r="C68" s="25">
        <v>18.41</v>
      </c>
      <c r="D68" s="28">
        <v>5.64</v>
      </c>
      <c r="E68" s="25">
        <v>8.14</v>
      </c>
      <c r="F68" s="25">
        <v>4.53</v>
      </c>
      <c r="G68" s="29">
        <v>7.81</v>
      </c>
      <c r="H68" s="25">
        <v>5.23</v>
      </c>
      <c r="I68" s="25">
        <v>8.11</v>
      </c>
      <c r="J68" s="17">
        <v>4.0999999999999996</v>
      </c>
      <c r="K68" s="17">
        <v>7.9</v>
      </c>
      <c r="L68" s="17">
        <v>3.86</v>
      </c>
      <c r="M68" s="17">
        <v>8.33</v>
      </c>
    </row>
    <row r="69" spans="1:13" ht="18.75" x14ac:dyDescent="0.25">
      <c r="A69" s="27" t="s">
        <v>6</v>
      </c>
      <c r="B69" s="31">
        <v>3.36</v>
      </c>
      <c r="C69" s="25">
        <v>8.8800000000000008</v>
      </c>
      <c r="D69" s="28">
        <v>8.6300000000000008</v>
      </c>
      <c r="E69" s="25">
        <v>8.73</v>
      </c>
      <c r="F69" s="25">
        <v>16.600000000000001</v>
      </c>
      <c r="G69" s="29">
        <v>10.71</v>
      </c>
      <c r="H69" s="25">
        <v>47.8</v>
      </c>
      <c r="I69" s="25">
        <v>8.33</v>
      </c>
      <c r="J69" s="17">
        <v>5.5</v>
      </c>
      <c r="K69" s="17">
        <v>7.84</v>
      </c>
      <c r="L69" s="17">
        <v>6.7</v>
      </c>
      <c r="M69" s="17">
        <v>8.25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0"/>
  <sheetViews>
    <sheetView topLeftCell="A16" workbookViewId="0">
      <selection activeCell="M29" sqref="M29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108</v>
      </c>
      <c r="D2" s="101"/>
      <c r="E2" s="101"/>
      <c r="F2" s="102" t="s">
        <v>114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64980</v>
      </c>
      <c r="D4" s="67"/>
      <c r="E4" s="67"/>
      <c r="F4" s="67">
        <v>66401</v>
      </c>
      <c r="G4" s="67"/>
      <c r="H4" s="67"/>
      <c r="I4" s="67">
        <v>67755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53670</v>
      </c>
      <c r="D5" s="67"/>
      <c r="E5" s="67"/>
      <c r="F5" s="67">
        <v>54783</v>
      </c>
      <c r="G5" s="67"/>
      <c r="H5" s="67"/>
      <c r="I5" s="67">
        <v>55750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C4-'17日'!I4</f>
        <v>1140</v>
      </c>
      <c r="D6" s="109"/>
      <c r="E6" s="109"/>
      <c r="F6" s="110">
        <f>F4-C4</f>
        <v>1421</v>
      </c>
      <c r="G6" s="111"/>
      <c r="H6" s="112"/>
      <c r="I6" s="110">
        <f>I4-F4</f>
        <v>1354</v>
      </c>
      <c r="J6" s="111"/>
      <c r="K6" s="112"/>
      <c r="L6" s="106">
        <f>C6+F6+I6</f>
        <v>3915</v>
      </c>
      <c r="M6" s="106">
        <f>C7+F7+I7</f>
        <v>3190</v>
      </c>
    </row>
    <row r="7" spans="1:15" ht="21.95" customHeight="1" x14ac:dyDescent="0.15">
      <c r="A7" s="95"/>
      <c r="B7" s="6" t="s">
        <v>16</v>
      </c>
      <c r="C7" s="109">
        <f>C5-'17日'!I5</f>
        <v>1110</v>
      </c>
      <c r="D7" s="109"/>
      <c r="E7" s="109"/>
      <c r="F7" s="110">
        <f>F5-C5</f>
        <v>1113</v>
      </c>
      <c r="G7" s="111"/>
      <c r="H7" s="112"/>
      <c r="I7" s="110">
        <f>I5-F5</f>
        <v>967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43</v>
      </c>
      <c r="D9" s="67"/>
      <c r="E9" s="67"/>
      <c r="F9" s="67">
        <v>48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43</v>
      </c>
      <c r="D10" s="67"/>
      <c r="E10" s="67"/>
      <c r="F10" s="67">
        <v>48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410</v>
      </c>
      <c r="D15" s="36">
        <v>370</v>
      </c>
      <c r="E15" s="36">
        <v>350</v>
      </c>
      <c r="F15" s="36">
        <v>350</v>
      </c>
      <c r="G15" s="36">
        <v>300</v>
      </c>
      <c r="H15" s="36">
        <v>270</v>
      </c>
      <c r="I15" s="36">
        <v>270</v>
      </c>
      <c r="J15" s="36">
        <v>520</v>
      </c>
      <c r="K15" s="36">
        <v>480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265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270</v>
      </c>
      <c r="D21" s="36">
        <v>500</v>
      </c>
      <c r="E21" s="36">
        <v>400</v>
      </c>
      <c r="F21" s="36">
        <v>400</v>
      </c>
      <c r="G21" s="36">
        <v>240</v>
      </c>
      <c r="H21" s="36">
        <v>500</v>
      </c>
      <c r="I21" s="36">
        <v>500</v>
      </c>
      <c r="J21" s="36">
        <v>400</v>
      </c>
      <c r="K21" s="36">
        <v>340</v>
      </c>
    </row>
    <row r="22" spans="1:11" ht="21.95" customHeight="1" x14ac:dyDescent="0.15">
      <c r="A22" s="66"/>
      <c r="B22" s="8" t="s">
        <v>33</v>
      </c>
      <c r="C22" s="62" t="s">
        <v>262</v>
      </c>
      <c r="D22" s="62"/>
      <c r="E22" s="62"/>
      <c r="F22" s="62" t="s">
        <v>264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2090+1030</f>
        <v>3120</v>
      </c>
      <c r="D23" s="63"/>
      <c r="E23" s="63"/>
      <c r="F23" s="63">
        <f>2090+1030</f>
        <v>3120</v>
      </c>
      <c r="G23" s="63"/>
      <c r="H23" s="63"/>
      <c r="I23" s="63">
        <v>2970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920+900</f>
        <v>1820</v>
      </c>
      <c r="D24" s="63"/>
      <c r="E24" s="63"/>
      <c r="F24" s="63">
        <f>920+900</f>
        <v>1820</v>
      </c>
      <c r="G24" s="63"/>
      <c r="H24" s="63"/>
      <c r="I24" s="63">
        <f>920+900</f>
        <v>1820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47</v>
      </c>
      <c r="D25" s="63"/>
      <c r="E25" s="63"/>
      <c r="F25" s="63">
        <v>47</v>
      </c>
      <c r="G25" s="63"/>
      <c r="H25" s="63"/>
      <c r="I25" s="63">
        <v>46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230</v>
      </c>
      <c r="D26" s="63"/>
      <c r="E26" s="63"/>
      <c r="F26" s="63">
        <v>228</v>
      </c>
      <c r="G26" s="63"/>
      <c r="H26" s="63"/>
      <c r="I26" s="63">
        <v>228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263</v>
      </c>
      <c r="D28" s="78"/>
      <c r="E28" s="79"/>
      <c r="F28" s="77"/>
      <c r="G28" s="78"/>
      <c r="H28" s="79"/>
      <c r="I28" s="77" t="s">
        <v>268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261</v>
      </c>
      <c r="D31" s="46"/>
      <c r="E31" s="47"/>
      <c r="F31" s="45" t="s">
        <v>189</v>
      </c>
      <c r="G31" s="46"/>
      <c r="H31" s="47"/>
      <c r="I31" s="45" t="s">
        <v>266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9.2100000000000009</v>
      </c>
      <c r="F35" s="39">
        <v>9.1</v>
      </c>
      <c r="G35" s="39">
        <v>9.25</v>
      </c>
      <c r="H35" s="39">
        <v>9.02</v>
      </c>
      <c r="I35" s="39">
        <v>9.1199999999999992</v>
      </c>
      <c r="J35" s="17">
        <v>9.24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4.9000000000000004</v>
      </c>
      <c r="F36" s="39">
        <v>5.4</v>
      </c>
      <c r="G36" s="39">
        <v>7.93</v>
      </c>
      <c r="H36" s="39">
        <v>7.52</v>
      </c>
      <c r="I36" s="39">
        <v>7.64</v>
      </c>
      <c r="J36" s="17">
        <v>6.94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12.3</v>
      </c>
      <c r="F37" s="39">
        <v>12.6</v>
      </c>
      <c r="G37" s="39">
        <v>12.8</v>
      </c>
      <c r="H37" s="39">
        <v>12.2</v>
      </c>
      <c r="I37" s="39">
        <v>12</v>
      </c>
      <c r="J37" s="17">
        <v>11.6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2.7</v>
      </c>
      <c r="F38" s="39">
        <v>2.9</v>
      </c>
      <c r="G38" s="39">
        <v>5.67</v>
      </c>
      <c r="H38" s="39">
        <v>7.74</v>
      </c>
      <c r="I38" s="39">
        <v>6.02</v>
      </c>
      <c r="J38" s="17">
        <v>6.12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0.2</v>
      </c>
      <c r="H39" s="39">
        <v>0.2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10.15</v>
      </c>
      <c r="F40" s="39">
        <v>10.26</v>
      </c>
      <c r="G40" s="39">
        <v>10.34</v>
      </c>
      <c r="H40" s="39">
        <v>10.35</v>
      </c>
      <c r="I40" s="39">
        <v>10.36</v>
      </c>
      <c r="J40" s="17">
        <v>10.28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24.5</v>
      </c>
      <c r="F41" s="39">
        <v>23.6</v>
      </c>
      <c r="G41" s="39">
        <v>23.8</v>
      </c>
      <c r="H41" s="39">
        <v>22.1</v>
      </c>
      <c r="I41" s="39">
        <v>22.85</v>
      </c>
      <c r="J41" s="17">
        <v>22.1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7.85</v>
      </c>
      <c r="F42" s="39">
        <v>9.7899999999999991</v>
      </c>
      <c r="G42" s="39">
        <v>10.7</v>
      </c>
      <c r="H42" s="39">
        <v>11.1</v>
      </c>
      <c r="I42" s="39">
        <v>11.5</v>
      </c>
      <c r="J42" s="17">
        <v>10.199999999999999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5.65</v>
      </c>
      <c r="F43" s="39">
        <v>5.44</v>
      </c>
      <c r="G43" s="39">
        <v>8.8699999999999992</v>
      </c>
      <c r="H43" s="39">
        <v>9.82</v>
      </c>
      <c r="I43" s="39">
        <v>9.43</v>
      </c>
      <c r="J43" s="17">
        <v>9.2799999999999994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566</v>
      </c>
      <c r="F44" s="39">
        <v>588</v>
      </c>
      <c r="G44" s="39">
        <v>589</v>
      </c>
      <c r="H44" s="39">
        <v>595</v>
      </c>
      <c r="I44" s="39">
        <v>547</v>
      </c>
      <c r="J44" s="17">
        <v>475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5.01</v>
      </c>
      <c r="F45" s="39">
        <v>5.21</v>
      </c>
      <c r="G45" s="39">
        <v>7.56</v>
      </c>
      <c r="H45" s="39">
        <v>6.8</v>
      </c>
      <c r="I45" s="39">
        <v>5.24</v>
      </c>
      <c r="J45" s="17">
        <v>7.24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16.600000000000001</v>
      </c>
      <c r="F46" s="39">
        <v>17.8</v>
      </c>
      <c r="G46" s="39">
        <v>18.3</v>
      </c>
      <c r="H46" s="39">
        <v>19.7</v>
      </c>
      <c r="I46" s="39">
        <v>17.7</v>
      </c>
      <c r="J46" s="17">
        <v>17.399999999999999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5.01</v>
      </c>
      <c r="F47" s="39">
        <v>4.0199999999999996</v>
      </c>
      <c r="G47" s="39">
        <v>3.26</v>
      </c>
      <c r="H47" s="39">
        <v>7.31</v>
      </c>
      <c r="I47" s="39">
        <v>3.75</v>
      </c>
      <c r="J47" s="17">
        <v>3.83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4.9800000000000004</v>
      </c>
      <c r="F48" s="39">
        <v>5.07</v>
      </c>
      <c r="G48" s="39">
        <v>7.33</v>
      </c>
      <c r="H48" s="39">
        <v>6.5</v>
      </c>
      <c r="I48" s="39">
        <v>7.39</v>
      </c>
      <c r="J48" s="17">
        <v>6.48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12.2</v>
      </c>
      <c r="F49" s="39">
        <v>2</v>
      </c>
      <c r="G49" s="39">
        <v>12.1</v>
      </c>
      <c r="H49" s="39">
        <v>10.3</v>
      </c>
      <c r="I49" s="39">
        <v>9.9</v>
      </c>
      <c r="J49" s="17">
        <v>9.8000000000000007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1.89</v>
      </c>
      <c r="F50" s="39">
        <v>2.91</v>
      </c>
      <c r="G50" s="39">
        <v>4.42</v>
      </c>
      <c r="H50" s="39">
        <v>3.82</v>
      </c>
      <c r="I50" s="39">
        <v>4.71</v>
      </c>
      <c r="J50" s="17">
        <v>5.24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9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9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9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39"/>
      <c r="F55" s="39"/>
      <c r="G55" s="39"/>
      <c r="H55" s="39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7.6</v>
      </c>
      <c r="D56" s="18" t="s">
        <v>80</v>
      </c>
      <c r="E56" s="19">
        <v>78</v>
      </c>
      <c r="F56" s="18" t="s">
        <v>81</v>
      </c>
      <c r="G56" s="19">
        <v>69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1.4</v>
      </c>
      <c r="C59" s="25"/>
      <c r="D59" s="25">
        <v>4.7</v>
      </c>
      <c r="E59" s="25"/>
      <c r="F59" s="25">
        <v>15.5</v>
      </c>
      <c r="G59" s="25"/>
      <c r="H59" s="25">
        <v>17.899999999999999</v>
      </c>
      <c r="I59" s="25"/>
      <c r="J59" s="25">
        <v>38.799999999999997</v>
      </c>
      <c r="K59" s="25"/>
      <c r="L59" s="25">
        <v>21.6</v>
      </c>
      <c r="M59" s="25"/>
    </row>
    <row r="60" spans="1:13" ht="18.75" x14ac:dyDescent="0.25">
      <c r="A60" s="24" t="s">
        <v>1</v>
      </c>
      <c r="B60" s="25">
        <v>41.7</v>
      </c>
      <c r="C60" s="25"/>
      <c r="D60" s="25"/>
      <c r="E60" s="25"/>
      <c r="F60" s="25">
        <v>35.5</v>
      </c>
      <c r="G60" s="25"/>
      <c r="H60" s="25">
        <v>25.4</v>
      </c>
      <c r="I60" s="25"/>
      <c r="J60" s="25">
        <v>24.4</v>
      </c>
      <c r="K60" s="25"/>
      <c r="L60" s="25">
        <v>28.2</v>
      </c>
      <c r="M60" s="25"/>
    </row>
    <row r="61" spans="1:13" ht="18.75" x14ac:dyDescent="0.25">
      <c r="A61" s="24" t="s">
        <v>2</v>
      </c>
      <c r="B61" s="25">
        <v>38.64</v>
      </c>
      <c r="C61" s="25"/>
      <c r="D61" s="25">
        <v>36.11</v>
      </c>
      <c r="E61" s="25"/>
      <c r="F61" s="25">
        <v>4.2300000000000004</v>
      </c>
      <c r="G61" s="25"/>
      <c r="H61" s="25">
        <v>9.6300000000000008</v>
      </c>
      <c r="I61" s="25"/>
      <c r="J61" s="25">
        <v>7.83</v>
      </c>
      <c r="K61" s="25"/>
      <c r="L61" s="25">
        <v>9.86</v>
      </c>
      <c r="M61" s="25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36.35</v>
      </c>
      <c r="D63" s="25"/>
      <c r="E63" s="25">
        <v>35.15</v>
      </c>
      <c r="F63" s="25"/>
      <c r="G63" s="25">
        <v>34.590000000000003</v>
      </c>
      <c r="H63" s="25"/>
      <c r="I63" s="25">
        <v>37.01</v>
      </c>
      <c r="J63" s="25"/>
      <c r="K63" s="25">
        <v>38.020000000000003</v>
      </c>
      <c r="L63" s="25"/>
      <c r="M63" s="25">
        <v>37.729999999999997</v>
      </c>
    </row>
    <row r="64" spans="1:13" ht="18.75" x14ac:dyDescent="0.25">
      <c r="A64" s="26" t="s">
        <v>3</v>
      </c>
      <c r="B64" s="25"/>
      <c r="C64" s="25">
        <v>13.71</v>
      </c>
      <c r="D64" s="25"/>
      <c r="E64" s="25">
        <v>14.09</v>
      </c>
      <c r="F64" s="25"/>
      <c r="G64" s="25">
        <v>14.31</v>
      </c>
      <c r="H64" s="25"/>
      <c r="I64" s="25">
        <v>15.51</v>
      </c>
      <c r="J64" s="25"/>
      <c r="K64" s="25">
        <v>18.03</v>
      </c>
      <c r="L64" s="25"/>
      <c r="M64" s="25">
        <v>17.78</v>
      </c>
    </row>
    <row r="65" spans="1:13" ht="18.75" x14ac:dyDescent="0.25">
      <c r="A65" s="26" t="s">
        <v>4</v>
      </c>
      <c r="B65" s="25"/>
      <c r="C65" s="25">
        <v>56.53</v>
      </c>
      <c r="D65" s="25"/>
      <c r="E65" s="25">
        <v>56.65</v>
      </c>
      <c r="F65" s="25"/>
      <c r="G65" s="25">
        <v>58.36</v>
      </c>
      <c r="H65" s="25"/>
      <c r="I65" s="25">
        <v>57.75</v>
      </c>
      <c r="J65" s="25"/>
      <c r="K65" s="25">
        <v>59.29</v>
      </c>
      <c r="L65" s="25"/>
      <c r="M65" s="25">
        <v>60.16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8.2200000000000006</v>
      </c>
      <c r="C67" s="25">
        <v>11.53</v>
      </c>
      <c r="D67" s="25">
        <v>7.62</v>
      </c>
      <c r="E67" s="25">
        <v>11.02</v>
      </c>
      <c r="F67" s="25">
        <v>1.87</v>
      </c>
      <c r="G67" s="25">
        <v>11.73</v>
      </c>
      <c r="H67" s="25">
        <v>1.35</v>
      </c>
      <c r="I67" s="25">
        <v>11.31</v>
      </c>
      <c r="J67" s="25">
        <v>2.13</v>
      </c>
      <c r="K67" s="25">
        <v>11.26</v>
      </c>
      <c r="L67" s="25">
        <v>2.2400000000000002</v>
      </c>
      <c r="M67" s="25">
        <v>11.78</v>
      </c>
    </row>
    <row r="68" spans="1:13" ht="18.75" x14ac:dyDescent="0.25">
      <c r="A68" s="27" t="s">
        <v>5</v>
      </c>
      <c r="B68" s="25">
        <v>13</v>
      </c>
      <c r="C68" s="25">
        <v>8.59</v>
      </c>
      <c r="D68" s="25">
        <v>10.199999999999999</v>
      </c>
      <c r="E68" s="25">
        <v>8.57</v>
      </c>
      <c r="F68" s="25">
        <v>3.43</v>
      </c>
      <c r="G68" s="25">
        <v>8.39</v>
      </c>
      <c r="H68" s="25">
        <v>5.57</v>
      </c>
      <c r="I68" s="25">
        <v>8.4700000000000006</v>
      </c>
      <c r="J68" s="25">
        <v>13.3</v>
      </c>
      <c r="K68" s="25">
        <v>8.02</v>
      </c>
      <c r="L68" s="25">
        <v>10.1</v>
      </c>
      <c r="M68" s="25">
        <v>8.2100000000000009</v>
      </c>
    </row>
    <row r="69" spans="1:13" ht="18.75" x14ac:dyDescent="0.25">
      <c r="A69" s="27" t="s">
        <v>6</v>
      </c>
      <c r="B69" s="25">
        <v>5.51</v>
      </c>
      <c r="C69" s="25">
        <v>8.49</v>
      </c>
      <c r="D69" s="25">
        <v>4.25</v>
      </c>
      <c r="E69" s="25">
        <v>8.84</v>
      </c>
      <c r="F69" s="25">
        <v>10.6</v>
      </c>
      <c r="G69" s="25">
        <v>8.91</v>
      </c>
      <c r="H69" s="25">
        <v>5.04</v>
      </c>
      <c r="I69" s="25">
        <v>8.7799999999999994</v>
      </c>
      <c r="J69" s="25">
        <v>8.07</v>
      </c>
      <c r="K69" s="25">
        <v>9.18</v>
      </c>
      <c r="L69" s="25">
        <v>8.24</v>
      </c>
      <c r="M69" s="25">
        <v>9.0500000000000007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1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104</v>
      </c>
      <c r="J2" s="103"/>
      <c r="K2" s="103"/>
    </row>
    <row r="3" spans="1:11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95" t="s">
        <v>12</v>
      </c>
      <c r="B4" s="5" t="s">
        <v>13</v>
      </c>
      <c r="C4" s="67">
        <v>1200</v>
      </c>
      <c r="D4" s="67"/>
      <c r="E4" s="67"/>
      <c r="F4" s="67">
        <v>2680</v>
      </c>
      <c r="G4" s="67"/>
      <c r="H4" s="67"/>
      <c r="I4" s="67">
        <v>3690</v>
      </c>
      <c r="J4" s="67"/>
      <c r="K4" s="67"/>
    </row>
    <row r="5" spans="1:11" ht="21.95" customHeight="1" x14ac:dyDescent="0.15">
      <c r="A5" s="95"/>
      <c r="B5" s="6" t="s">
        <v>14</v>
      </c>
      <c r="C5" s="67">
        <v>890</v>
      </c>
      <c r="D5" s="67"/>
      <c r="E5" s="67"/>
      <c r="F5" s="67">
        <v>2100</v>
      </c>
      <c r="G5" s="67"/>
      <c r="H5" s="67"/>
      <c r="I5" s="67">
        <v>3460</v>
      </c>
      <c r="J5" s="67"/>
      <c r="K5" s="67"/>
    </row>
    <row r="6" spans="1:11" ht="21.95" customHeight="1" x14ac:dyDescent="0.15">
      <c r="A6" s="95"/>
      <c r="B6" s="6" t="s">
        <v>15</v>
      </c>
      <c r="C6" s="91">
        <f>C4</f>
        <v>1200</v>
      </c>
      <c r="D6" s="91"/>
      <c r="E6" s="91"/>
      <c r="F6" s="92">
        <f>F4-C4</f>
        <v>1480</v>
      </c>
      <c r="G6" s="93"/>
      <c r="H6" s="94"/>
      <c r="I6" s="92">
        <f>I4-F4</f>
        <v>1010</v>
      </c>
      <c r="J6" s="93"/>
      <c r="K6" s="94"/>
    </row>
    <row r="7" spans="1:11" ht="21.95" customHeight="1" x14ac:dyDescent="0.15">
      <c r="A7" s="95"/>
      <c r="B7" s="6" t="s">
        <v>16</v>
      </c>
      <c r="C7" s="91">
        <f>C5</f>
        <v>890</v>
      </c>
      <c r="D7" s="91"/>
      <c r="E7" s="91"/>
      <c r="F7" s="92">
        <f>F5-C5</f>
        <v>1210</v>
      </c>
      <c r="G7" s="93"/>
      <c r="H7" s="94"/>
      <c r="I7" s="92">
        <f>I5-F5</f>
        <v>1360</v>
      </c>
      <c r="J7" s="93"/>
      <c r="K7" s="94"/>
    </row>
    <row r="8" spans="1:11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1" ht="21.95" customHeight="1" x14ac:dyDescent="0.15">
      <c r="A9" s="66" t="s">
        <v>18</v>
      </c>
      <c r="B9" s="7" t="s">
        <v>19</v>
      </c>
      <c r="C9" s="67">
        <v>47</v>
      </c>
      <c r="D9" s="67"/>
      <c r="E9" s="67"/>
      <c r="F9" s="67">
        <v>46</v>
      </c>
      <c r="G9" s="67"/>
      <c r="H9" s="67"/>
      <c r="I9" s="67">
        <v>47</v>
      </c>
      <c r="J9" s="67"/>
      <c r="K9" s="67"/>
    </row>
    <row r="10" spans="1:11" ht="21.95" customHeight="1" x14ac:dyDescent="0.15">
      <c r="A10" s="66"/>
      <c r="B10" s="7" t="s">
        <v>20</v>
      </c>
      <c r="C10" s="67">
        <v>47</v>
      </c>
      <c r="D10" s="67"/>
      <c r="E10" s="67"/>
      <c r="F10" s="67">
        <v>46</v>
      </c>
      <c r="G10" s="67"/>
      <c r="H10" s="67"/>
      <c r="I10" s="67">
        <v>47</v>
      </c>
      <c r="J10" s="67"/>
      <c r="K10" s="67"/>
    </row>
    <row r="11" spans="1:11" ht="21.95" customHeight="1" x14ac:dyDescent="0.15">
      <c r="A11" s="64" t="s">
        <v>21</v>
      </c>
      <c r="B11" s="38" t="s">
        <v>22</v>
      </c>
      <c r="C11" s="39" t="s">
        <v>92</v>
      </c>
      <c r="D11" s="39" t="s">
        <v>93</v>
      </c>
      <c r="E11" s="39" t="s">
        <v>93</v>
      </c>
      <c r="F11" s="39" t="s">
        <v>92</v>
      </c>
      <c r="G11" s="39" t="s">
        <v>93</v>
      </c>
      <c r="H11" s="39" t="s">
        <v>93</v>
      </c>
      <c r="I11" s="39" t="s">
        <v>92</v>
      </c>
      <c r="J11" s="39" t="s">
        <v>93</v>
      </c>
      <c r="K11" s="39" t="s">
        <v>93</v>
      </c>
    </row>
    <row r="12" spans="1:11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1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1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1" ht="21.95" customHeight="1" x14ac:dyDescent="0.15">
      <c r="A15" s="49" t="s">
        <v>26</v>
      </c>
      <c r="B15" s="7" t="s">
        <v>27</v>
      </c>
      <c r="C15" s="36">
        <v>320</v>
      </c>
      <c r="D15" s="36">
        <v>360</v>
      </c>
      <c r="E15" s="36">
        <v>330</v>
      </c>
      <c r="F15" s="36">
        <v>330</v>
      </c>
      <c r="G15" s="36">
        <v>300</v>
      </c>
      <c r="H15" s="36">
        <v>270</v>
      </c>
      <c r="I15" s="36">
        <v>270</v>
      </c>
      <c r="J15" s="36">
        <v>220</v>
      </c>
      <c r="K15" s="36">
        <v>480</v>
      </c>
    </row>
    <row r="16" spans="1:11" ht="21.95" customHeight="1" x14ac:dyDescent="0.15">
      <c r="A16" s="49"/>
      <c r="B16" s="8" t="s">
        <v>28</v>
      </c>
      <c r="C16" s="62" t="s">
        <v>100</v>
      </c>
      <c r="D16" s="62"/>
      <c r="E16" s="62"/>
      <c r="F16" s="62" t="s">
        <v>29</v>
      </c>
      <c r="G16" s="62"/>
      <c r="H16" s="62"/>
      <c r="I16" s="62" t="s">
        <v>106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420</v>
      </c>
      <c r="D21" s="36">
        <v>500</v>
      </c>
      <c r="E21" s="36">
        <v>410</v>
      </c>
      <c r="F21" s="36">
        <v>400</v>
      </c>
      <c r="G21" s="36">
        <v>300</v>
      </c>
      <c r="H21" s="36">
        <v>500</v>
      </c>
      <c r="I21" s="36">
        <v>500</v>
      </c>
      <c r="J21" s="36">
        <v>370</v>
      </c>
      <c r="K21" s="36">
        <v>510</v>
      </c>
    </row>
    <row r="22" spans="1:11" ht="30.75" customHeight="1" x14ac:dyDescent="0.15">
      <c r="A22" s="66"/>
      <c r="B22" s="8" t="s">
        <v>33</v>
      </c>
      <c r="C22" s="62" t="s">
        <v>99</v>
      </c>
      <c r="D22" s="62"/>
      <c r="E22" s="62"/>
      <c r="F22" s="62" t="s">
        <v>101</v>
      </c>
      <c r="G22" s="62"/>
      <c r="H22" s="62"/>
      <c r="I22" s="62" t="s">
        <v>105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1990</v>
      </c>
      <c r="D23" s="63"/>
      <c r="E23" s="63"/>
      <c r="F23" s="63">
        <v>1990</v>
      </c>
      <c r="G23" s="63"/>
      <c r="H23" s="63"/>
      <c r="I23" s="63">
        <v>1870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2100</v>
      </c>
      <c r="D24" s="63"/>
      <c r="E24" s="63"/>
      <c r="F24" s="63">
        <v>2100</v>
      </c>
      <c r="G24" s="63"/>
      <c r="H24" s="63"/>
      <c r="I24" s="63">
        <v>2000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24</v>
      </c>
      <c r="D25" s="63"/>
      <c r="E25" s="63"/>
      <c r="F25" s="63">
        <v>24</v>
      </c>
      <c r="G25" s="63"/>
      <c r="H25" s="63"/>
      <c r="I25" s="63">
        <v>23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306</v>
      </c>
      <c r="D26" s="63"/>
      <c r="E26" s="63"/>
      <c r="F26" s="63">
        <v>304</v>
      </c>
      <c r="G26" s="63"/>
      <c r="H26" s="63"/>
      <c r="I26" s="63">
        <v>302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5</v>
      </c>
      <c r="D27" s="63"/>
      <c r="E27" s="63"/>
      <c r="F27" s="63">
        <v>5</v>
      </c>
      <c r="G27" s="63"/>
      <c r="H27" s="63"/>
      <c r="I27" s="63">
        <v>5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110</v>
      </c>
      <c r="D28" s="78"/>
      <c r="E28" s="79"/>
      <c r="F28" s="77"/>
      <c r="G28" s="78"/>
      <c r="H28" s="79"/>
      <c r="I28" s="77" t="s">
        <v>111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13.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97</v>
      </c>
      <c r="D31" s="46"/>
      <c r="E31" s="47"/>
      <c r="F31" s="45" t="s">
        <v>103</v>
      </c>
      <c r="G31" s="46"/>
      <c r="H31" s="47"/>
      <c r="I31" s="45" t="s">
        <v>107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9.58</v>
      </c>
      <c r="F35" s="39">
        <v>9.49</v>
      </c>
      <c r="G35" s="39">
        <v>9.41</v>
      </c>
      <c r="H35" s="36">
        <v>9.15</v>
      </c>
      <c r="I35" s="39">
        <v>9.56</v>
      </c>
      <c r="J35" s="17">
        <v>9.3000000000000007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7.52</v>
      </c>
      <c r="F36" s="39">
        <v>7.87</v>
      </c>
      <c r="G36" s="39">
        <v>8.11</v>
      </c>
      <c r="H36" s="36">
        <v>7.98</v>
      </c>
      <c r="I36" s="39">
        <v>7.86</v>
      </c>
      <c r="J36" s="17">
        <v>8.14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22.1</v>
      </c>
      <c r="F37" s="39">
        <v>20.7</v>
      </c>
      <c r="G37" s="30">
        <v>20.3</v>
      </c>
      <c r="H37" s="36">
        <v>21.3</v>
      </c>
      <c r="I37" s="39">
        <v>20.399999999999999</v>
      </c>
      <c r="J37" s="17">
        <v>21.4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6.23</v>
      </c>
      <c r="F38" s="30">
        <v>4.33</v>
      </c>
      <c r="G38" s="30">
        <v>5.05</v>
      </c>
      <c r="H38" s="32">
        <v>9.6999999999999993</v>
      </c>
      <c r="I38" s="39">
        <v>5.5</v>
      </c>
      <c r="J38" s="17">
        <v>3.6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1.1000000000000001</v>
      </c>
      <c r="H39" s="36">
        <v>0.9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10.53</v>
      </c>
      <c r="F40" s="39">
        <v>10.5</v>
      </c>
      <c r="G40" s="39">
        <v>10.23</v>
      </c>
      <c r="H40" s="36">
        <v>9.85</v>
      </c>
      <c r="I40" s="39">
        <v>10.029999999999999</v>
      </c>
      <c r="J40" s="17">
        <v>9.1199999999999992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25.2</v>
      </c>
      <c r="F41" s="39">
        <v>24.7</v>
      </c>
      <c r="G41" s="39">
        <v>27.3</v>
      </c>
      <c r="H41" s="36">
        <v>26.9</v>
      </c>
      <c r="I41" s="39">
        <v>26.6</v>
      </c>
      <c r="J41" s="17">
        <v>24.3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15</v>
      </c>
      <c r="F42" s="39">
        <v>14.3</v>
      </c>
      <c r="G42" s="39">
        <v>12.5</v>
      </c>
      <c r="H42" s="36">
        <v>9.76</v>
      </c>
      <c r="I42" s="39">
        <v>8.15</v>
      </c>
      <c r="J42" s="17">
        <v>6.69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8.77</v>
      </c>
      <c r="F43" s="39">
        <v>8.86</v>
      </c>
      <c r="G43" s="39">
        <v>8.36</v>
      </c>
      <c r="H43" s="36">
        <v>8.91</v>
      </c>
      <c r="I43" s="39">
        <v>7.9</v>
      </c>
      <c r="J43" s="17">
        <v>8.9600000000000009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770</v>
      </c>
      <c r="F44" s="39">
        <v>876</v>
      </c>
      <c r="G44" s="39">
        <v>986</v>
      </c>
      <c r="H44" s="36">
        <v>1083</v>
      </c>
      <c r="I44" s="39">
        <v>938</v>
      </c>
      <c r="J44" s="17">
        <v>866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7.91</v>
      </c>
      <c r="F45" s="39">
        <v>7.83</v>
      </c>
      <c r="G45" s="39">
        <v>7.46</v>
      </c>
      <c r="H45" s="36">
        <v>8.64</v>
      </c>
      <c r="I45" s="39">
        <v>7.31</v>
      </c>
      <c r="J45" s="17">
        <v>7.89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31.6</v>
      </c>
      <c r="F46" s="39">
        <v>30.1</v>
      </c>
      <c r="G46" s="39">
        <v>35.5</v>
      </c>
      <c r="H46" s="36">
        <v>44.8</v>
      </c>
      <c r="I46" s="39">
        <v>41.5</v>
      </c>
      <c r="J46" s="17">
        <v>39.6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0.93</v>
      </c>
      <c r="F47" s="39">
        <v>0.88</v>
      </c>
      <c r="G47" s="39">
        <v>6.62</v>
      </c>
      <c r="H47" s="36">
        <v>8.57</v>
      </c>
      <c r="I47" s="39">
        <v>2.1800000000000002</v>
      </c>
      <c r="J47" s="17">
        <v>2.4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7.63</v>
      </c>
      <c r="F48" s="39">
        <v>7.51</v>
      </c>
      <c r="G48" s="39">
        <v>6.97</v>
      </c>
      <c r="H48" s="36">
        <v>7.23</v>
      </c>
      <c r="I48" s="39">
        <v>8.01</v>
      </c>
      <c r="J48" s="17">
        <v>7.26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10</v>
      </c>
      <c r="F49" s="39">
        <v>14.1</v>
      </c>
      <c r="G49" s="39">
        <v>20.6</v>
      </c>
      <c r="H49" s="36">
        <v>25.6</v>
      </c>
      <c r="I49" s="39">
        <v>19.8</v>
      </c>
      <c r="J49" s="17">
        <v>21.1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4.21</v>
      </c>
      <c r="F50" s="39">
        <v>5.61</v>
      </c>
      <c r="G50" s="39">
        <v>7.37</v>
      </c>
      <c r="H50" s="36">
        <v>8.52</v>
      </c>
      <c r="I50" s="39">
        <v>2.6</v>
      </c>
      <c r="J50" s="17">
        <v>8.3000000000000007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7.92</v>
      </c>
      <c r="D56" s="18" t="s">
        <v>80</v>
      </c>
      <c r="E56" s="19">
        <v>75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6.24</v>
      </c>
      <c r="C59" s="25"/>
      <c r="D59" s="28">
        <v>25.6</v>
      </c>
      <c r="E59" s="25"/>
      <c r="F59" s="25">
        <v>9.43</v>
      </c>
      <c r="G59" s="29"/>
      <c r="H59" s="25">
        <v>34.1</v>
      </c>
      <c r="I59" s="25"/>
      <c r="J59" s="17">
        <v>492</v>
      </c>
      <c r="K59" s="17"/>
      <c r="L59" s="17">
        <v>74.900000000000006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>
        <v>10.3</v>
      </c>
      <c r="G60" s="29"/>
      <c r="H60" s="25">
        <v>1.87</v>
      </c>
      <c r="I60" s="25"/>
      <c r="J60" s="17">
        <v>1.58</v>
      </c>
      <c r="K60" s="17"/>
      <c r="L60" s="17">
        <v>7.46</v>
      </c>
      <c r="M60" s="17"/>
    </row>
    <row r="61" spans="1:13" ht="18.75" x14ac:dyDescent="0.25">
      <c r="A61" s="24" t="s">
        <v>2</v>
      </c>
      <c r="B61" s="25">
        <v>37.1</v>
      </c>
      <c r="C61" s="25"/>
      <c r="D61" s="28">
        <v>30.1</v>
      </c>
      <c r="E61" s="25"/>
      <c r="F61" s="25">
        <v>27.8</v>
      </c>
      <c r="G61" s="29"/>
      <c r="H61" s="25">
        <v>27.7</v>
      </c>
      <c r="I61" s="25"/>
      <c r="J61" s="17">
        <v>89</v>
      </c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30.1</v>
      </c>
      <c r="D63" s="28"/>
      <c r="E63" s="25">
        <v>32.6</v>
      </c>
      <c r="F63" s="25"/>
      <c r="G63" s="29">
        <v>33.799999999999997</v>
      </c>
      <c r="H63" s="25"/>
      <c r="I63" s="25">
        <v>32.24</v>
      </c>
      <c r="J63" s="17"/>
      <c r="K63" s="17">
        <v>32.700000000000003</v>
      </c>
      <c r="M63" s="17">
        <v>34.76</v>
      </c>
    </row>
    <row r="64" spans="1:13" ht="18.75" x14ac:dyDescent="0.25">
      <c r="A64" s="26" t="s">
        <v>3</v>
      </c>
      <c r="B64" s="25"/>
      <c r="C64" s="25">
        <v>5.2</v>
      </c>
      <c r="D64" s="28"/>
      <c r="E64" s="25">
        <v>7.1</v>
      </c>
      <c r="F64" s="25"/>
      <c r="G64" s="33">
        <v>4.5</v>
      </c>
      <c r="H64" s="25"/>
      <c r="I64" s="25">
        <v>4.45</v>
      </c>
      <c r="J64" s="17"/>
      <c r="K64" s="17">
        <v>4.55</v>
      </c>
      <c r="L64" s="17"/>
      <c r="M64" s="17">
        <v>5.6</v>
      </c>
    </row>
    <row r="65" spans="1:13" ht="18.75" x14ac:dyDescent="0.25">
      <c r="A65" s="26" t="s">
        <v>4</v>
      </c>
      <c r="B65" s="25"/>
      <c r="C65" s="25">
        <v>53.1</v>
      </c>
      <c r="D65" s="28"/>
      <c r="E65" s="25">
        <v>58.4</v>
      </c>
      <c r="F65" s="25"/>
      <c r="G65" s="29">
        <v>73.099999999999994</v>
      </c>
      <c r="H65" s="25"/>
      <c r="I65" s="25">
        <v>75.42</v>
      </c>
      <c r="J65" s="17"/>
      <c r="K65" s="17">
        <v>78.2</v>
      </c>
      <c r="M65" s="17">
        <v>89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6.92</v>
      </c>
      <c r="C67" s="25">
        <v>10.1</v>
      </c>
      <c r="D67" s="28">
        <v>7.61</v>
      </c>
      <c r="E67" s="25">
        <v>9.1999999999999993</v>
      </c>
      <c r="F67" s="25">
        <v>1.52</v>
      </c>
      <c r="G67" s="29">
        <v>10.199999999999999</v>
      </c>
      <c r="H67" s="25">
        <v>2.0699999999999998</v>
      </c>
      <c r="I67" s="25">
        <v>10.06</v>
      </c>
      <c r="J67" s="17">
        <v>4.8899999999999997</v>
      </c>
      <c r="K67" s="17">
        <v>10.1</v>
      </c>
      <c r="L67" s="17">
        <v>3.72</v>
      </c>
      <c r="M67" s="17">
        <v>10.7</v>
      </c>
    </row>
    <row r="68" spans="1:13" ht="18.75" x14ac:dyDescent="0.25">
      <c r="A68" s="27" t="s">
        <v>5</v>
      </c>
      <c r="B68" s="31">
        <v>5.77</v>
      </c>
      <c r="C68" s="25">
        <v>7.2</v>
      </c>
      <c r="D68" s="28">
        <v>5.43</v>
      </c>
      <c r="E68" s="25">
        <v>8</v>
      </c>
      <c r="F68" s="25">
        <v>14.2</v>
      </c>
      <c r="G68" s="29">
        <v>7.1</v>
      </c>
      <c r="H68" s="25">
        <v>15.6</v>
      </c>
      <c r="I68" s="25">
        <v>6.95</v>
      </c>
      <c r="J68" s="17">
        <v>13.7</v>
      </c>
      <c r="K68" s="17">
        <v>6.98</v>
      </c>
      <c r="L68" s="17">
        <v>12.4</v>
      </c>
      <c r="M68" s="17">
        <v>7.28</v>
      </c>
    </row>
    <row r="69" spans="1:13" ht="18.75" x14ac:dyDescent="0.25">
      <c r="A69" s="27" t="s">
        <v>6</v>
      </c>
      <c r="B69" s="31">
        <v>4.63</v>
      </c>
      <c r="C69" s="25">
        <v>6.3</v>
      </c>
      <c r="D69" s="28">
        <v>4.87</v>
      </c>
      <c r="E69" s="25">
        <v>6.9</v>
      </c>
      <c r="F69" s="25">
        <v>7.79</v>
      </c>
      <c r="G69" s="29">
        <v>6.5</v>
      </c>
      <c r="H69" s="25">
        <v>7.94</v>
      </c>
      <c r="I69" s="25">
        <v>6.58</v>
      </c>
      <c r="J69" s="17">
        <v>30.6</v>
      </c>
      <c r="K69" s="17">
        <v>6.96</v>
      </c>
      <c r="L69" s="17">
        <v>22.7</v>
      </c>
      <c r="M69" s="17">
        <v>6.8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62:M62"/>
    <mergeCell ref="B51:B55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0"/>
  <sheetViews>
    <sheetView topLeftCell="A16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108</v>
      </c>
      <c r="D2" s="101"/>
      <c r="E2" s="101"/>
      <c r="F2" s="102" t="s">
        <v>269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69030</v>
      </c>
      <c r="D4" s="67"/>
      <c r="E4" s="67"/>
      <c r="F4" s="67">
        <v>70200</v>
      </c>
      <c r="G4" s="67"/>
      <c r="H4" s="67"/>
      <c r="I4" s="67">
        <v>71546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56920</v>
      </c>
      <c r="D5" s="67"/>
      <c r="E5" s="67"/>
      <c r="F5" s="67">
        <v>57800</v>
      </c>
      <c r="G5" s="67"/>
      <c r="H5" s="67"/>
      <c r="I5" s="67">
        <v>58890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C4-'18日'!I4</f>
        <v>1275</v>
      </c>
      <c r="D6" s="109"/>
      <c r="E6" s="109"/>
      <c r="F6" s="110">
        <f>F4-C4</f>
        <v>1170</v>
      </c>
      <c r="G6" s="111"/>
      <c r="H6" s="112"/>
      <c r="I6" s="110">
        <f>I4-F4</f>
        <v>1346</v>
      </c>
      <c r="J6" s="111"/>
      <c r="K6" s="112"/>
      <c r="L6" s="106">
        <f>C6+F6+I6</f>
        <v>3791</v>
      </c>
      <c r="M6" s="106">
        <f>C7+F7+I7</f>
        <v>3140</v>
      </c>
    </row>
    <row r="7" spans="1:15" ht="21.95" customHeight="1" x14ac:dyDescent="0.15">
      <c r="A7" s="95"/>
      <c r="B7" s="6" t="s">
        <v>16</v>
      </c>
      <c r="C7" s="109">
        <f>C5-'18日'!I5</f>
        <v>1170</v>
      </c>
      <c r="D7" s="109"/>
      <c r="E7" s="109"/>
      <c r="F7" s="110">
        <f>F5-C5</f>
        <v>880</v>
      </c>
      <c r="G7" s="111"/>
      <c r="H7" s="112"/>
      <c r="I7" s="110">
        <f>I5-F5</f>
        <v>1090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43</v>
      </c>
      <c r="G9" s="67"/>
      <c r="H9" s="67"/>
      <c r="I9" s="67">
        <v>49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43</v>
      </c>
      <c r="G10" s="67"/>
      <c r="H10" s="67"/>
      <c r="I10" s="67">
        <v>49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480</v>
      </c>
      <c r="D15" s="36">
        <v>460</v>
      </c>
      <c r="E15" s="36">
        <v>440</v>
      </c>
      <c r="F15" s="36">
        <v>440</v>
      </c>
      <c r="G15" s="36">
        <v>410</v>
      </c>
      <c r="H15" s="36">
        <v>370</v>
      </c>
      <c r="I15" s="36">
        <v>370</v>
      </c>
      <c r="J15" s="36">
        <v>340</v>
      </c>
      <c r="K15" s="36">
        <v>300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340</v>
      </c>
      <c r="D21" s="36">
        <v>500</v>
      </c>
      <c r="E21" s="36">
        <v>420</v>
      </c>
      <c r="F21" s="36">
        <v>420</v>
      </c>
      <c r="G21" s="36">
        <v>320</v>
      </c>
      <c r="H21" s="36">
        <v>500</v>
      </c>
      <c r="I21" s="36">
        <v>500</v>
      </c>
      <c r="J21" s="36">
        <v>400</v>
      </c>
      <c r="K21" s="36">
        <v>300</v>
      </c>
    </row>
    <row r="22" spans="1:11" ht="21.95" customHeight="1" x14ac:dyDescent="0.15">
      <c r="A22" s="66"/>
      <c r="B22" s="8" t="s">
        <v>33</v>
      </c>
      <c r="C22" s="62" t="s">
        <v>267</v>
      </c>
      <c r="D22" s="62"/>
      <c r="E22" s="62"/>
      <c r="F22" s="62" t="s">
        <v>272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2960</v>
      </c>
      <c r="D23" s="63"/>
      <c r="E23" s="63"/>
      <c r="F23" s="63">
        <f>2080+640</f>
        <v>2720</v>
      </c>
      <c r="G23" s="63"/>
      <c r="H23" s="63"/>
      <c r="I23" s="63">
        <f>2080+600</f>
        <v>2680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1710</v>
      </c>
      <c r="D24" s="63"/>
      <c r="E24" s="63"/>
      <c r="F24" s="63">
        <f>800+780</f>
        <v>1580</v>
      </c>
      <c r="G24" s="63"/>
      <c r="H24" s="63"/>
      <c r="I24" s="63">
        <f>760+750</f>
        <v>1510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46</v>
      </c>
      <c r="D25" s="63"/>
      <c r="E25" s="63"/>
      <c r="F25" s="63">
        <v>46</v>
      </c>
      <c r="G25" s="63"/>
      <c r="H25" s="63"/>
      <c r="I25" s="63">
        <v>46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228</v>
      </c>
      <c r="D26" s="63"/>
      <c r="E26" s="63"/>
      <c r="F26" s="63">
        <v>226</v>
      </c>
      <c r="G26" s="63"/>
      <c r="H26" s="63"/>
      <c r="I26" s="63">
        <v>226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271</v>
      </c>
      <c r="D28" s="78"/>
      <c r="E28" s="79"/>
      <c r="F28" s="77" t="s">
        <v>273</v>
      </c>
      <c r="G28" s="78"/>
      <c r="H28" s="79"/>
      <c r="I28" s="77" t="s">
        <v>274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109</v>
      </c>
      <c r="D31" s="46"/>
      <c r="E31" s="47"/>
      <c r="F31" s="45" t="s">
        <v>270</v>
      </c>
      <c r="G31" s="46"/>
      <c r="H31" s="47"/>
      <c r="I31" s="45" t="s">
        <v>266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9.1199999999999992</v>
      </c>
      <c r="F35" s="39">
        <v>9.19</v>
      </c>
      <c r="G35" s="39">
        <v>9.32</v>
      </c>
      <c r="H35" s="36">
        <v>9.3000000000000007</v>
      </c>
      <c r="I35" s="39">
        <v>9.2100000000000009</v>
      </c>
      <c r="J35" s="17">
        <v>9.23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6.4</v>
      </c>
      <c r="F36" s="39">
        <v>5.24</v>
      </c>
      <c r="G36" s="39">
        <v>6.37</v>
      </c>
      <c r="H36" s="36">
        <v>8.3000000000000007</v>
      </c>
      <c r="I36" s="39">
        <v>8.2799999999999994</v>
      </c>
      <c r="J36" s="17">
        <v>7.26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12.1</v>
      </c>
      <c r="F37" s="39">
        <v>15.7</v>
      </c>
      <c r="G37" s="39">
        <v>12.8</v>
      </c>
      <c r="H37" s="36">
        <v>5.45</v>
      </c>
      <c r="I37" s="39">
        <v>13.5</v>
      </c>
      <c r="J37" s="17">
        <v>13.1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9.1999999999999993</v>
      </c>
      <c r="F38" s="39">
        <v>7.6</v>
      </c>
      <c r="G38" s="39">
        <v>9.6300000000000008</v>
      </c>
      <c r="H38" s="32">
        <v>12.7</v>
      </c>
      <c r="I38" s="39">
        <v>8.92</v>
      </c>
      <c r="J38" s="17">
        <v>8.6199999999999992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0.6</v>
      </c>
      <c r="H39" s="36">
        <v>0.6</v>
      </c>
      <c r="I39" s="39">
        <v>0.6</v>
      </c>
      <c r="J39" s="17">
        <v>0.6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10.25</v>
      </c>
      <c r="F40" s="39">
        <v>10.31</v>
      </c>
      <c r="G40" s="39">
        <v>10.26</v>
      </c>
      <c r="H40" s="36">
        <v>10.24</v>
      </c>
      <c r="I40" s="39">
        <v>10.34</v>
      </c>
      <c r="J40" s="17">
        <v>10.28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23.7</v>
      </c>
      <c r="F41" s="39">
        <v>24.4</v>
      </c>
      <c r="G41" s="39">
        <v>21.5</v>
      </c>
      <c r="H41" s="36">
        <v>23.4</v>
      </c>
      <c r="I41" s="39">
        <v>23.2</v>
      </c>
      <c r="J41" s="17">
        <v>21.28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9.24</v>
      </c>
      <c r="F42" s="39">
        <v>9.9</v>
      </c>
      <c r="G42" s="39">
        <v>9.76</v>
      </c>
      <c r="H42" s="36">
        <v>10.4</v>
      </c>
      <c r="I42" s="39">
        <v>10.199999999999999</v>
      </c>
      <c r="J42" s="17">
        <v>9.4499999999999993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3.53</v>
      </c>
      <c r="F43" s="39">
        <v>4.0199999999999996</v>
      </c>
      <c r="G43" s="39">
        <v>7.91</v>
      </c>
      <c r="H43" s="36">
        <v>7.2</v>
      </c>
      <c r="I43" s="39">
        <v>8.58</v>
      </c>
      <c r="J43" s="17">
        <v>8.25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430</v>
      </c>
      <c r="F44" s="39">
        <v>464</v>
      </c>
      <c r="G44" s="39">
        <v>495</v>
      </c>
      <c r="H44" s="36">
        <v>478</v>
      </c>
      <c r="I44" s="39">
        <v>559</v>
      </c>
      <c r="J44" s="17">
        <v>537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5.03</v>
      </c>
      <c r="F45" s="39">
        <v>5.12</v>
      </c>
      <c r="G45" s="39">
        <v>8.81</v>
      </c>
      <c r="H45" s="36">
        <v>7.2</v>
      </c>
      <c r="I45" s="39">
        <v>7.29</v>
      </c>
      <c r="J45" s="17">
        <v>5.38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13.3</v>
      </c>
      <c r="F46" s="39">
        <v>16.7</v>
      </c>
      <c r="G46" s="39">
        <v>17.3</v>
      </c>
      <c r="H46" s="36">
        <v>18.600000000000001</v>
      </c>
      <c r="I46" s="39">
        <v>18.899999999999999</v>
      </c>
      <c r="J46" s="17">
        <v>19.600000000000001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2.0499999999999998</v>
      </c>
      <c r="F47" s="39">
        <v>2.11</v>
      </c>
      <c r="G47" s="39">
        <v>9.7200000000000006</v>
      </c>
      <c r="H47" s="36">
        <v>1.07</v>
      </c>
      <c r="I47" s="39">
        <v>6.52</v>
      </c>
      <c r="J47" s="17">
        <v>6.49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4.82</v>
      </c>
      <c r="F48" s="39">
        <v>5.41</v>
      </c>
      <c r="G48" s="39">
        <v>7.46</v>
      </c>
      <c r="H48" s="36">
        <v>6.9</v>
      </c>
      <c r="I48" s="39">
        <v>6.59</v>
      </c>
      <c r="J48" s="17">
        <v>7.94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8.6</v>
      </c>
      <c r="F49" s="39">
        <v>8.69</v>
      </c>
      <c r="G49" s="39">
        <v>11.6</v>
      </c>
      <c r="H49" s="36">
        <v>14</v>
      </c>
      <c r="I49" s="39">
        <v>13.1</v>
      </c>
      <c r="J49" s="17">
        <v>13.8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1.48</v>
      </c>
      <c r="F50" s="39">
        <v>2.92</v>
      </c>
      <c r="G50" s="39">
        <v>8.31</v>
      </c>
      <c r="H50" s="36">
        <v>7.5</v>
      </c>
      <c r="I50" s="39">
        <v>4.53</v>
      </c>
      <c r="J50" s="17">
        <v>5.38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39"/>
      <c r="F55" s="39"/>
      <c r="G55" s="39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6.92</v>
      </c>
      <c r="D56" s="18" t="s">
        <v>80</v>
      </c>
      <c r="E56" s="19">
        <v>72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0.77</v>
      </c>
      <c r="C59" s="25"/>
      <c r="D59" s="25">
        <v>1.52</v>
      </c>
      <c r="E59" s="25"/>
      <c r="F59" s="25">
        <v>13.9</v>
      </c>
      <c r="G59" s="29"/>
      <c r="H59" s="25">
        <v>4.93</v>
      </c>
      <c r="I59" s="25"/>
      <c r="J59" s="17">
        <v>14.6</v>
      </c>
      <c r="K59" s="17"/>
      <c r="L59" s="17">
        <v>8.3800000000000008</v>
      </c>
      <c r="M59" s="17"/>
    </row>
    <row r="60" spans="1:13" ht="18.75" x14ac:dyDescent="0.25">
      <c r="A60" s="24" t="s">
        <v>1</v>
      </c>
      <c r="B60" s="25">
        <v>44.9</v>
      </c>
      <c r="C60" s="25"/>
      <c r="D60" s="25">
        <v>27.6</v>
      </c>
      <c r="E60" s="25"/>
      <c r="F60" s="25">
        <v>41.6</v>
      </c>
      <c r="G60" s="29"/>
      <c r="H60" s="25"/>
      <c r="I60" s="25"/>
      <c r="J60" s="17">
        <v>96.9</v>
      </c>
      <c r="K60" s="17"/>
      <c r="L60" s="17">
        <v>65.489999999999995</v>
      </c>
      <c r="M60" s="17"/>
    </row>
    <row r="61" spans="1:13" ht="18.75" x14ac:dyDescent="0.25">
      <c r="A61" s="24" t="s">
        <v>2</v>
      </c>
      <c r="B61" s="25">
        <v>37.4</v>
      </c>
      <c r="C61" s="25"/>
      <c r="D61" s="25">
        <v>45.6</v>
      </c>
      <c r="E61" s="25"/>
      <c r="F61" s="25"/>
      <c r="G61" s="29"/>
      <c r="H61" s="25">
        <v>9.3000000000000007</v>
      </c>
      <c r="I61" s="25"/>
      <c r="J61" s="17">
        <v>4.9000000000000004</v>
      </c>
      <c r="K61" s="17"/>
      <c r="L61" s="17">
        <v>8.1999999999999993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39.67</v>
      </c>
      <c r="D63" s="25"/>
      <c r="E63" s="25">
        <v>57.02</v>
      </c>
      <c r="F63" s="25"/>
      <c r="G63" s="29">
        <v>61.2</v>
      </c>
      <c r="H63" s="25"/>
      <c r="I63" s="25">
        <v>49.95</v>
      </c>
      <c r="J63" s="17"/>
      <c r="K63" s="17">
        <v>42.92</v>
      </c>
      <c r="M63" s="17">
        <v>52.61</v>
      </c>
    </row>
    <row r="64" spans="1:13" ht="18.75" x14ac:dyDescent="0.25">
      <c r="A64" s="26" t="s">
        <v>3</v>
      </c>
      <c r="B64" s="25"/>
      <c r="C64" s="25">
        <v>61.82</v>
      </c>
      <c r="D64" s="25"/>
      <c r="E64" s="25">
        <v>22.94</v>
      </c>
      <c r="F64" s="25"/>
      <c r="G64" s="33"/>
      <c r="H64" s="25"/>
      <c r="I64" s="25">
        <v>54</v>
      </c>
      <c r="J64" s="17"/>
      <c r="K64" s="17">
        <v>96.98</v>
      </c>
      <c r="L64" s="17"/>
      <c r="M64" s="17">
        <v>73.91</v>
      </c>
    </row>
    <row r="65" spans="1:13" ht="18.75" x14ac:dyDescent="0.25">
      <c r="A65" s="26" t="s">
        <v>4</v>
      </c>
      <c r="B65" s="25"/>
      <c r="C65" s="25">
        <v>96.81</v>
      </c>
      <c r="D65" s="25"/>
      <c r="E65" s="25">
        <v>38.42</v>
      </c>
      <c r="F65" s="25"/>
      <c r="G65" s="29">
        <v>83.3</v>
      </c>
      <c r="H65" s="25"/>
      <c r="I65" s="25">
        <v>88.2</v>
      </c>
      <c r="J65" s="17"/>
      <c r="K65" s="17">
        <v>68.98</v>
      </c>
      <c r="M65" s="17">
        <v>68.52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2.0099999999999998</v>
      </c>
      <c r="C67" s="25">
        <v>11.6</v>
      </c>
      <c r="D67" s="25">
        <v>3.04</v>
      </c>
      <c r="E67" s="25">
        <v>11.95</v>
      </c>
      <c r="F67" s="25">
        <v>5.63</v>
      </c>
      <c r="G67" s="25">
        <v>10.7</v>
      </c>
      <c r="H67" s="25">
        <v>10.1</v>
      </c>
      <c r="I67" s="25">
        <v>11.57</v>
      </c>
      <c r="J67" s="25">
        <v>4.87</v>
      </c>
      <c r="K67" s="25">
        <v>10.62</v>
      </c>
      <c r="L67" s="25">
        <v>4.58</v>
      </c>
      <c r="M67" s="25">
        <v>11.29</v>
      </c>
    </row>
    <row r="68" spans="1:13" ht="18.75" x14ac:dyDescent="0.25">
      <c r="A68" s="27" t="s">
        <v>5</v>
      </c>
      <c r="B68" s="25">
        <v>4.3</v>
      </c>
      <c r="C68" s="25">
        <v>8.56</v>
      </c>
      <c r="D68" s="25">
        <v>4.5999999999999996</v>
      </c>
      <c r="E68" s="25">
        <v>8.52</v>
      </c>
      <c r="F68" s="25">
        <v>9.82</v>
      </c>
      <c r="G68" s="25">
        <v>7.9</v>
      </c>
      <c r="H68" s="25">
        <v>8.4</v>
      </c>
      <c r="I68" s="25">
        <v>8.64</v>
      </c>
      <c r="J68" s="25">
        <v>10.4</v>
      </c>
      <c r="K68" s="25">
        <v>7.86</v>
      </c>
      <c r="L68" s="25">
        <v>10.9</v>
      </c>
      <c r="M68" s="25">
        <v>9.1300000000000008</v>
      </c>
    </row>
    <row r="69" spans="1:13" ht="18.75" x14ac:dyDescent="0.25">
      <c r="A69" s="27" t="s">
        <v>6</v>
      </c>
      <c r="B69" s="25">
        <v>1.36</v>
      </c>
      <c r="C69" s="25">
        <v>9.1199999999999992</v>
      </c>
      <c r="D69" s="25">
        <v>1.59</v>
      </c>
      <c r="E69" s="25">
        <v>8.85</v>
      </c>
      <c r="F69" s="25">
        <v>17.5</v>
      </c>
      <c r="G69" s="25">
        <v>8.6</v>
      </c>
      <c r="H69" s="25">
        <v>12.9</v>
      </c>
      <c r="I69" s="25">
        <v>8.9</v>
      </c>
      <c r="J69" s="25">
        <v>12.5</v>
      </c>
      <c r="K69" s="25">
        <v>8.06</v>
      </c>
      <c r="L69" s="25">
        <v>11.3</v>
      </c>
      <c r="M69" s="25">
        <v>8.92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0"/>
  <sheetViews>
    <sheetView topLeftCell="A10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298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85130</v>
      </c>
      <c r="D4" s="67"/>
      <c r="E4" s="67"/>
      <c r="F4" s="67">
        <v>86380</v>
      </c>
      <c r="G4" s="67"/>
      <c r="H4" s="67"/>
      <c r="I4" s="67">
        <v>87890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69290</v>
      </c>
      <c r="D5" s="67"/>
      <c r="E5" s="67"/>
      <c r="F5" s="67">
        <v>70120</v>
      </c>
      <c r="G5" s="67"/>
      <c r="H5" s="67"/>
      <c r="I5" s="67">
        <v>71058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C4-'22日'!I4</f>
        <v>1419</v>
      </c>
      <c r="D6" s="109"/>
      <c r="E6" s="109"/>
      <c r="F6" s="110">
        <f>F4-C4</f>
        <v>1250</v>
      </c>
      <c r="G6" s="111"/>
      <c r="H6" s="112"/>
      <c r="I6" s="110">
        <f>I4-F4</f>
        <v>1510</v>
      </c>
      <c r="J6" s="111"/>
      <c r="K6" s="112"/>
      <c r="L6" s="106">
        <f>C6+F6+I6</f>
        <v>4179</v>
      </c>
      <c r="M6" s="106">
        <f>C7+F7+I7</f>
        <v>2908</v>
      </c>
    </row>
    <row r="7" spans="1:15" ht="21.95" customHeight="1" x14ac:dyDescent="0.15">
      <c r="A7" s="95"/>
      <c r="B7" s="6" t="s">
        <v>16</v>
      </c>
      <c r="C7" s="109">
        <f>C5-'22日'!I5</f>
        <v>1140</v>
      </c>
      <c r="D7" s="109"/>
      <c r="E7" s="109"/>
      <c r="F7" s="110">
        <f>F5-C5</f>
        <v>830</v>
      </c>
      <c r="G7" s="111"/>
      <c r="H7" s="112"/>
      <c r="I7" s="110">
        <f>I5-F5</f>
        <v>938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43</v>
      </c>
      <c r="D9" s="67"/>
      <c r="E9" s="67"/>
      <c r="F9" s="67">
        <v>48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43</v>
      </c>
      <c r="D10" s="67"/>
      <c r="E10" s="67"/>
      <c r="F10" s="67">
        <v>48</v>
      </c>
      <c r="G10" s="67"/>
      <c r="H10" s="67"/>
      <c r="I10" s="67">
        <v>46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90</v>
      </c>
      <c r="K12" s="39">
        <v>90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300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7" customHeight="1" x14ac:dyDescent="0.15">
      <c r="A15" s="49" t="s">
        <v>26</v>
      </c>
      <c r="B15" s="7" t="s">
        <v>27</v>
      </c>
      <c r="C15" s="36">
        <v>460</v>
      </c>
      <c r="D15" s="36">
        <v>430</v>
      </c>
      <c r="E15" s="36">
        <v>400</v>
      </c>
      <c r="F15" s="36">
        <v>400</v>
      </c>
      <c r="G15" s="36">
        <v>360</v>
      </c>
      <c r="H15" s="36">
        <v>310</v>
      </c>
      <c r="I15" s="36">
        <v>300</v>
      </c>
      <c r="J15" s="36">
        <v>250</v>
      </c>
      <c r="K15" s="36">
        <v>500</v>
      </c>
    </row>
    <row r="16" spans="1:15" ht="32.2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302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460</v>
      </c>
      <c r="D21" s="36">
        <v>370</v>
      </c>
      <c r="E21" s="36">
        <v>280</v>
      </c>
      <c r="F21" s="36">
        <v>280</v>
      </c>
      <c r="G21" s="36">
        <v>170</v>
      </c>
      <c r="H21" s="36">
        <v>500</v>
      </c>
      <c r="I21" s="36">
        <v>490</v>
      </c>
      <c r="J21" s="36">
        <v>400</v>
      </c>
      <c r="K21" s="36">
        <v>300</v>
      </c>
    </row>
    <row r="22" spans="1:11" ht="34.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299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1400</v>
      </c>
      <c r="D23" s="63"/>
      <c r="E23" s="63"/>
      <c r="F23" s="63">
        <v>1400</v>
      </c>
      <c r="G23" s="63"/>
      <c r="H23" s="63"/>
      <c r="I23" s="63">
        <v>1300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390+360</f>
        <v>750</v>
      </c>
      <c r="D24" s="63"/>
      <c r="E24" s="63"/>
      <c r="F24" s="63">
        <v>750</v>
      </c>
      <c r="G24" s="63"/>
      <c r="H24" s="63"/>
      <c r="I24" s="63">
        <v>2500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44</v>
      </c>
      <c r="D25" s="63"/>
      <c r="E25" s="63"/>
      <c r="F25" s="63">
        <v>44</v>
      </c>
      <c r="G25" s="63"/>
      <c r="H25" s="63"/>
      <c r="I25" s="63">
        <v>43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218</v>
      </c>
      <c r="D26" s="63"/>
      <c r="E26" s="63"/>
      <c r="F26" s="63">
        <v>216</v>
      </c>
      <c r="G26" s="63"/>
      <c r="H26" s="63"/>
      <c r="I26" s="63">
        <v>216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113" t="s">
        <v>297</v>
      </c>
      <c r="D28" s="78"/>
      <c r="E28" s="79"/>
      <c r="F28" s="77"/>
      <c r="G28" s="78"/>
      <c r="H28" s="79"/>
      <c r="I28" s="77" t="s">
        <v>303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166</v>
      </c>
      <c r="D31" s="46"/>
      <c r="E31" s="47"/>
      <c r="F31" s="45" t="s">
        <v>235</v>
      </c>
      <c r="G31" s="46"/>
      <c r="H31" s="47"/>
      <c r="I31" s="45" t="s">
        <v>301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9.2100000000000009</v>
      </c>
      <c r="F35" s="39">
        <v>9.18</v>
      </c>
      <c r="G35" s="39">
        <v>9.2799999999999994</v>
      </c>
      <c r="H35" s="36">
        <v>9.39</v>
      </c>
      <c r="I35" s="39">
        <v>9.35</v>
      </c>
      <c r="J35" s="17">
        <v>9.19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7.86</v>
      </c>
      <c r="F36" s="39">
        <v>6.29</v>
      </c>
      <c r="G36" s="39">
        <v>6.94</v>
      </c>
      <c r="H36" s="36">
        <v>7.97</v>
      </c>
      <c r="I36" s="39">
        <v>6.23</v>
      </c>
      <c r="J36" s="17">
        <v>7.12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11.4</v>
      </c>
      <c r="F37" s="39">
        <v>12.1</v>
      </c>
      <c r="G37" s="30">
        <v>12.2</v>
      </c>
      <c r="H37" s="36">
        <v>12.1</v>
      </c>
      <c r="I37" s="39">
        <v>11.6</v>
      </c>
      <c r="J37" s="17">
        <v>12.3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3.92</v>
      </c>
      <c r="F38" s="30">
        <v>5.24</v>
      </c>
      <c r="G38" s="30">
        <v>3.5</v>
      </c>
      <c r="H38" s="32">
        <v>4.0199999999999996</v>
      </c>
      <c r="I38" s="39">
        <v>11.4</v>
      </c>
      <c r="J38" s="17">
        <v>8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10.28</v>
      </c>
      <c r="F40" s="39">
        <v>10.26</v>
      </c>
      <c r="G40" s="39">
        <v>10.28</v>
      </c>
      <c r="H40" s="36">
        <v>10.41</v>
      </c>
      <c r="I40" s="39">
        <v>10.18</v>
      </c>
      <c r="J40" s="17">
        <v>10.210000000000001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21.93</v>
      </c>
      <c r="F41" s="39">
        <v>22.4</v>
      </c>
      <c r="G41" s="39">
        <v>22.7</v>
      </c>
      <c r="H41" s="36">
        <v>21.1</v>
      </c>
      <c r="I41" s="39">
        <v>21.8</v>
      </c>
      <c r="J41" s="17">
        <v>20.8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8.3800000000000008</v>
      </c>
      <c r="F42" s="39">
        <v>8.33</v>
      </c>
      <c r="G42" s="39">
        <v>8.5299999999999994</v>
      </c>
      <c r="H42" s="36">
        <v>8.2200000000000006</v>
      </c>
      <c r="I42" s="39">
        <v>7.75</v>
      </c>
      <c r="J42" s="17">
        <v>7.54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8.2799999999999994</v>
      </c>
      <c r="F43" s="39">
        <v>8.17</v>
      </c>
      <c r="G43" s="39">
        <v>12.6</v>
      </c>
      <c r="H43" s="36">
        <v>7.6</v>
      </c>
      <c r="I43" s="39">
        <v>8.5</v>
      </c>
      <c r="J43" s="17">
        <v>7.89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555</v>
      </c>
      <c r="F44" s="39">
        <v>543</v>
      </c>
      <c r="G44" s="39">
        <v>522</v>
      </c>
      <c r="H44" s="36">
        <v>833</v>
      </c>
      <c r="I44" s="39">
        <v>530</v>
      </c>
      <c r="J44" s="17">
        <v>450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6.24</v>
      </c>
      <c r="F45" s="39">
        <v>7.38</v>
      </c>
      <c r="G45" s="39">
        <v>5.17</v>
      </c>
      <c r="H45" s="36">
        <v>6.3</v>
      </c>
      <c r="I45" s="39">
        <v>5.86</v>
      </c>
      <c r="J45" s="17">
        <v>6.28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25</v>
      </c>
      <c r="F46" s="39">
        <v>25.2</v>
      </c>
      <c r="G46" s="39">
        <v>21.6</v>
      </c>
      <c r="H46" s="36">
        <v>20.9</v>
      </c>
      <c r="I46" s="39">
        <v>19.600000000000001</v>
      </c>
      <c r="J46" s="17">
        <v>18.7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2.2799999999999998</v>
      </c>
      <c r="F47" s="39">
        <v>3.92</v>
      </c>
      <c r="G47" s="39">
        <v>1.2</v>
      </c>
      <c r="H47" s="36">
        <v>5.4</v>
      </c>
      <c r="I47" s="39">
        <v>7.77</v>
      </c>
      <c r="J47" s="17">
        <v>6.25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7.38</v>
      </c>
      <c r="F48" s="39">
        <v>6.56</v>
      </c>
      <c r="G48" s="39">
        <v>6.62</v>
      </c>
      <c r="H48" s="36">
        <v>5.77</v>
      </c>
      <c r="I48" s="39">
        <v>6.42</v>
      </c>
      <c r="J48" s="17">
        <v>6.12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8.1999999999999993</v>
      </c>
      <c r="F49" s="39">
        <v>8.4</v>
      </c>
      <c r="G49" s="39">
        <v>9.1</v>
      </c>
      <c r="H49" s="36">
        <v>10.5</v>
      </c>
      <c r="I49" s="39">
        <v>9.9</v>
      </c>
      <c r="J49" s="17">
        <v>7.8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3.24</v>
      </c>
      <c r="F50" s="39">
        <v>5.26</v>
      </c>
      <c r="G50" s="39">
        <v>6.61</v>
      </c>
      <c r="H50" s="36">
        <v>5.7</v>
      </c>
      <c r="I50" s="39">
        <v>6.84</v>
      </c>
      <c r="J50" s="17">
        <v>5.44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6.95</v>
      </c>
      <c r="D56" s="18" t="s">
        <v>80</v>
      </c>
      <c r="E56" s="19">
        <v>77</v>
      </c>
      <c r="F56" s="18" t="s">
        <v>81</v>
      </c>
      <c r="G56" s="19">
        <v>81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3.69</v>
      </c>
      <c r="C59" s="25"/>
      <c r="D59" s="28">
        <v>5.58</v>
      </c>
      <c r="E59" s="25"/>
      <c r="F59" s="25">
        <v>8</v>
      </c>
      <c r="G59" s="29"/>
      <c r="H59" s="25">
        <v>25.6</v>
      </c>
      <c r="I59" s="25"/>
      <c r="J59" s="25">
        <v>72</v>
      </c>
      <c r="K59" s="17"/>
      <c r="L59" s="17">
        <v>103</v>
      </c>
      <c r="M59" s="17"/>
    </row>
    <row r="60" spans="1:13" ht="18.75" x14ac:dyDescent="0.25">
      <c r="A60" s="24" t="s">
        <v>1</v>
      </c>
      <c r="B60" s="25">
        <v>46.17</v>
      </c>
      <c r="C60" s="25"/>
      <c r="D60" s="28">
        <v>49.57</v>
      </c>
      <c r="E60" s="25"/>
      <c r="F60" s="25"/>
      <c r="G60" s="29"/>
      <c r="H60" s="25">
        <v>77.5</v>
      </c>
      <c r="I60" s="25"/>
      <c r="J60" s="25">
        <v>70.2</v>
      </c>
      <c r="K60" s="17"/>
      <c r="L60" s="17">
        <v>54.1</v>
      </c>
      <c r="M60" s="17"/>
    </row>
    <row r="61" spans="1:13" ht="18.75" x14ac:dyDescent="0.25">
      <c r="A61" s="24" t="s">
        <v>2</v>
      </c>
      <c r="B61" s="25">
        <v>6.21</v>
      </c>
      <c r="C61" s="25"/>
      <c r="D61" s="28">
        <v>6.43</v>
      </c>
      <c r="E61" s="25"/>
      <c r="F61" s="25">
        <v>14.5</v>
      </c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42.62</v>
      </c>
      <c r="D63" s="28"/>
      <c r="E63" s="25">
        <v>39.020000000000003</v>
      </c>
      <c r="F63" s="25"/>
      <c r="G63" s="29">
        <v>35.6</v>
      </c>
      <c r="H63" s="25"/>
      <c r="I63" s="25">
        <v>34.5</v>
      </c>
      <c r="J63" s="17"/>
      <c r="K63" s="25">
        <v>33.799999999999997</v>
      </c>
      <c r="M63" s="17">
        <v>34.200000000000003</v>
      </c>
    </row>
    <row r="64" spans="1:13" ht="18.75" x14ac:dyDescent="0.25">
      <c r="A64" s="26" t="s">
        <v>3</v>
      </c>
      <c r="B64" s="25"/>
      <c r="C64" s="25">
        <v>6.31</v>
      </c>
      <c r="D64" s="28"/>
      <c r="E64" s="25">
        <v>8.3000000000000007</v>
      </c>
      <c r="F64" s="25"/>
      <c r="G64" s="33">
        <v>9.3000000000000007</v>
      </c>
      <c r="H64" s="25"/>
      <c r="I64" s="25">
        <v>9</v>
      </c>
      <c r="J64" s="17"/>
      <c r="K64" s="25">
        <v>9.1999999999999993</v>
      </c>
      <c r="L64" s="17"/>
      <c r="M64" s="17">
        <v>10</v>
      </c>
    </row>
    <row r="65" spans="1:13" ht="18.75" x14ac:dyDescent="0.25">
      <c r="A65" s="26" t="s">
        <v>4</v>
      </c>
      <c r="B65" s="25"/>
      <c r="C65" s="25">
        <v>50.76</v>
      </c>
      <c r="D65" s="28"/>
      <c r="E65" s="25">
        <v>52.9</v>
      </c>
      <c r="F65" s="25"/>
      <c r="G65" s="29">
        <v>51.3</v>
      </c>
      <c r="H65" s="25"/>
      <c r="I65" s="25">
        <v>52.3</v>
      </c>
      <c r="J65" s="17"/>
      <c r="K65" s="25">
        <v>54.2</v>
      </c>
      <c r="M65" s="17">
        <v>68.8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6.28</v>
      </c>
      <c r="C67" s="25">
        <v>12.07</v>
      </c>
      <c r="D67" s="28">
        <v>6.92</v>
      </c>
      <c r="E67" s="25">
        <v>11.56</v>
      </c>
      <c r="F67" s="25">
        <v>7.3</v>
      </c>
      <c r="G67" s="29">
        <v>11.36</v>
      </c>
      <c r="H67" s="25">
        <v>13.5</v>
      </c>
      <c r="I67" s="25">
        <v>12</v>
      </c>
      <c r="J67" s="25">
        <v>17.600000000000001</v>
      </c>
      <c r="K67" s="25">
        <v>12.2</v>
      </c>
      <c r="L67" s="17">
        <v>17.5</v>
      </c>
      <c r="M67" s="17">
        <v>11.5</v>
      </c>
    </row>
    <row r="68" spans="1:13" ht="18.75" x14ac:dyDescent="0.25">
      <c r="A68" s="27" t="s">
        <v>5</v>
      </c>
      <c r="B68" s="31">
        <v>1.93</v>
      </c>
      <c r="C68" s="25">
        <v>8.24</v>
      </c>
      <c r="D68" s="28">
        <v>2.48</v>
      </c>
      <c r="E68" s="25">
        <v>8.42</v>
      </c>
      <c r="F68" s="25">
        <v>8.4700000000000006</v>
      </c>
      <c r="G68" s="29">
        <v>8.1999999999999993</v>
      </c>
      <c r="H68" s="25">
        <v>10.8</v>
      </c>
      <c r="I68" s="25">
        <v>8.3000000000000007</v>
      </c>
      <c r="J68" s="25">
        <v>12.2</v>
      </c>
      <c r="K68" s="25">
        <v>8.5</v>
      </c>
      <c r="L68" s="17">
        <v>4.4800000000000004</v>
      </c>
      <c r="M68" s="17">
        <v>8.1</v>
      </c>
    </row>
    <row r="69" spans="1:13" ht="18.75" x14ac:dyDescent="0.25">
      <c r="A69" s="27" t="s">
        <v>6</v>
      </c>
      <c r="B69" s="31">
        <v>4.32</v>
      </c>
      <c r="C69" s="25">
        <v>8.58</v>
      </c>
      <c r="D69" s="28">
        <v>5.52</v>
      </c>
      <c r="E69" s="25">
        <v>8.75</v>
      </c>
      <c r="F69" s="25">
        <v>11.6</v>
      </c>
      <c r="G69" s="29">
        <v>9.1</v>
      </c>
      <c r="H69" s="25">
        <v>9.25</v>
      </c>
      <c r="I69" s="25">
        <v>8.4</v>
      </c>
      <c r="J69" s="25">
        <v>13.4</v>
      </c>
      <c r="K69" s="25">
        <v>8.6</v>
      </c>
      <c r="L69" s="17">
        <v>8.2200000000000006</v>
      </c>
      <c r="M69" s="17">
        <v>8.6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0"/>
  <sheetViews>
    <sheetView topLeftCell="A13" workbookViewId="0">
      <selection activeCell="P33" sqref="P33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282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73000</v>
      </c>
      <c r="D4" s="67"/>
      <c r="E4" s="67"/>
      <c r="F4" s="67">
        <v>74250</v>
      </c>
      <c r="G4" s="67"/>
      <c r="H4" s="67"/>
      <c r="I4" s="67">
        <v>75557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60053</v>
      </c>
      <c r="D5" s="67"/>
      <c r="E5" s="67"/>
      <c r="F5" s="67">
        <v>61000</v>
      </c>
      <c r="G5" s="67"/>
      <c r="H5" s="67"/>
      <c r="I5" s="67">
        <v>61763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C4-'19日'!I4</f>
        <v>1454</v>
      </c>
      <c r="D6" s="109"/>
      <c r="E6" s="109"/>
      <c r="F6" s="110">
        <f>F4-C4</f>
        <v>1250</v>
      </c>
      <c r="G6" s="111"/>
      <c r="H6" s="112"/>
      <c r="I6" s="110">
        <f>I4-F4</f>
        <v>1307</v>
      </c>
      <c r="J6" s="111"/>
      <c r="K6" s="112"/>
      <c r="L6" s="106">
        <f>C6+F6+I6</f>
        <v>4011</v>
      </c>
      <c r="M6" s="106">
        <f>C7+F7+I7</f>
        <v>2873</v>
      </c>
    </row>
    <row r="7" spans="1:15" ht="21.95" customHeight="1" x14ac:dyDescent="0.15">
      <c r="A7" s="95"/>
      <c r="B7" s="6" t="s">
        <v>16</v>
      </c>
      <c r="C7" s="109">
        <f>C5-'19日'!I5</f>
        <v>1163</v>
      </c>
      <c r="D7" s="109"/>
      <c r="E7" s="109"/>
      <c r="F7" s="110">
        <f>F5-C5</f>
        <v>947</v>
      </c>
      <c r="G7" s="111"/>
      <c r="H7" s="112"/>
      <c r="I7" s="110">
        <f>I5-F5</f>
        <v>763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47</v>
      </c>
      <c r="D9" s="67"/>
      <c r="E9" s="67"/>
      <c r="F9" s="67">
        <v>47</v>
      </c>
      <c r="G9" s="67"/>
      <c r="H9" s="67"/>
      <c r="I9" s="67">
        <v>41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47</v>
      </c>
      <c r="D10" s="67"/>
      <c r="E10" s="67"/>
      <c r="F10" s="67">
        <v>46</v>
      </c>
      <c r="G10" s="67"/>
      <c r="H10" s="67"/>
      <c r="I10" s="67">
        <v>41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300</v>
      </c>
      <c r="D15" s="36">
        <v>500</v>
      </c>
      <c r="E15" s="36">
        <v>490</v>
      </c>
      <c r="F15" s="36">
        <v>490</v>
      </c>
      <c r="G15" s="36">
        <v>460</v>
      </c>
      <c r="H15" s="36">
        <v>430</v>
      </c>
      <c r="I15" s="36">
        <v>430</v>
      </c>
      <c r="J15" s="36">
        <v>390</v>
      </c>
      <c r="K15" s="36">
        <v>350</v>
      </c>
    </row>
    <row r="16" spans="1:15" ht="21.95" customHeight="1" x14ac:dyDescent="0.15">
      <c r="A16" s="49"/>
      <c r="B16" s="8" t="s">
        <v>28</v>
      </c>
      <c r="C16" s="62" t="s">
        <v>276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300</v>
      </c>
      <c r="D21" s="36">
        <v>460</v>
      </c>
      <c r="E21" s="36">
        <v>390</v>
      </c>
      <c r="F21" s="36">
        <v>390</v>
      </c>
      <c r="G21" s="36">
        <v>290</v>
      </c>
      <c r="H21" s="36">
        <v>480</v>
      </c>
      <c r="I21" s="36">
        <v>480</v>
      </c>
      <c r="J21" s="36">
        <v>400</v>
      </c>
      <c r="K21" s="36">
        <v>320</v>
      </c>
    </row>
    <row r="22" spans="1:11" ht="38.25" customHeight="1" x14ac:dyDescent="0.15">
      <c r="A22" s="66"/>
      <c r="B22" s="8" t="s">
        <v>33</v>
      </c>
      <c r="C22" s="62" t="s">
        <v>275</v>
      </c>
      <c r="D22" s="62"/>
      <c r="E22" s="62"/>
      <c r="F22" s="62" t="s">
        <v>278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2580</v>
      </c>
      <c r="D23" s="63"/>
      <c r="E23" s="63"/>
      <c r="F23" s="63">
        <f>2070+430</f>
        <v>2500</v>
      </c>
      <c r="G23" s="63"/>
      <c r="H23" s="63"/>
      <c r="I23" s="63">
        <f>2080+310</f>
        <v>2390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760+750</f>
        <v>1510</v>
      </c>
      <c r="D24" s="63"/>
      <c r="E24" s="63"/>
      <c r="F24" s="63">
        <v>1510</v>
      </c>
      <c r="G24" s="63"/>
      <c r="H24" s="63"/>
      <c r="I24" s="63">
        <f>720+700</f>
        <v>1420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45</v>
      </c>
      <c r="D25" s="63"/>
      <c r="E25" s="63"/>
      <c r="F25" s="63">
        <v>45</v>
      </c>
      <c r="G25" s="63"/>
      <c r="H25" s="63"/>
      <c r="I25" s="63">
        <v>45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224</v>
      </c>
      <c r="D26" s="63"/>
      <c r="E26" s="63"/>
      <c r="F26" s="63">
        <v>224</v>
      </c>
      <c r="G26" s="63"/>
      <c r="H26" s="63"/>
      <c r="I26" s="63">
        <v>224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277</v>
      </c>
      <c r="D28" s="78"/>
      <c r="E28" s="79"/>
      <c r="F28" s="77" t="s">
        <v>280</v>
      </c>
      <c r="G28" s="78"/>
      <c r="H28" s="79"/>
      <c r="I28" s="77" t="s">
        <v>281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187</v>
      </c>
      <c r="D31" s="46"/>
      <c r="E31" s="47"/>
      <c r="F31" s="45" t="s">
        <v>279</v>
      </c>
      <c r="G31" s="46"/>
      <c r="H31" s="47"/>
      <c r="I31" s="45" t="s">
        <v>251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9.1</v>
      </c>
      <c r="F35" s="39">
        <v>9.1</v>
      </c>
      <c r="G35" s="39">
        <v>9.15</v>
      </c>
      <c r="H35" s="36">
        <v>9.31</v>
      </c>
      <c r="I35" s="39">
        <v>9.02</v>
      </c>
      <c r="J35" s="17">
        <v>9.1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5.3</v>
      </c>
      <c r="F36" s="39">
        <v>4.8</v>
      </c>
      <c r="G36" s="39">
        <v>8.6</v>
      </c>
      <c r="H36" s="36">
        <v>8.4</v>
      </c>
      <c r="I36" s="39">
        <v>7.3</v>
      </c>
      <c r="J36" s="17">
        <v>6.9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13.5</v>
      </c>
      <c r="F37" s="39">
        <v>13.4</v>
      </c>
      <c r="G37" s="30">
        <v>13.1</v>
      </c>
      <c r="H37" s="36">
        <v>13.2</v>
      </c>
      <c r="I37" s="39">
        <v>10.1</v>
      </c>
      <c r="J37" s="17">
        <v>10.8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3.19</v>
      </c>
      <c r="F38" s="30">
        <v>3.27</v>
      </c>
      <c r="G38" s="30">
        <v>3.7</v>
      </c>
      <c r="H38" s="32">
        <v>4.2</v>
      </c>
      <c r="I38" s="39">
        <v>8.3800000000000008</v>
      </c>
      <c r="J38" s="17">
        <v>7.36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10.34</v>
      </c>
      <c r="F40" s="39">
        <v>10.36</v>
      </c>
      <c r="G40" s="39">
        <v>10.41</v>
      </c>
      <c r="H40" s="36">
        <v>10.199999999999999</v>
      </c>
      <c r="I40" s="39">
        <v>10.34</v>
      </c>
      <c r="J40" s="17">
        <v>10.35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22.6</v>
      </c>
      <c r="F41" s="39">
        <v>21.7</v>
      </c>
      <c r="G41" s="39">
        <v>21.85</v>
      </c>
      <c r="H41" s="36">
        <v>21.5</v>
      </c>
      <c r="I41" s="39">
        <v>22.5</v>
      </c>
      <c r="J41" s="17">
        <v>21.6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8.9</v>
      </c>
      <c r="F42" s="39">
        <v>9.16</v>
      </c>
      <c r="G42" s="39">
        <v>9.39</v>
      </c>
      <c r="H42" s="36">
        <v>9.44</v>
      </c>
      <c r="I42" s="39">
        <v>9.06</v>
      </c>
      <c r="J42" s="17">
        <v>8.56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6.88</v>
      </c>
      <c r="F43" s="39">
        <v>7.12</v>
      </c>
      <c r="G43" s="39">
        <v>8.43</v>
      </c>
      <c r="H43" s="36">
        <v>7.82</v>
      </c>
      <c r="I43" s="39">
        <v>9.91</v>
      </c>
      <c r="J43" s="17">
        <v>8.8800000000000008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513</v>
      </c>
      <c r="F44" s="39">
        <v>488</v>
      </c>
      <c r="G44" s="39">
        <v>477</v>
      </c>
      <c r="H44" s="36">
        <v>438</v>
      </c>
      <c r="I44" s="39">
        <v>453</v>
      </c>
      <c r="J44" s="17">
        <v>463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4.2</v>
      </c>
      <c r="F45" s="39">
        <v>4.4000000000000004</v>
      </c>
      <c r="G45" s="39">
        <v>6.24</v>
      </c>
      <c r="H45" s="36">
        <v>6.37</v>
      </c>
      <c r="I45" s="39">
        <v>6.5</v>
      </c>
      <c r="J45" s="17">
        <v>6.3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26.3</v>
      </c>
      <c r="F46" s="39">
        <v>25.3</v>
      </c>
      <c r="G46" s="39">
        <v>24.6</v>
      </c>
      <c r="H46" s="36">
        <v>21.9</v>
      </c>
      <c r="I46" s="39">
        <v>18.899999999999999</v>
      </c>
      <c r="J46" s="17">
        <v>18.100000000000001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2.33</v>
      </c>
      <c r="F47" s="39">
        <v>3.14</v>
      </c>
      <c r="G47" s="39">
        <v>2.15</v>
      </c>
      <c r="H47" s="36">
        <v>3.92</v>
      </c>
      <c r="I47" s="39">
        <v>2.09</v>
      </c>
      <c r="J47" s="17">
        <v>3.71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4.5999999999999996</v>
      </c>
      <c r="F48" s="39">
        <v>4.7</v>
      </c>
      <c r="G48" s="39">
        <v>7.39</v>
      </c>
      <c r="H48" s="36">
        <v>7.49</v>
      </c>
      <c r="I48" s="39">
        <v>6.9</v>
      </c>
      <c r="J48" s="17">
        <v>6.5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18</v>
      </c>
      <c r="F49" s="39">
        <v>17.600000000000001</v>
      </c>
      <c r="G49" s="39">
        <v>12.6</v>
      </c>
      <c r="H49" s="36">
        <v>9.1</v>
      </c>
      <c r="I49" s="39">
        <v>7.5</v>
      </c>
      <c r="J49" s="17">
        <v>7.8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0.4</v>
      </c>
      <c r="F50" s="39">
        <v>1.2</v>
      </c>
      <c r="G50" s="39">
        <v>6.87</v>
      </c>
      <c r="H50" s="36">
        <v>8.6</v>
      </c>
      <c r="I50" s="39">
        <v>4.3899999999999997</v>
      </c>
      <c r="J50" s="17">
        <v>4.3600000000000003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7.05</v>
      </c>
      <c r="D56" s="18" t="s">
        <v>80</v>
      </c>
      <c r="E56" s="19">
        <v>82</v>
      </c>
      <c r="F56" s="18" t="s">
        <v>81</v>
      </c>
      <c r="G56" s="19">
        <v>75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20.6</v>
      </c>
      <c r="C59" s="25"/>
      <c r="D59" s="28">
        <v>33.1</v>
      </c>
      <c r="E59" s="25"/>
      <c r="F59" s="25"/>
      <c r="G59" s="29"/>
      <c r="H59" s="25">
        <v>1.04</v>
      </c>
      <c r="I59" s="25"/>
      <c r="J59" s="17">
        <v>11.4</v>
      </c>
      <c r="K59" s="17"/>
      <c r="L59" s="17">
        <v>15</v>
      </c>
      <c r="M59" s="17"/>
    </row>
    <row r="60" spans="1:13" ht="18.75" x14ac:dyDescent="0.25">
      <c r="A60" s="24" t="s">
        <v>1</v>
      </c>
      <c r="B60" s="25">
        <v>12.8</v>
      </c>
      <c r="C60" s="25"/>
      <c r="D60" s="28">
        <v>36</v>
      </c>
      <c r="E60" s="25"/>
      <c r="F60" s="25">
        <v>63</v>
      </c>
      <c r="G60" s="29"/>
      <c r="H60" s="25">
        <v>58.8</v>
      </c>
      <c r="I60" s="25"/>
      <c r="J60" s="17">
        <v>250</v>
      </c>
      <c r="K60" s="17"/>
      <c r="L60" s="17"/>
      <c r="M60" s="17"/>
    </row>
    <row r="61" spans="1:13" ht="18.75" x14ac:dyDescent="0.25">
      <c r="A61" s="24" t="s">
        <v>2</v>
      </c>
      <c r="B61" s="25">
        <v>4.93</v>
      </c>
      <c r="C61" s="25"/>
      <c r="D61" s="28">
        <v>5.07</v>
      </c>
      <c r="E61" s="25"/>
      <c r="F61" s="25">
        <v>11.8</v>
      </c>
      <c r="G61" s="29"/>
      <c r="H61" s="25">
        <v>10.7</v>
      </c>
      <c r="I61" s="25"/>
      <c r="J61" s="17">
        <v>5.41</v>
      </c>
      <c r="K61" s="17"/>
      <c r="L61" s="17">
        <v>3.68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41.48</v>
      </c>
      <c r="D63" s="28"/>
      <c r="E63" s="25">
        <v>39.06</v>
      </c>
      <c r="F63" s="25"/>
      <c r="G63" s="29">
        <v>39.299999999999997</v>
      </c>
      <c r="H63" s="25"/>
      <c r="I63" s="25">
        <v>34.700000000000003</v>
      </c>
      <c r="J63" s="17"/>
      <c r="K63" s="17">
        <v>47.43</v>
      </c>
      <c r="M63" s="17">
        <v>47.11</v>
      </c>
    </row>
    <row r="64" spans="1:13" ht="18.75" x14ac:dyDescent="0.25">
      <c r="A64" s="26" t="s">
        <v>3</v>
      </c>
      <c r="B64" s="25"/>
      <c r="C64" s="25">
        <v>33.42</v>
      </c>
      <c r="D64" s="28"/>
      <c r="E64" s="25">
        <v>36.96</v>
      </c>
      <c r="F64" s="25"/>
      <c r="G64" s="33">
        <v>41</v>
      </c>
      <c r="H64" s="25"/>
      <c r="I64" s="25">
        <v>45.9</v>
      </c>
      <c r="J64" s="17"/>
      <c r="K64" s="17">
        <v>47.63</v>
      </c>
      <c r="L64" s="17"/>
      <c r="M64" s="17">
        <v>53.9</v>
      </c>
    </row>
    <row r="65" spans="1:13" ht="18.75" x14ac:dyDescent="0.25">
      <c r="A65" s="26" t="s">
        <v>4</v>
      </c>
      <c r="B65" s="25"/>
      <c r="C65" s="25">
        <v>73.52</v>
      </c>
      <c r="D65" s="28"/>
      <c r="E65" s="25">
        <v>73.400000000000006</v>
      </c>
      <c r="F65" s="25"/>
      <c r="G65" s="29">
        <v>74.290000000000006</v>
      </c>
      <c r="H65" s="25"/>
      <c r="I65" s="25">
        <v>70.900000000000006</v>
      </c>
      <c r="J65" s="17"/>
      <c r="K65" s="17"/>
      <c r="M65" s="17">
        <v>36.9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0.5</v>
      </c>
      <c r="C67" s="25">
        <v>11.63</v>
      </c>
      <c r="D67" s="28">
        <v>1.8</v>
      </c>
      <c r="E67" s="25">
        <v>11.49</v>
      </c>
      <c r="F67" s="25">
        <v>3.34</v>
      </c>
      <c r="G67" s="29">
        <v>10.87</v>
      </c>
      <c r="H67" s="25">
        <v>3.27</v>
      </c>
      <c r="I67" s="25">
        <v>10.76</v>
      </c>
      <c r="J67" s="17">
        <v>1.32</v>
      </c>
      <c r="K67" s="17">
        <v>10.08</v>
      </c>
      <c r="L67" s="17">
        <v>2.12</v>
      </c>
      <c r="M67" s="17">
        <v>11.19</v>
      </c>
    </row>
    <row r="68" spans="1:13" ht="18.75" x14ac:dyDescent="0.25">
      <c r="A68" s="27" t="s">
        <v>5</v>
      </c>
      <c r="B68" s="31">
        <v>2.73</v>
      </c>
      <c r="C68" s="25">
        <v>8.06</v>
      </c>
      <c r="D68" s="28">
        <v>3.15</v>
      </c>
      <c r="E68" s="25">
        <v>8.11</v>
      </c>
      <c r="F68" s="25">
        <v>5.0999999999999996</v>
      </c>
      <c r="G68" s="29">
        <v>8.51</v>
      </c>
      <c r="H68" s="25">
        <v>6.1</v>
      </c>
      <c r="I68" s="25">
        <v>8.4</v>
      </c>
      <c r="J68" s="17">
        <v>4.75</v>
      </c>
      <c r="K68" s="17">
        <v>8.19</v>
      </c>
      <c r="L68" s="17">
        <v>4.71</v>
      </c>
      <c r="M68" s="17">
        <v>7.97</v>
      </c>
    </row>
    <row r="69" spans="1:13" ht="18.75" x14ac:dyDescent="0.25">
      <c r="A69" s="27" t="s">
        <v>6</v>
      </c>
      <c r="B69" s="31">
        <v>2.35</v>
      </c>
      <c r="C69" s="25">
        <v>9.19</v>
      </c>
      <c r="D69" s="28">
        <v>3.41</v>
      </c>
      <c r="E69" s="25">
        <v>8.82</v>
      </c>
      <c r="F69" s="25">
        <v>5.95</v>
      </c>
      <c r="G69" s="29">
        <v>9.01</v>
      </c>
      <c r="H69" s="25">
        <v>4.82</v>
      </c>
      <c r="I69" s="25">
        <v>8.67</v>
      </c>
      <c r="J69" s="17">
        <v>12.9</v>
      </c>
      <c r="K69" s="17">
        <v>9.07</v>
      </c>
      <c r="L69" s="17">
        <v>6.72</v>
      </c>
      <c r="M69" s="17">
        <v>8.26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0"/>
  <sheetViews>
    <sheetView topLeftCell="A15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142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77120</v>
      </c>
      <c r="D4" s="67"/>
      <c r="E4" s="67"/>
      <c r="F4" s="67">
        <v>78470</v>
      </c>
      <c r="G4" s="67"/>
      <c r="H4" s="67"/>
      <c r="I4" s="67">
        <v>79790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62850</v>
      </c>
      <c r="D5" s="67"/>
      <c r="E5" s="67"/>
      <c r="F5" s="67">
        <v>63970</v>
      </c>
      <c r="G5" s="67"/>
      <c r="H5" s="67"/>
      <c r="I5" s="67">
        <v>64830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C4-'20日'!I4</f>
        <v>1563</v>
      </c>
      <c r="D6" s="109"/>
      <c r="E6" s="109"/>
      <c r="F6" s="110">
        <f>F4-C4</f>
        <v>1350</v>
      </c>
      <c r="G6" s="111"/>
      <c r="H6" s="112"/>
      <c r="I6" s="110">
        <f>I4-F4</f>
        <v>1320</v>
      </c>
      <c r="J6" s="111"/>
      <c r="K6" s="112"/>
      <c r="L6" s="106">
        <f>C6+F6+I6</f>
        <v>4233</v>
      </c>
      <c r="M6" s="106">
        <f>C7+F7+I7</f>
        <v>3067</v>
      </c>
    </row>
    <row r="7" spans="1:15" ht="21.95" customHeight="1" x14ac:dyDescent="0.15">
      <c r="A7" s="95"/>
      <c r="B7" s="6" t="s">
        <v>16</v>
      </c>
      <c r="C7" s="109">
        <f>C5-'20日'!I5</f>
        <v>1087</v>
      </c>
      <c r="D7" s="109"/>
      <c r="E7" s="109"/>
      <c r="F7" s="110">
        <f>F5-C5</f>
        <v>1120</v>
      </c>
      <c r="G7" s="111"/>
      <c r="H7" s="112"/>
      <c r="I7" s="110">
        <f>I5-F5</f>
        <v>860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47</v>
      </c>
      <c r="G9" s="67"/>
      <c r="H9" s="67"/>
      <c r="I9" s="67">
        <v>49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47</v>
      </c>
      <c r="G10" s="67"/>
      <c r="H10" s="67"/>
      <c r="I10" s="67">
        <v>49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3.25" customHeight="1" x14ac:dyDescent="0.15">
      <c r="A15" s="49" t="s">
        <v>26</v>
      </c>
      <c r="B15" s="7" t="s">
        <v>27</v>
      </c>
      <c r="C15" s="36">
        <v>350</v>
      </c>
      <c r="D15" s="36">
        <v>310</v>
      </c>
      <c r="E15" s="36">
        <v>280</v>
      </c>
      <c r="F15" s="36">
        <v>280</v>
      </c>
      <c r="G15" s="36">
        <v>250</v>
      </c>
      <c r="H15" s="36">
        <v>460</v>
      </c>
      <c r="I15" s="36">
        <v>460</v>
      </c>
      <c r="J15" s="36">
        <v>430</v>
      </c>
      <c r="K15" s="36">
        <v>390</v>
      </c>
    </row>
    <row r="16" spans="1:15" ht="36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284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320</v>
      </c>
      <c r="D21" s="36">
        <v>500</v>
      </c>
      <c r="E21" s="36">
        <v>450</v>
      </c>
      <c r="F21" s="36">
        <v>450</v>
      </c>
      <c r="G21" s="36">
        <v>350</v>
      </c>
      <c r="H21" s="36">
        <v>560</v>
      </c>
      <c r="I21" s="36">
        <v>560</v>
      </c>
      <c r="J21" s="36">
        <v>480</v>
      </c>
      <c r="K21" s="36">
        <v>400</v>
      </c>
    </row>
    <row r="22" spans="1:11" ht="21.95" customHeight="1" x14ac:dyDescent="0.15">
      <c r="A22" s="66"/>
      <c r="B22" s="8" t="s">
        <v>33</v>
      </c>
      <c r="C22" s="62" t="s">
        <v>283</v>
      </c>
      <c r="D22" s="62"/>
      <c r="E22" s="62"/>
      <c r="F22" s="62" t="s">
        <v>285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2290</v>
      </c>
      <c r="D23" s="63"/>
      <c r="E23" s="63"/>
      <c r="F23" s="63">
        <v>2070</v>
      </c>
      <c r="G23" s="63"/>
      <c r="H23" s="63"/>
      <c r="I23" s="63">
        <v>2070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1250</v>
      </c>
      <c r="D24" s="63"/>
      <c r="E24" s="63"/>
      <c r="F24" s="63">
        <v>1250</v>
      </c>
      <c r="G24" s="63"/>
      <c r="H24" s="63"/>
      <c r="I24" s="63">
        <f>580+550</f>
        <v>1130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45</v>
      </c>
      <c r="D25" s="63"/>
      <c r="E25" s="63"/>
      <c r="F25" s="63">
        <v>45</v>
      </c>
      <c r="G25" s="63"/>
      <c r="H25" s="63"/>
      <c r="I25" s="63">
        <v>45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222</v>
      </c>
      <c r="D26" s="63"/>
      <c r="E26" s="63"/>
      <c r="F26" s="63">
        <v>222</v>
      </c>
      <c r="G26" s="63"/>
      <c r="H26" s="63"/>
      <c r="I26" s="63">
        <v>222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2</v>
      </c>
      <c r="G27" s="63"/>
      <c r="H27" s="63"/>
      <c r="I27" s="63">
        <v>2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288</v>
      </c>
      <c r="D28" s="78"/>
      <c r="E28" s="79"/>
      <c r="F28" s="77" t="s">
        <v>286</v>
      </c>
      <c r="G28" s="78"/>
      <c r="H28" s="79"/>
      <c r="I28" s="77" t="s">
        <v>287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187</v>
      </c>
      <c r="D31" s="46"/>
      <c r="E31" s="47"/>
      <c r="F31" s="45" t="s">
        <v>148</v>
      </c>
      <c r="G31" s="46"/>
      <c r="H31" s="47"/>
      <c r="I31" s="45" t="s">
        <v>289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</v>
      </c>
      <c r="F35" s="39">
        <v>9</v>
      </c>
      <c r="G35" s="39">
        <v>9.31</v>
      </c>
      <c r="H35" s="36">
        <v>9.35</v>
      </c>
      <c r="I35" s="39">
        <v>9.3699999999999992</v>
      </c>
      <c r="J35" s="17">
        <v>9.14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6.3</v>
      </c>
      <c r="F36" s="39">
        <v>5.8</v>
      </c>
      <c r="G36" s="39">
        <v>7.84</v>
      </c>
      <c r="H36" s="36">
        <v>6.95</v>
      </c>
      <c r="I36" s="39">
        <v>7.43</v>
      </c>
      <c r="J36" s="17">
        <v>6.9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11.1</v>
      </c>
      <c r="F37" s="39">
        <v>10.6</v>
      </c>
      <c r="G37" s="30">
        <v>11.3</v>
      </c>
      <c r="H37" s="36">
        <v>11.2</v>
      </c>
      <c r="I37" s="39">
        <v>10.7</v>
      </c>
      <c r="J37" s="17">
        <v>13.3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6.42</v>
      </c>
      <c r="F38" s="30">
        <v>6.27</v>
      </c>
      <c r="G38" s="30">
        <v>5.8</v>
      </c>
      <c r="H38" s="32">
        <v>3.09</v>
      </c>
      <c r="I38" s="39">
        <v>9.83</v>
      </c>
      <c r="J38" s="17">
        <v>9.4700000000000006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0.2</v>
      </c>
      <c r="J39" s="17">
        <v>0.2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10.32</v>
      </c>
      <c r="F40" s="39">
        <v>10.3</v>
      </c>
      <c r="G40" s="39">
        <v>10.38</v>
      </c>
      <c r="H40" s="36">
        <v>10.33</v>
      </c>
      <c r="I40" s="39">
        <v>10.34</v>
      </c>
      <c r="J40" s="17">
        <v>10.23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26.5</v>
      </c>
      <c r="F41" s="39">
        <v>25.4</v>
      </c>
      <c r="G41" s="39">
        <v>20.6</v>
      </c>
      <c r="H41" s="36">
        <v>21.1</v>
      </c>
      <c r="I41" s="39">
        <v>21.3</v>
      </c>
      <c r="J41" s="17">
        <v>20.7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7.98</v>
      </c>
      <c r="F42" s="39">
        <v>7.98</v>
      </c>
      <c r="G42" s="39">
        <v>8.61</v>
      </c>
      <c r="H42" s="36">
        <v>8.89</v>
      </c>
      <c r="I42" s="39">
        <v>8.48</v>
      </c>
      <c r="J42" s="17">
        <v>7.72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8.7799999999999994</v>
      </c>
      <c r="F43" s="39">
        <v>8.85</v>
      </c>
      <c r="G43" s="39">
        <v>9.06</v>
      </c>
      <c r="H43" s="36">
        <v>8.1999999999999993</v>
      </c>
      <c r="I43" s="39">
        <v>8.6199999999999992</v>
      </c>
      <c r="J43" s="17">
        <v>8.18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518</v>
      </c>
      <c r="F44" s="39">
        <v>536</v>
      </c>
      <c r="G44" s="39">
        <v>556</v>
      </c>
      <c r="H44" s="36">
        <v>563</v>
      </c>
      <c r="I44" s="39">
        <v>538</v>
      </c>
      <c r="J44" s="17">
        <v>530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5.6</v>
      </c>
      <c r="F45" s="39">
        <v>5.4</v>
      </c>
      <c r="G45" s="39">
        <v>7.22</v>
      </c>
      <c r="H45" s="36">
        <v>7.4</v>
      </c>
      <c r="I45" s="39">
        <v>6.7</v>
      </c>
      <c r="J45" s="17">
        <v>6.4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18</v>
      </c>
      <c r="F46" s="39">
        <v>17.8</v>
      </c>
      <c r="G46" s="39">
        <v>20.100000000000001</v>
      </c>
      <c r="H46" s="36">
        <v>20.7</v>
      </c>
      <c r="I46" s="39">
        <v>19.100000000000001</v>
      </c>
      <c r="J46" s="17">
        <v>19.5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5.64</v>
      </c>
      <c r="F47" s="39">
        <v>4.8600000000000003</v>
      </c>
      <c r="G47" s="39">
        <v>2.0299999999999998</v>
      </c>
      <c r="H47" s="36">
        <v>5.7</v>
      </c>
      <c r="I47" s="39">
        <v>8.8699999999999992</v>
      </c>
      <c r="J47" s="17">
        <v>8.0399999999999991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5.0999999999999996</v>
      </c>
      <c r="F48" s="39">
        <v>4.7</v>
      </c>
      <c r="G48" s="39">
        <v>7.59</v>
      </c>
      <c r="H48" s="36">
        <v>7.11</v>
      </c>
      <c r="I48" s="39">
        <v>6.3</v>
      </c>
      <c r="J48" s="17">
        <v>5.9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8.1999999999999993</v>
      </c>
      <c r="F49" s="39">
        <v>8.4</v>
      </c>
      <c r="G49" s="39">
        <v>8.5</v>
      </c>
      <c r="H49" s="36">
        <v>9.6999999999999993</v>
      </c>
      <c r="I49" s="39">
        <v>10.6</v>
      </c>
      <c r="J49" s="17">
        <v>7.3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2.09</v>
      </c>
      <c r="F50" s="39">
        <v>3.17</v>
      </c>
      <c r="G50" s="39">
        <v>4.8600000000000003</v>
      </c>
      <c r="H50" s="36">
        <v>6.91</v>
      </c>
      <c r="I50" s="39">
        <v>7.79</v>
      </c>
      <c r="J50" s="17">
        <v>4.08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6.91</v>
      </c>
      <c r="D56" s="18" t="s">
        <v>80</v>
      </c>
      <c r="E56" s="19">
        <v>75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49.8</v>
      </c>
      <c r="C59" s="25"/>
      <c r="D59" s="28">
        <v>65</v>
      </c>
      <c r="E59" s="25"/>
      <c r="F59" s="25">
        <v>47.6</v>
      </c>
      <c r="G59" s="29"/>
      <c r="H59" s="25">
        <v>0.64</v>
      </c>
      <c r="I59" s="25"/>
      <c r="J59" s="17">
        <v>7.58</v>
      </c>
      <c r="K59" s="17"/>
      <c r="L59" s="17">
        <v>16.399999999999999</v>
      </c>
      <c r="M59" s="17"/>
    </row>
    <row r="60" spans="1:13" ht="18.75" x14ac:dyDescent="0.25">
      <c r="A60" s="24" t="s">
        <v>1</v>
      </c>
      <c r="B60" s="25">
        <v>38</v>
      </c>
      <c r="C60" s="25"/>
      <c r="D60" s="28">
        <v>48.1</v>
      </c>
      <c r="E60" s="25"/>
      <c r="F60" s="25">
        <v>26.9</v>
      </c>
      <c r="G60" s="29"/>
      <c r="H60" s="25">
        <v>48.7</v>
      </c>
      <c r="I60" s="25"/>
      <c r="J60" s="17">
        <v>33.6</v>
      </c>
      <c r="K60" s="17"/>
      <c r="L60" s="17">
        <v>29.3</v>
      </c>
      <c r="M60" s="17"/>
    </row>
    <row r="61" spans="1:13" ht="18.75" x14ac:dyDescent="0.25">
      <c r="A61" s="24" t="s">
        <v>2</v>
      </c>
      <c r="B61" s="25">
        <v>7.5</v>
      </c>
      <c r="C61" s="25"/>
      <c r="D61" s="28"/>
      <c r="E61" s="25"/>
      <c r="F61" s="25">
        <v>13.9</v>
      </c>
      <c r="G61" s="29"/>
      <c r="H61" s="25">
        <v>40.200000000000003</v>
      </c>
      <c r="I61" s="25"/>
      <c r="J61" s="17">
        <v>16</v>
      </c>
      <c r="K61" s="17"/>
      <c r="L61" s="17">
        <v>12.7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48.41</v>
      </c>
      <c r="D63" s="28"/>
      <c r="E63" s="25">
        <v>42.85</v>
      </c>
      <c r="F63" s="25"/>
      <c r="G63" s="29">
        <v>43.8</v>
      </c>
      <c r="H63" s="25"/>
      <c r="I63" s="25">
        <v>41.2</v>
      </c>
      <c r="J63" s="17"/>
      <c r="K63" s="17">
        <v>41.47</v>
      </c>
      <c r="M63" s="17"/>
    </row>
    <row r="64" spans="1:13" ht="18.75" x14ac:dyDescent="0.25">
      <c r="A64" s="26" t="s">
        <v>3</v>
      </c>
      <c r="B64" s="25"/>
      <c r="C64" s="25">
        <v>57.26</v>
      </c>
      <c r="D64" s="28"/>
      <c r="E64" s="25">
        <v>55.39</v>
      </c>
      <c r="F64" s="25"/>
      <c r="G64" s="33">
        <v>53.2</v>
      </c>
      <c r="H64" s="25"/>
      <c r="I64" s="25">
        <v>56.5</v>
      </c>
      <c r="J64" s="17"/>
      <c r="K64" s="17">
        <v>56.64</v>
      </c>
      <c r="L64" s="17"/>
      <c r="M64" s="17">
        <v>57.86</v>
      </c>
    </row>
    <row r="65" spans="1:13" ht="18.75" x14ac:dyDescent="0.25">
      <c r="A65" s="26" t="s">
        <v>4</v>
      </c>
      <c r="B65" s="25"/>
      <c r="C65" s="25">
        <v>39.94</v>
      </c>
      <c r="D65" s="28"/>
      <c r="E65" s="25">
        <v>42.83</v>
      </c>
      <c r="F65" s="25"/>
      <c r="G65" s="29">
        <v>43.7</v>
      </c>
      <c r="H65" s="25"/>
      <c r="I65" s="25">
        <v>39.950000000000003</v>
      </c>
      <c r="J65" s="17"/>
      <c r="K65" s="17">
        <v>45.96</v>
      </c>
      <c r="M65" s="17">
        <v>43.36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4.7</v>
      </c>
      <c r="C67" s="25">
        <v>11.7</v>
      </c>
      <c r="D67" s="28">
        <v>4.2</v>
      </c>
      <c r="E67" s="25">
        <v>12</v>
      </c>
      <c r="F67" s="25">
        <v>2.99</v>
      </c>
      <c r="G67" s="29">
        <v>11.27</v>
      </c>
      <c r="H67" s="25">
        <v>5.7</v>
      </c>
      <c r="I67" s="25">
        <v>10.93</v>
      </c>
      <c r="J67" s="17">
        <v>4.97</v>
      </c>
      <c r="K67" s="17">
        <v>11.03</v>
      </c>
      <c r="L67" s="17">
        <v>5.3</v>
      </c>
      <c r="M67" s="17">
        <v>10.94</v>
      </c>
    </row>
    <row r="68" spans="1:13" ht="18.75" x14ac:dyDescent="0.25">
      <c r="A68" s="27" t="s">
        <v>5</v>
      </c>
      <c r="B68" s="31">
        <v>4.1399999999999997</v>
      </c>
      <c r="C68" s="25">
        <v>8.57</v>
      </c>
      <c r="D68" s="28">
        <v>4.5</v>
      </c>
      <c r="E68" s="25">
        <v>8.58</v>
      </c>
      <c r="F68" s="25">
        <v>8.27</v>
      </c>
      <c r="G68" s="29">
        <v>8.1999999999999993</v>
      </c>
      <c r="H68" s="25">
        <v>3.58</v>
      </c>
      <c r="I68" s="25">
        <v>7.7</v>
      </c>
      <c r="J68" s="17">
        <v>6.5</v>
      </c>
      <c r="K68" s="17">
        <v>7.97</v>
      </c>
      <c r="L68" s="17">
        <v>4.5999999999999996</v>
      </c>
      <c r="M68" s="17">
        <v>8.81</v>
      </c>
    </row>
    <row r="69" spans="1:13" ht="18.75" x14ac:dyDescent="0.25">
      <c r="A69" s="27" t="s">
        <v>6</v>
      </c>
      <c r="B69" s="31">
        <v>3.6</v>
      </c>
      <c r="C69" s="25">
        <v>8.7200000000000006</v>
      </c>
      <c r="D69" s="28">
        <v>6.2</v>
      </c>
      <c r="E69" s="25">
        <v>8.61</v>
      </c>
      <c r="F69" s="25">
        <v>4.78</v>
      </c>
      <c r="G69" s="29">
        <v>8.4</v>
      </c>
      <c r="H69" s="25">
        <v>6.1</v>
      </c>
      <c r="I69" s="25">
        <v>8.08</v>
      </c>
      <c r="J69" s="17">
        <v>7.2</v>
      </c>
      <c r="K69" s="17">
        <v>8.48</v>
      </c>
      <c r="L69" s="17">
        <v>2.15</v>
      </c>
      <c r="M69" s="17">
        <v>9.7899999999999991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0"/>
  <sheetViews>
    <sheetView topLeftCell="A16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158</v>
      </c>
      <c r="G2" s="102"/>
      <c r="H2" s="102"/>
      <c r="I2" s="103" t="s">
        <v>295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81300</v>
      </c>
      <c r="D4" s="67"/>
      <c r="E4" s="67"/>
      <c r="F4" s="67">
        <v>82300</v>
      </c>
      <c r="G4" s="67"/>
      <c r="H4" s="67"/>
      <c r="I4" s="67">
        <v>83711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66000</v>
      </c>
      <c r="D5" s="67"/>
      <c r="E5" s="67"/>
      <c r="F5" s="67">
        <v>67100</v>
      </c>
      <c r="G5" s="67"/>
      <c r="H5" s="67"/>
      <c r="I5" s="67">
        <v>68150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C4-'21日'!I4</f>
        <v>1510</v>
      </c>
      <c r="D6" s="109"/>
      <c r="E6" s="109"/>
      <c r="F6" s="110">
        <f>F4-C4</f>
        <v>1000</v>
      </c>
      <c r="G6" s="111"/>
      <c r="H6" s="112"/>
      <c r="I6" s="110">
        <f>I4-F4</f>
        <v>1411</v>
      </c>
      <c r="J6" s="111"/>
      <c r="K6" s="112"/>
      <c r="L6" s="106">
        <f>C6+F6+I6</f>
        <v>3921</v>
      </c>
      <c r="M6" s="106">
        <f>C7+F7+I7</f>
        <v>3320</v>
      </c>
    </row>
    <row r="7" spans="1:15" ht="21.95" customHeight="1" x14ac:dyDescent="0.15">
      <c r="A7" s="95"/>
      <c r="B7" s="6" t="s">
        <v>16</v>
      </c>
      <c r="C7" s="109">
        <f>C5-'21日'!I5</f>
        <v>1170</v>
      </c>
      <c r="D7" s="109"/>
      <c r="E7" s="109"/>
      <c r="F7" s="110">
        <f>F5-C5</f>
        <v>1100</v>
      </c>
      <c r="G7" s="111"/>
      <c r="H7" s="112"/>
      <c r="I7" s="110">
        <f>I5-F5</f>
        <v>1050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43</v>
      </c>
      <c r="D9" s="67"/>
      <c r="E9" s="67"/>
      <c r="F9" s="67">
        <v>45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43</v>
      </c>
      <c r="D10" s="67"/>
      <c r="E10" s="67"/>
      <c r="F10" s="67">
        <v>45</v>
      </c>
      <c r="G10" s="67"/>
      <c r="H10" s="67"/>
      <c r="I10" s="67">
        <v>46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390</v>
      </c>
      <c r="D15" s="36">
        <v>360</v>
      </c>
      <c r="E15" s="36">
        <v>320</v>
      </c>
      <c r="F15" s="36">
        <v>290</v>
      </c>
      <c r="G15" s="36">
        <v>250</v>
      </c>
      <c r="H15" s="36">
        <v>530</v>
      </c>
      <c r="I15" s="36">
        <v>530</v>
      </c>
      <c r="J15" s="36">
        <v>490</v>
      </c>
      <c r="K15" s="36">
        <v>460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294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400</v>
      </c>
      <c r="D21" s="36">
        <v>280</v>
      </c>
      <c r="E21" s="36">
        <v>500</v>
      </c>
      <c r="F21" s="36">
        <v>500</v>
      </c>
      <c r="G21" s="36">
        <v>410</v>
      </c>
      <c r="H21" s="36">
        <v>330</v>
      </c>
      <c r="I21" s="36">
        <v>330</v>
      </c>
      <c r="J21" s="36">
        <v>540</v>
      </c>
      <c r="K21" s="36">
        <v>460</v>
      </c>
    </row>
    <row r="22" spans="1:11" ht="47.25" customHeight="1" x14ac:dyDescent="0.15">
      <c r="A22" s="66"/>
      <c r="B22" s="8" t="s">
        <v>33</v>
      </c>
      <c r="C22" s="62" t="s">
        <v>291</v>
      </c>
      <c r="D22" s="62"/>
      <c r="E22" s="62"/>
      <c r="F22" s="62" t="s">
        <v>34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1890</v>
      </c>
      <c r="D23" s="63"/>
      <c r="E23" s="63"/>
      <c r="F23" s="63">
        <v>1560</v>
      </c>
      <c r="G23" s="63"/>
      <c r="H23" s="63"/>
      <c r="I23" s="63">
        <f>1400+150</f>
        <v>1550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580+550</f>
        <v>1130</v>
      </c>
      <c r="D24" s="63"/>
      <c r="E24" s="63"/>
      <c r="F24" s="63">
        <v>900</v>
      </c>
      <c r="G24" s="63"/>
      <c r="H24" s="63"/>
      <c r="I24" s="63">
        <f>390+360</f>
        <v>750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45</v>
      </c>
      <c r="D25" s="63"/>
      <c r="E25" s="63"/>
      <c r="F25" s="63">
        <v>44</v>
      </c>
      <c r="G25" s="63"/>
      <c r="H25" s="63"/>
      <c r="I25" s="63">
        <v>44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220</v>
      </c>
      <c r="D26" s="63"/>
      <c r="E26" s="63"/>
      <c r="F26" s="63">
        <v>220</v>
      </c>
      <c r="G26" s="63"/>
      <c r="H26" s="63"/>
      <c r="I26" s="63">
        <v>218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2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292</v>
      </c>
      <c r="D28" s="78"/>
      <c r="E28" s="79"/>
      <c r="F28" s="77" t="s">
        <v>293</v>
      </c>
      <c r="G28" s="78"/>
      <c r="H28" s="79"/>
      <c r="I28" s="77" t="s">
        <v>296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290</v>
      </c>
      <c r="D31" s="46"/>
      <c r="E31" s="47"/>
      <c r="F31" s="45" t="s">
        <v>235</v>
      </c>
      <c r="G31" s="46"/>
      <c r="H31" s="47"/>
      <c r="I31" s="45" t="s">
        <v>109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9.24</v>
      </c>
      <c r="F35" s="39">
        <v>9.02</v>
      </c>
      <c r="G35" s="39">
        <v>9.19</v>
      </c>
      <c r="H35" s="39">
        <v>9.3000000000000007</v>
      </c>
      <c r="I35" s="39">
        <v>9.01</v>
      </c>
      <c r="J35" s="39">
        <v>9.1300000000000008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7.44</v>
      </c>
      <c r="F36" s="39">
        <v>7.92</v>
      </c>
      <c r="G36" s="39">
        <v>7.97</v>
      </c>
      <c r="H36" s="39">
        <v>6.45</v>
      </c>
      <c r="I36" s="39">
        <v>6.37</v>
      </c>
      <c r="J36" s="39">
        <v>4.59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11.6</v>
      </c>
      <c r="F37" s="39">
        <v>11.9</v>
      </c>
      <c r="G37" s="39">
        <v>12.3</v>
      </c>
      <c r="H37" s="39">
        <v>9.92</v>
      </c>
      <c r="I37" s="39">
        <v>10.8</v>
      </c>
      <c r="J37" s="39">
        <v>11.2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6.48</v>
      </c>
      <c r="F38" s="39">
        <v>7.6</v>
      </c>
      <c r="G38" s="39">
        <v>2.8</v>
      </c>
      <c r="H38" s="39">
        <v>2.4900000000000002</v>
      </c>
      <c r="I38" s="39">
        <v>2.2799999999999998</v>
      </c>
      <c r="J38" s="39">
        <v>3.84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0.6</v>
      </c>
      <c r="H39" s="39">
        <v>0.6</v>
      </c>
      <c r="I39" s="39">
        <v>0.5</v>
      </c>
      <c r="J39" s="39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10.24</v>
      </c>
      <c r="F40" s="39">
        <v>10.01</v>
      </c>
      <c r="G40" s="39">
        <v>10.35</v>
      </c>
      <c r="H40" s="39">
        <v>10.35</v>
      </c>
      <c r="I40" s="39">
        <v>10.27</v>
      </c>
      <c r="J40" s="39">
        <v>10.31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24.7</v>
      </c>
      <c r="F41" s="39">
        <v>23.6</v>
      </c>
      <c r="G41" s="39">
        <v>21.5</v>
      </c>
      <c r="H41" s="39">
        <v>22.4</v>
      </c>
      <c r="I41" s="39">
        <v>24.3</v>
      </c>
      <c r="J41" s="39">
        <v>23.6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7.62</v>
      </c>
      <c r="F42" s="39">
        <v>7.37</v>
      </c>
      <c r="G42" s="39">
        <v>6.95</v>
      </c>
      <c r="H42" s="39">
        <v>7.89</v>
      </c>
      <c r="I42" s="39">
        <v>8.17</v>
      </c>
      <c r="J42" s="39">
        <v>8.4499999999999993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7.74</v>
      </c>
      <c r="F43" s="39">
        <v>8.02</v>
      </c>
      <c r="G43" s="39">
        <v>7.67</v>
      </c>
      <c r="H43" s="39">
        <v>7.16</v>
      </c>
      <c r="I43" s="39">
        <v>8.5</v>
      </c>
      <c r="J43" s="39">
        <v>8.41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506</v>
      </c>
      <c r="F44" s="39">
        <v>503</v>
      </c>
      <c r="G44" s="39">
        <v>497</v>
      </c>
      <c r="H44" s="39">
        <v>446</v>
      </c>
      <c r="I44" s="39">
        <v>452</v>
      </c>
      <c r="J44" s="39">
        <v>478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7.11</v>
      </c>
      <c r="F45" s="39">
        <v>7.04</v>
      </c>
      <c r="G45" s="39">
        <v>6.41</v>
      </c>
      <c r="H45" s="39">
        <v>7.2</v>
      </c>
      <c r="I45" s="39">
        <v>6.31</v>
      </c>
      <c r="J45" s="39">
        <v>6.69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23.6</v>
      </c>
      <c r="F46" s="39">
        <v>25.7</v>
      </c>
      <c r="G46" s="39">
        <v>25</v>
      </c>
      <c r="H46" s="39">
        <v>21.9</v>
      </c>
      <c r="I46" s="39">
        <v>20.399999999999999</v>
      </c>
      <c r="J46" s="39">
        <v>21.3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2.63</v>
      </c>
      <c r="F47" s="39">
        <v>2.48</v>
      </c>
      <c r="G47" s="39">
        <v>1.7</v>
      </c>
      <c r="H47" s="39">
        <v>1.32</v>
      </c>
      <c r="I47" s="39">
        <v>1.54</v>
      </c>
      <c r="J47" s="39">
        <v>1.68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7.68</v>
      </c>
      <c r="F48" s="39">
        <v>7.02</v>
      </c>
      <c r="G48" s="39">
        <v>7.5</v>
      </c>
      <c r="H48" s="39">
        <v>6.91</v>
      </c>
      <c r="I48" s="39">
        <v>6.72</v>
      </c>
      <c r="J48" s="39">
        <v>6.37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6.8</v>
      </c>
      <c r="F49" s="39">
        <v>12.2</v>
      </c>
      <c r="G49" s="39">
        <v>10.3</v>
      </c>
      <c r="H49" s="39">
        <v>8.9</v>
      </c>
      <c r="I49" s="39">
        <v>7.9</v>
      </c>
      <c r="J49" s="39">
        <v>12.9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7.04</v>
      </c>
      <c r="F50" s="39">
        <v>8.1</v>
      </c>
      <c r="G50" s="39">
        <v>4.7</v>
      </c>
      <c r="H50" s="39">
        <v>7.5</v>
      </c>
      <c r="I50" s="39">
        <v>3.46</v>
      </c>
      <c r="J50" s="39">
        <v>4.47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7.1</v>
      </c>
      <c r="D56" s="18" t="s">
        <v>80</v>
      </c>
      <c r="E56" s="19">
        <v>75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4.92</v>
      </c>
      <c r="C59" s="25"/>
      <c r="D59" s="25">
        <v>20.2</v>
      </c>
      <c r="E59" s="25"/>
      <c r="F59" s="25">
        <v>9.15</v>
      </c>
      <c r="G59" s="25"/>
      <c r="H59" s="25">
        <v>30</v>
      </c>
      <c r="I59" s="25"/>
      <c r="J59" s="25">
        <v>0.79</v>
      </c>
      <c r="K59" s="25"/>
      <c r="L59" s="25">
        <v>1.84</v>
      </c>
      <c r="M59" s="25"/>
    </row>
    <row r="60" spans="1:13" ht="18.75" x14ac:dyDescent="0.25">
      <c r="A60" s="24" t="s">
        <v>1</v>
      </c>
      <c r="B60" s="25"/>
      <c r="C60" s="25"/>
      <c r="D60" s="25">
        <v>13.5</v>
      </c>
      <c r="E60" s="25"/>
      <c r="F60" s="25">
        <v>56.4</v>
      </c>
      <c r="G60" s="25"/>
      <c r="H60" s="25">
        <v>41.7</v>
      </c>
      <c r="I60" s="25"/>
      <c r="J60" s="25">
        <v>41.42</v>
      </c>
      <c r="K60" s="25"/>
      <c r="L60" s="25">
        <v>41.05</v>
      </c>
      <c r="M60" s="25"/>
    </row>
    <row r="61" spans="1:13" ht="18.75" x14ac:dyDescent="0.25">
      <c r="A61" s="24" t="s">
        <v>2</v>
      </c>
      <c r="B61" s="25">
        <v>50.87</v>
      </c>
      <c r="C61" s="25"/>
      <c r="D61" s="25">
        <v>19.399999999999999</v>
      </c>
      <c r="E61" s="25"/>
      <c r="F61" s="25"/>
      <c r="G61" s="25"/>
      <c r="H61" s="25">
        <v>5.4</v>
      </c>
      <c r="I61" s="25"/>
      <c r="J61" s="25">
        <v>5.86</v>
      </c>
      <c r="K61" s="25"/>
      <c r="L61" s="25">
        <v>11.88</v>
      </c>
      <c r="M61" s="25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36.64</v>
      </c>
      <c r="D63" s="25"/>
      <c r="E63" s="25">
        <v>29.97</v>
      </c>
      <c r="F63" s="25"/>
      <c r="G63" s="25">
        <v>29.7</v>
      </c>
      <c r="H63" s="25"/>
      <c r="I63" s="25">
        <v>26.07</v>
      </c>
      <c r="J63" s="25"/>
      <c r="K63" s="25">
        <v>26.36</v>
      </c>
      <c r="L63" s="25"/>
      <c r="M63" s="25">
        <v>26.46</v>
      </c>
    </row>
    <row r="64" spans="1:13" ht="18.75" x14ac:dyDescent="0.25">
      <c r="A64" s="26" t="s">
        <v>3</v>
      </c>
      <c r="B64" s="25"/>
      <c r="C64" s="25">
        <v>61.92</v>
      </c>
      <c r="D64" s="25"/>
      <c r="E64" s="25">
        <v>58.98</v>
      </c>
      <c r="F64" s="25"/>
      <c r="G64" s="25">
        <v>57.6</v>
      </c>
      <c r="H64" s="25"/>
      <c r="I64" s="25">
        <v>58.2</v>
      </c>
      <c r="J64" s="25"/>
      <c r="K64" s="25">
        <v>60.7</v>
      </c>
      <c r="L64" s="25"/>
      <c r="M64" s="25"/>
    </row>
    <row r="65" spans="1:13" ht="18.75" x14ac:dyDescent="0.25">
      <c r="A65" s="26" t="s">
        <v>4</v>
      </c>
      <c r="B65" s="25"/>
      <c r="C65" s="25">
        <v>46.88</v>
      </c>
      <c r="D65" s="25"/>
      <c r="E65" s="25">
        <v>48.99</v>
      </c>
      <c r="F65" s="25"/>
      <c r="G65" s="25">
        <v>48.2</v>
      </c>
      <c r="H65" s="25"/>
      <c r="I65" s="25">
        <v>47.7</v>
      </c>
      <c r="J65" s="25"/>
      <c r="K65" s="25">
        <v>46.62</v>
      </c>
      <c r="L65" s="25"/>
      <c r="M65" s="25">
        <v>52.03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10.039999999999999</v>
      </c>
      <c r="C67" s="25">
        <v>12.39</v>
      </c>
      <c r="D67" s="25">
        <v>8.9700000000000006</v>
      </c>
      <c r="E67" s="25">
        <v>11.38</v>
      </c>
      <c r="F67" s="25">
        <v>7.5</v>
      </c>
      <c r="G67" s="25">
        <v>10.95</v>
      </c>
      <c r="H67" s="25">
        <v>7.3</v>
      </c>
      <c r="I67" s="25">
        <v>10.95</v>
      </c>
      <c r="J67" s="25">
        <v>4.22</v>
      </c>
      <c r="K67" s="25">
        <v>10.96</v>
      </c>
      <c r="L67" s="25">
        <v>5.43</v>
      </c>
      <c r="M67" s="25">
        <v>10.74</v>
      </c>
    </row>
    <row r="68" spans="1:13" ht="18.75" x14ac:dyDescent="0.25">
      <c r="A68" s="27" t="s">
        <v>5</v>
      </c>
      <c r="B68" s="25">
        <v>8.3000000000000007</v>
      </c>
      <c r="C68" s="25">
        <v>7.81</v>
      </c>
      <c r="D68" s="25">
        <v>7.7</v>
      </c>
      <c r="E68" s="25">
        <v>8.64</v>
      </c>
      <c r="F68" s="25">
        <v>10.199999999999999</v>
      </c>
      <c r="G68" s="25">
        <v>8.3000000000000007</v>
      </c>
      <c r="H68" s="25">
        <v>4.9000000000000004</v>
      </c>
      <c r="I68" s="25">
        <v>8.3000000000000007</v>
      </c>
      <c r="J68" s="25">
        <v>3.33</v>
      </c>
      <c r="K68" s="25">
        <v>7.9</v>
      </c>
      <c r="L68" s="25">
        <v>2.69</v>
      </c>
      <c r="M68" s="25">
        <v>7.9</v>
      </c>
    </row>
    <row r="69" spans="1:13" ht="18.75" x14ac:dyDescent="0.25">
      <c r="A69" s="27" t="s">
        <v>6</v>
      </c>
      <c r="B69" s="25">
        <v>7.64</v>
      </c>
      <c r="C69" s="25">
        <v>10.42</v>
      </c>
      <c r="D69" s="25">
        <v>10.25</v>
      </c>
      <c r="E69" s="25">
        <v>8.92</v>
      </c>
      <c r="F69" s="25">
        <v>7.66</v>
      </c>
      <c r="G69" s="25">
        <v>8.4</v>
      </c>
      <c r="H69" s="25">
        <v>6.21</v>
      </c>
      <c r="I69" s="25">
        <v>8.43</v>
      </c>
      <c r="J69" s="25">
        <v>3.48</v>
      </c>
      <c r="K69" s="25">
        <v>8.09</v>
      </c>
      <c r="L69" s="25">
        <v>3.81</v>
      </c>
      <c r="M69" s="25">
        <v>8.07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186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89100</v>
      </c>
      <c r="D4" s="67"/>
      <c r="E4" s="67"/>
      <c r="F4" s="67">
        <v>90260</v>
      </c>
      <c r="G4" s="67"/>
      <c r="H4" s="67"/>
      <c r="I4" s="67">
        <v>91800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72240</v>
      </c>
      <c r="D5" s="67"/>
      <c r="E5" s="67"/>
      <c r="F5" s="67">
        <v>73274</v>
      </c>
      <c r="G5" s="67"/>
      <c r="H5" s="67"/>
      <c r="I5" s="67">
        <v>74444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C4-'23日'!I4</f>
        <v>1210</v>
      </c>
      <c r="D6" s="109"/>
      <c r="E6" s="109"/>
      <c r="F6" s="110">
        <f>F4-C4</f>
        <v>1160</v>
      </c>
      <c r="G6" s="111"/>
      <c r="H6" s="112"/>
      <c r="I6" s="110">
        <f>I4-F4</f>
        <v>1540</v>
      </c>
      <c r="J6" s="111"/>
      <c r="K6" s="112"/>
      <c r="L6" s="106">
        <f>C6+F6+I6</f>
        <v>3910</v>
      </c>
      <c r="M6" s="106">
        <f>C7+F7+I7</f>
        <v>3386</v>
      </c>
    </row>
    <row r="7" spans="1:15" ht="21.95" customHeight="1" x14ac:dyDescent="0.15">
      <c r="A7" s="95"/>
      <c r="B7" s="6" t="s">
        <v>16</v>
      </c>
      <c r="C7" s="109">
        <f>C5-'23日'!I5</f>
        <v>1182</v>
      </c>
      <c r="D7" s="109"/>
      <c r="E7" s="109"/>
      <c r="F7" s="110">
        <f>F5-C5</f>
        <v>1034</v>
      </c>
      <c r="G7" s="111"/>
      <c r="H7" s="112"/>
      <c r="I7" s="110">
        <f>I5-F5</f>
        <v>1170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47</v>
      </c>
      <c r="D9" s="67"/>
      <c r="E9" s="67"/>
      <c r="F9" s="67">
        <v>48</v>
      </c>
      <c r="G9" s="67"/>
      <c r="H9" s="67"/>
      <c r="I9" s="67">
        <v>44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47</v>
      </c>
      <c r="D10" s="67"/>
      <c r="E10" s="67"/>
      <c r="F10" s="67">
        <v>48</v>
      </c>
      <c r="G10" s="67"/>
      <c r="H10" s="67"/>
      <c r="I10" s="67">
        <v>44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90</v>
      </c>
      <c r="D12" s="39">
        <v>90</v>
      </c>
      <c r="E12" s="39">
        <v>100</v>
      </c>
      <c r="F12" s="39">
        <v>100</v>
      </c>
      <c r="G12" s="39">
        <v>100</v>
      </c>
      <c r="H12" s="39">
        <v>80</v>
      </c>
      <c r="I12" s="39">
        <v>80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500</v>
      </c>
      <c r="D15" s="36">
        <v>450</v>
      </c>
      <c r="E15" s="36">
        <v>400</v>
      </c>
      <c r="F15" s="36">
        <v>400</v>
      </c>
      <c r="G15" s="36">
        <v>350</v>
      </c>
      <c r="H15" s="36">
        <v>320</v>
      </c>
      <c r="I15" s="36">
        <v>320</v>
      </c>
      <c r="J15" s="36">
        <v>480</v>
      </c>
      <c r="K15" s="36">
        <v>460</v>
      </c>
    </row>
    <row r="16" spans="1:15" ht="38.2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309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300</v>
      </c>
      <c r="D21" s="36">
        <v>520</v>
      </c>
      <c r="E21" s="36">
        <v>470</v>
      </c>
      <c r="F21" s="36">
        <v>470</v>
      </c>
      <c r="G21" s="36">
        <v>350</v>
      </c>
      <c r="H21" s="36">
        <v>300</v>
      </c>
      <c r="I21" s="36">
        <v>300</v>
      </c>
      <c r="J21" s="36">
        <v>480</v>
      </c>
      <c r="K21" s="36">
        <v>400</v>
      </c>
    </row>
    <row r="22" spans="1:11" ht="37.5" customHeight="1" x14ac:dyDescent="0.15">
      <c r="A22" s="66"/>
      <c r="B22" s="8" t="s">
        <v>33</v>
      </c>
      <c r="C22" s="62" t="s">
        <v>304</v>
      </c>
      <c r="D22" s="62"/>
      <c r="E22" s="62"/>
      <c r="F22" s="62" t="s">
        <v>34</v>
      </c>
      <c r="G22" s="62"/>
      <c r="H22" s="62"/>
      <c r="I22" s="62" t="s">
        <v>308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1150</v>
      </c>
      <c r="D23" s="63"/>
      <c r="E23" s="63"/>
      <c r="F23" s="63">
        <v>1150</v>
      </c>
      <c r="G23" s="63"/>
      <c r="H23" s="63"/>
      <c r="I23" s="63">
        <v>1150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1240+1260</f>
        <v>2500</v>
      </c>
      <c r="D24" s="63"/>
      <c r="E24" s="63"/>
      <c r="F24" s="63">
        <v>2400</v>
      </c>
      <c r="G24" s="63"/>
      <c r="H24" s="63"/>
      <c r="I24" s="63">
        <v>2400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43</v>
      </c>
      <c r="D25" s="63"/>
      <c r="E25" s="63"/>
      <c r="F25" s="63">
        <v>43</v>
      </c>
      <c r="G25" s="63"/>
      <c r="H25" s="63"/>
      <c r="I25" s="63">
        <v>42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216</v>
      </c>
      <c r="D26" s="63"/>
      <c r="E26" s="63"/>
      <c r="F26" s="63">
        <v>216</v>
      </c>
      <c r="G26" s="63"/>
      <c r="H26" s="63"/>
      <c r="I26" s="63">
        <v>214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305</v>
      </c>
      <c r="D28" s="78"/>
      <c r="E28" s="79"/>
      <c r="F28" s="77" t="s">
        <v>306</v>
      </c>
      <c r="G28" s="78"/>
      <c r="H28" s="79"/>
      <c r="I28" s="77"/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179</v>
      </c>
      <c r="D31" s="46"/>
      <c r="E31" s="47"/>
      <c r="F31" s="45" t="s">
        <v>117</v>
      </c>
      <c r="G31" s="46"/>
      <c r="H31" s="47"/>
      <c r="I31" s="45" t="s">
        <v>307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9.36</v>
      </c>
      <c r="F35" s="39">
        <v>9.4</v>
      </c>
      <c r="G35" s="39">
        <v>9.4</v>
      </c>
      <c r="H35" s="36">
        <v>9.52</v>
      </c>
      <c r="I35" s="39">
        <v>9.1999999999999993</v>
      </c>
      <c r="J35" s="17">
        <v>9.2799999999999994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8.6999999999999993</v>
      </c>
      <c r="F36" s="39">
        <v>7.5</v>
      </c>
      <c r="G36" s="39">
        <v>6.28</v>
      </c>
      <c r="H36" s="36">
        <v>7.51</v>
      </c>
      <c r="I36" s="39">
        <v>7.33</v>
      </c>
      <c r="J36" s="17">
        <v>6.54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</v>
      </c>
      <c r="F37" s="39">
        <v>12.6</v>
      </c>
      <c r="G37" s="30">
        <v>13.3</v>
      </c>
      <c r="H37" s="36">
        <v>12.3</v>
      </c>
      <c r="I37" s="39">
        <v>11.7</v>
      </c>
      <c r="J37" s="17">
        <v>7.2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8.06</v>
      </c>
      <c r="F38" s="30">
        <v>7.26</v>
      </c>
      <c r="G38" s="30">
        <v>7.18</v>
      </c>
      <c r="H38" s="32">
        <v>6.2</v>
      </c>
      <c r="I38" s="39">
        <v>9.65</v>
      </c>
      <c r="J38" s="17">
        <v>6.47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0.8</v>
      </c>
      <c r="H39" s="36">
        <v>0.8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10.39</v>
      </c>
      <c r="F40" s="39">
        <v>10.23</v>
      </c>
      <c r="G40" s="39">
        <v>10.35</v>
      </c>
      <c r="H40" s="36">
        <v>10.38</v>
      </c>
      <c r="I40" s="39">
        <v>10.130000000000001</v>
      </c>
      <c r="J40" s="17">
        <v>10.23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21.3</v>
      </c>
      <c r="F41" s="39">
        <v>20.5</v>
      </c>
      <c r="G41" s="39">
        <v>26.4</v>
      </c>
      <c r="H41" s="36">
        <v>23.2</v>
      </c>
      <c r="I41" s="39">
        <v>21.7</v>
      </c>
      <c r="J41" s="17">
        <v>27.3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7.14</v>
      </c>
      <c r="F42" s="39">
        <v>7.22</v>
      </c>
      <c r="G42" s="39">
        <v>7.28</v>
      </c>
      <c r="H42" s="36">
        <v>7.13</v>
      </c>
      <c r="I42" s="39">
        <v>6.84</v>
      </c>
      <c r="J42" s="17">
        <v>6.51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7.75</v>
      </c>
      <c r="F43" s="39">
        <v>6.99</v>
      </c>
      <c r="G43" s="39">
        <v>7.76</v>
      </c>
      <c r="H43" s="36">
        <v>6.89</v>
      </c>
      <c r="I43" s="39">
        <v>7.14</v>
      </c>
      <c r="J43" s="17">
        <v>7.1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399</v>
      </c>
      <c r="F44" s="39">
        <v>451</v>
      </c>
      <c r="G44" s="39">
        <v>498</v>
      </c>
      <c r="H44" s="36">
        <v>550</v>
      </c>
      <c r="I44" s="39">
        <v>450</v>
      </c>
      <c r="J44" s="17">
        <v>358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7.9</v>
      </c>
      <c r="F45" s="39">
        <v>6.7</v>
      </c>
      <c r="G45" s="39">
        <v>7.21</v>
      </c>
      <c r="H45" s="36">
        <v>7.1</v>
      </c>
      <c r="I45" s="39">
        <v>7.2</v>
      </c>
      <c r="J45" s="17">
        <v>8.2899999999999991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19</v>
      </c>
      <c r="F46" s="39">
        <v>19.399999999999999</v>
      </c>
      <c r="G46" s="39">
        <v>22.7</v>
      </c>
      <c r="H46" s="36">
        <v>22.2</v>
      </c>
      <c r="I46" s="39">
        <v>19.7</v>
      </c>
      <c r="J46" s="17">
        <v>16.7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6.59</v>
      </c>
      <c r="F47" s="39">
        <v>8.9</v>
      </c>
      <c r="G47" s="39">
        <v>4.3899999999999997</v>
      </c>
      <c r="H47" s="36">
        <v>5.43</v>
      </c>
      <c r="I47" s="39">
        <v>9.6999999999999993</v>
      </c>
      <c r="J47" s="17">
        <v>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7.6</v>
      </c>
      <c r="F48" s="39">
        <v>6.4</v>
      </c>
      <c r="G48" s="39">
        <v>6.86</v>
      </c>
      <c r="H48" s="36">
        <v>6.29</v>
      </c>
      <c r="I48" s="39">
        <v>6.83</v>
      </c>
      <c r="J48" s="17">
        <v>7.34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7</v>
      </c>
      <c r="F49" s="39">
        <v>7.4</v>
      </c>
      <c r="G49" s="39">
        <v>9.3000000000000007</v>
      </c>
      <c r="H49" s="36">
        <v>10.199999999999999</v>
      </c>
      <c r="I49" s="39">
        <v>10.9</v>
      </c>
      <c r="J49" s="17">
        <v>10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8.8699999999999992</v>
      </c>
      <c r="F50" s="39">
        <v>2.27</v>
      </c>
      <c r="G50" s="39">
        <v>8.8699999999999992</v>
      </c>
      <c r="H50" s="36">
        <v>6.09</v>
      </c>
      <c r="I50" s="39">
        <v>3.19</v>
      </c>
      <c r="J50" s="17">
        <v>4.4000000000000004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8.14</v>
      </c>
      <c r="D56" s="18" t="s">
        <v>80</v>
      </c>
      <c r="E56" s="19">
        <v>83</v>
      </c>
      <c r="F56" s="18" t="s">
        <v>81</v>
      </c>
      <c r="G56" s="19">
        <v>78.040000000000006</v>
      </c>
      <c r="H56" s="18" t="s">
        <v>82</v>
      </c>
      <c r="I56" s="19">
        <v>0.2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7</v>
      </c>
      <c r="C59" s="25"/>
      <c r="D59" s="28">
        <v>1.4</v>
      </c>
      <c r="E59" s="25"/>
      <c r="F59" s="25">
        <v>0.9</v>
      </c>
      <c r="G59" s="29"/>
      <c r="H59" s="25">
        <v>4.8</v>
      </c>
      <c r="I59" s="25"/>
      <c r="J59" s="17">
        <v>12.5</v>
      </c>
      <c r="K59" s="17"/>
      <c r="L59" s="17">
        <v>9.27</v>
      </c>
      <c r="M59" s="17"/>
    </row>
    <row r="60" spans="1:13" ht="18.75" x14ac:dyDescent="0.25">
      <c r="A60" s="24" t="s">
        <v>1</v>
      </c>
      <c r="B60" s="25">
        <v>41.6</v>
      </c>
      <c r="C60" s="25"/>
      <c r="D60" s="28">
        <v>30.5</v>
      </c>
      <c r="E60" s="25"/>
      <c r="F60" s="25"/>
      <c r="G60" s="29"/>
      <c r="H60" s="25">
        <v>23.6</v>
      </c>
      <c r="I60" s="25"/>
      <c r="J60" s="17">
        <v>51.6</v>
      </c>
      <c r="K60" s="17"/>
      <c r="L60" s="17">
        <v>63.5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35.869999999999997</v>
      </c>
      <c r="D63" s="28"/>
      <c r="E63" s="25">
        <v>34.39</v>
      </c>
      <c r="F63" s="25"/>
      <c r="G63" s="29">
        <v>34.24</v>
      </c>
      <c r="H63" s="25"/>
      <c r="I63" s="25">
        <v>32.33</v>
      </c>
      <c r="J63" s="17"/>
      <c r="K63" s="17">
        <v>33.6</v>
      </c>
      <c r="M63" s="17">
        <v>35.130000000000003</v>
      </c>
    </row>
    <row r="64" spans="1:13" ht="18.75" x14ac:dyDescent="0.25">
      <c r="A64" s="26" t="s">
        <v>3</v>
      </c>
      <c r="B64" s="25"/>
      <c r="C64" s="25">
        <v>10.56</v>
      </c>
      <c r="D64" s="28"/>
      <c r="E64" s="25">
        <v>11.91</v>
      </c>
      <c r="F64" s="25"/>
      <c r="G64" s="33">
        <v>11.43</v>
      </c>
      <c r="H64" s="25"/>
      <c r="I64" s="25">
        <v>11.85</v>
      </c>
      <c r="J64" s="17"/>
      <c r="K64" s="17">
        <v>13.02</v>
      </c>
      <c r="L64" s="17"/>
      <c r="M64" s="17">
        <v>14.8</v>
      </c>
    </row>
    <row r="65" spans="1:13" ht="18.75" x14ac:dyDescent="0.25">
      <c r="A65" s="26" t="s">
        <v>4</v>
      </c>
      <c r="B65" s="25"/>
      <c r="C65" s="25">
        <v>194.72</v>
      </c>
      <c r="D65" s="28"/>
      <c r="E65" s="25"/>
      <c r="F65" s="25"/>
      <c r="G65" s="29">
        <v>63.65</v>
      </c>
      <c r="H65" s="25"/>
      <c r="I65" s="25">
        <v>65.290000000000006</v>
      </c>
      <c r="J65" s="17"/>
      <c r="K65" s="17">
        <v>68.2</v>
      </c>
      <c r="M65" s="17">
        <v>73.8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4.45</v>
      </c>
      <c r="C67" s="25">
        <v>11.58</v>
      </c>
      <c r="D67" s="28">
        <v>4.05</v>
      </c>
      <c r="E67" s="25">
        <v>11.81</v>
      </c>
      <c r="F67" s="25">
        <v>5.12</v>
      </c>
      <c r="G67" s="29">
        <v>11.39</v>
      </c>
      <c r="H67" s="25">
        <v>4.9000000000000004</v>
      </c>
      <c r="I67" s="25">
        <v>12.44</v>
      </c>
      <c r="J67" s="17">
        <v>2.36</v>
      </c>
      <c r="K67" s="17">
        <v>12.08</v>
      </c>
      <c r="L67" s="17">
        <v>3.81</v>
      </c>
      <c r="M67" s="17">
        <v>11.98</v>
      </c>
    </row>
    <row r="68" spans="1:13" ht="18.75" x14ac:dyDescent="0.25">
      <c r="A68" s="27" t="s">
        <v>5</v>
      </c>
      <c r="B68" s="31">
        <v>7.47</v>
      </c>
      <c r="C68" s="25">
        <v>7.75</v>
      </c>
      <c r="D68" s="28">
        <v>8.19</v>
      </c>
      <c r="E68" s="25">
        <v>8.81</v>
      </c>
      <c r="F68" s="25">
        <v>6.88</v>
      </c>
      <c r="G68" s="29">
        <v>7.87</v>
      </c>
      <c r="H68" s="25">
        <v>7.96</v>
      </c>
      <c r="I68" s="25">
        <v>8.2799999999999994</v>
      </c>
      <c r="J68" s="17">
        <v>18.8</v>
      </c>
      <c r="K68" s="17">
        <v>7.44</v>
      </c>
      <c r="L68" s="17">
        <v>4.59</v>
      </c>
      <c r="M68" s="17">
        <v>8.08</v>
      </c>
    </row>
    <row r="69" spans="1:13" ht="18.75" x14ac:dyDescent="0.25">
      <c r="A69" s="27" t="s">
        <v>6</v>
      </c>
      <c r="B69" s="31">
        <v>5.57</v>
      </c>
      <c r="C69" s="25">
        <v>8.1999999999999993</v>
      </c>
      <c r="D69" s="28"/>
      <c r="E69" s="25"/>
      <c r="F69" s="25">
        <v>6.03</v>
      </c>
      <c r="G69" s="29">
        <v>8.2200000000000006</v>
      </c>
      <c r="H69" s="25">
        <v>7.83</v>
      </c>
      <c r="I69" s="25">
        <v>8.14</v>
      </c>
      <c r="J69" s="17">
        <v>12.1</v>
      </c>
      <c r="K69" s="17">
        <v>8.7799999999999994</v>
      </c>
      <c r="L69" s="17">
        <v>8.19</v>
      </c>
      <c r="M69" s="17">
        <v>9.07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0"/>
  <sheetViews>
    <sheetView topLeftCell="A16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186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93030</v>
      </c>
      <c r="D4" s="67"/>
      <c r="E4" s="67"/>
      <c r="F4" s="67">
        <v>94300</v>
      </c>
      <c r="G4" s="67"/>
      <c r="H4" s="67"/>
      <c r="I4" s="67">
        <v>95820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75230</v>
      </c>
      <c r="D5" s="67"/>
      <c r="E5" s="67"/>
      <c r="F5" s="67">
        <v>76290</v>
      </c>
      <c r="G5" s="67"/>
      <c r="H5" s="67"/>
      <c r="I5" s="67">
        <v>77177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C4-'24日'!I4</f>
        <v>1230</v>
      </c>
      <c r="D6" s="109"/>
      <c r="E6" s="109"/>
      <c r="F6" s="110">
        <f>F4-C4</f>
        <v>1270</v>
      </c>
      <c r="G6" s="111"/>
      <c r="H6" s="112"/>
      <c r="I6" s="110">
        <f>I4-F4</f>
        <v>1520</v>
      </c>
      <c r="J6" s="111"/>
      <c r="K6" s="112"/>
      <c r="L6" s="106">
        <f>C6+F6+I6</f>
        <v>4020</v>
      </c>
      <c r="M6" s="106">
        <f>C7+F7+I7</f>
        <v>2733</v>
      </c>
    </row>
    <row r="7" spans="1:15" ht="21.95" customHeight="1" x14ac:dyDescent="0.15">
      <c r="A7" s="95"/>
      <c r="B7" s="6" t="s">
        <v>16</v>
      </c>
      <c r="C7" s="109">
        <f>C5-'24日'!I5</f>
        <v>786</v>
      </c>
      <c r="D7" s="109"/>
      <c r="E7" s="109"/>
      <c r="F7" s="110">
        <f>F5-C5</f>
        <v>1060</v>
      </c>
      <c r="G7" s="111"/>
      <c r="H7" s="112"/>
      <c r="I7" s="110">
        <f>I5-F5</f>
        <v>887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47</v>
      </c>
      <c r="D9" s="67"/>
      <c r="E9" s="67"/>
      <c r="F9" s="67">
        <v>47</v>
      </c>
      <c r="G9" s="67"/>
      <c r="H9" s="67"/>
      <c r="I9" s="67">
        <v>45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47</v>
      </c>
      <c r="D10" s="67"/>
      <c r="E10" s="67"/>
      <c r="F10" s="67">
        <v>47</v>
      </c>
      <c r="G10" s="67"/>
      <c r="H10" s="67"/>
      <c r="I10" s="67">
        <v>45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90</v>
      </c>
      <c r="E12" s="39">
        <v>90</v>
      </c>
      <c r="F12" s="39">
        <v>90</v>
      </c>
      <c r="G12" s="39">
        <v>90</v>
      </c>
      <c r="H12" s="39">
        <v>90</v>
      </c>
      <c r="I12" s="39">
        <v>90</v>
      </c>
      <c r="J12" s="39">
        <v>90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460</v>
      </c>
      <c r="D15" s="36">
        <v>400</v>
      </c>
      <c r="E15" s="36">
        <v>330</v>
      </c>
      <c r="F15" s="36">
        <v>330</v>
      </c>
      <c r="G15" s="36">
        <v>290</v>
      </c>
      <c r="H15" s="36">
        <v>550</v>
      </c>
      <c r="I15" s="36">
        <v>550</v>
      </c>
      <c r="J15" s="36">
        <v>500</v>
      </c>
      <c r="K15" s="36">
        <v>460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313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400</v>
      </c>
      <c r="D21" s="36">
        <v>510</v>
      </c>
      <c r="E21" s="36">
        <v>470</v>
      </c>
      <c r="F21" s="36">
        <v>470</v>
      </c>
      <c r="G21" s="36">
        <v>380</v>
      </c>
      <c r="H21" s="36">
        <v>290</v>
      </c>
      <c r="I21" s="36">
        <v>290</v>
      </c>
      <c r="J21" s="36">
        <v>480</v>
      </c>
      <c r="K21" s="36">
        <v>400</v>
      </c>
    </row>
    <row r="22" spans="1:11" ht="21.95" customHeight="1" x14ac:dyDescent="0.15">
      <c r="A22" s="66"/>
      <c r="B22" s="8" t="s">
        <v>33</v>
      </c>
      <c r="C22" s="62" t="s">
        <v>310</v>
      </c>
      <c r="D22" s="62"/>
      <c r="E22" s="62"/>
      <c r="F22" s="62" t="s">
        <v>34</v>
      </c>
      <c r="G22" s="62"/>
      <c r="H22" s="62"/>
      <c r="I22" s="62" t="s">
        <v>314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900</v>
      </c>
      <c r="D23" s="63"/>
      <c r="E23" s="63"/>
      <c r="F23" s="63">
        <v>900</v>
      </c>
      <c r="G23" s="63"/>
      <c r="H23" s="63"/>
      <c r="I23" s="63">
        <v>750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2400</v>
      </c>
      <c r="D24" s="63"/>
      <c r="E24" s="63"/>
      <c r="F24" s="63">
        <v>2300</v>
      </c>
      <c r="G24" s="63"/>
      <c r="H24" s="63"/>
      <c r="I24" s="63">
        <v>2180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42</v>
      </c>
      <c r="D25" s="63"/>
      <c r="E25" s="63"/>
      <c r="F25" s="63">
        <v>41</v>
      </c>
      <c r="G25" s="63"/>
      <c r="H25" s="63"/>
      <c r="I25" s="63">
        <v>41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212</v>
      </c>
      <c r="D26" s="63"/>
      <c r="E26" s="63"/>
      <c r="F26" s="63">
        <v>212</v>
      </c>
      <c r="G26" s="63"/>
      <c r="H26" s="63"/>
      <c r="I26" s="63">
        <v>210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312</v>
      </c>
      <c r="D28" s="78"/>
      <c r="E28" s="79"/>
      <c r="F28" s="77" t="s">
        <v>306</v>
      </c>
      <c r="G28" s="78"/>
      <c r="H28" s="79"/>
      <c r="I28" s="77" t="s">
        <v>333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251</v>
      </c>
      <c r="D31" s="46"/>
      <c r="E31" s="47"/>
      <c r="F31" s="45" t="s">
        <v>166</v>
      </c>
      <c r="G31" s="46"/>
      <c r="H31" s="47"/>
      <c r="I31" s="45" t="s">
        <v>107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9.5</v>
      </c>
      <c r="F35" s="39">
        <v>9.4</v>
      </c>
      <c r="G35" s="39">
        <v>9.5</v>
      </c>
      <c r="H35" s="36">
        <v>9.4700000000000006</v>
      </c>
      <c r="I35" s="39">
        <v>9.51</v>
      </c>
      <c r="J35" s="17">
        <v>9.35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6.7</v>
      </c>
      <c r="F36" s="39">
        <v>7.3</v>
      </c>
      <c r="G36" s="39">
        <v>6.59</v>
      </c>
      <c r="H36" s="36">
        <v>7.69</v>
      </c>
      <c r="I36" s="39">
        <v>6.9</v>
      </c>
      <c r="J36" s="17">
        <v>7.69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12.5</v>
      </c>
      <c r="F37" s="39">
        <v>12.7</v>
      </c>
      <c r="G37" s="30">
        <v>13.9</v>
      </c>
      <c r="H37" s="36">
        <v>14</v>
      </c>
      <c r="I37" s="39">
        <v>12.9</v>
      </c>
      <c r="J37" s="17">
        <v>13.3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6.3</v>
      </c>
      <c r="F38" s="30">
        <v>6.49</v>
      </c>
      <c r="G38" s="30">
        <v>5.49</v>
      </c>
      <c r="H38" s="32">
        <v>3.54</v>
      </c>
      <c r="I38" s="39">
        <v>5.68</v>
      </c>
      <c r="J38" s="17">
        <v>9.1999999999999993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0.5</v>
      </c>
      <c r="H39" s="36">
        <v>0.5</v>
      </c>
      <c r="I39" s="39">
        <v>0.7</v>
      </c>
      <c r="J39" s="17">
        <v>0.7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10.15</v>
      </c>
      <c r="F40" s="39">
        <v>10.29</v>
      </c>
      <c r="G40" s="39">
        <v>10.26</v>
      </c>
      <c r="H40" s="36">
        <v>10.31</v>
      </c>
      <c r="I40" s="39">
        <v>10.23</v>
      </c>
      <c r="J40" s="17">
        <v>10.3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21.4</v>
      </c>
      <c r="F41" s="39">
        <v>20.2</v>
      </c>
      <c r="G41" s="39">
        <v>22.49</v>
      </c>
      <c r="H41" s="36">
        <v>23.14</v>
      </c>
      <c r="I41" s="39">
        <v>22.81</v>
      </c>
      <c r="J41" s="17">
        <v>18.3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6.47</v>
      </c>
      <c r="F42" s="39">
        <v>6.52</v>
      </c>
      <c r="G42" s="39">
        <v>6.86</v>
      </c>
      <c r="H42" s="36">
        <v>7.17</v>
      </c>
      <c r="I42" s="39">
        <v>7.06</v>
      </c>
      <c r="J42" s="17">
        <v>6.22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6.69</v>
      </c>
      <c r="F43" s="39">
        <v>8.09</v>
      </c>
      <c r="G43" s="39">
        <v>7.29</v>
      </c>
      <c r="H43" s="36">
        <v>7.45</v>
      </c>
      <c r="I43" s="39">
        <v>7.14</v>
      </c>
      <c r="J43" s="17">
        <v>8.91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357</v>
      </c>
      <c r="F44" s="39">
        <v>389</v>
      </c>
      <c r="G44" s="39">
        <v>458</v>
      </c>
      <c r="H44" s="36">
        <v>602</v>
      </c>
      <c r="I44" s="39">
        <v>610</v>
      </c>
      <c r="J44" s="17">
        <v>550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5.7</v>
      </c>
      <c r="F45" s="39">
        <v>7.3</v>
      </c>
      <c r="G45" s="39">
        <v>5.56</v>
      </c>
      <c r="H45" s="36">
        <v>7.29</v>
      </c>
      <c r="I45" s="39">
        <v>6.73</v>
      </c>
      <c r="J45" s="17">
        <v>6.87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15.2</v>
      </c>
      <c r="F46" s="39">
        <v>17</v>
      </c>
      <c r="G46" s="39">
        <v>19.100000000000001</v>
      </c>
      <c r="H46" s="36">
        <v>20.100000000000001</v>
      </c>
      <c r="I46" s="39">
        <v>26.5</v>
      </c>
      <c r="J46" s="17">
        <v>24.7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7.83</v>
      </c>
      <c r="F47" s="39">
        <v>8.1</v>
      </c>
      <c r="G47" s="39">
        <v>5.23</v>
      </c>
      <c r="H47" s="36">
        <v>5.38</v>
      </c>
      <c r="I47" s="39">
        <v>3.11</v>
      </c>
      <c r="J47" s="17">
        <v>8.59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5.3</v>
      </c>
      <c r="F48" s="39">
        <v>5.6</v>
      </c>
      <c r="G48" s="39">
        <v>6.62</v>
      </c>
      <c r="H48" s="36">
        <v>8.25</v>
      </c>
      <c r="I48" s="39">
        <v>8.39</v>
      </c>
      <c r="J48" s="17">
        <v>7.07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4.5</v>
      </c>
      <c r="F49" s="39">
        <v>2.7</v>
      </c>
      <c r="G49" s="39">
        <v>6.4</v>
      </c>
      <c r="H49" s="36">
        <v>5.8</v>
      </c>
      <c r="I49" s="39">
        <v>9.5</v>
      </c>
      <c r="J49" s="17">
        <v>8.3000000000000007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4.93</v>
      </c>
      <c r="F50" s="39">
        <v>6.47</v>
      </c>
      <c r="G50" s="39">
        <v>7.48</v>
      </c>
      <c r="H50" s="36">
        <v>5.38</v>
      </c>
      <c r="I50" s="39">
        <v>1.85</v>
      </c>
      <c r="J50" s="17">
        <v>6.7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72</v>
      </c>
      <c r="F56" s="18" t="s">
        <v>81</v>
      </c>
      <c r="G56" s="19">
        <v>70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1.74</v>
      </c>
      <c r="C59" s="25"/>
      <c r="D59" s="28">
        <v>59.3</v>
      </c>
      <c r="E59" s="25"/>
      <c r="F59" s="25"/>
      <c r="G59" s="29"/>
      <c r="H59" s="25">
        <v>19.73</v>
      </c>
      <c r="I59" s="25"/>
      <c r="J59" s="17">
        <v>78.900000000000006</v>
      </c>
      <c r="K59" s="17"/>
      <c r="L59" s="17">
        <v>136</v>
      </c>
      <c r="M59" s="17"/>
    </row>
    <row r="60" spans="1:13" ht="18.75" x14ac:dyDescent="0.25">
      <c r="A60" s="24" t="s">
        <v>1</v>
      </c>
      <c r="B60" s="25">
        <v>28.2</v>
      </c>
      <c r="C60" s="25"/>
      <c r="D60" s="28"/>
      <c r="E60" s="25"/>
      <c r="F60" s="25">
        <v>90.7</v>
      </c>
      <c r="G60" s="29"/>
      <c r="H60" s="25">
        <v>51.62</v>
      </c>
      <c r="I60" s="25"/>
      <c r="J60" s="17">
        <v>34.200000000000003</v>
      </c>
      <c r="K60" s="17"/>
      <c r="L60" s="17">
        <v>30.1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34.43</v>
      </c>
      <c r="D63" s="28"/>
      <c r="E63" s="25">
        <v>35.71</v>
      </c>
      <c r="G63" s="29">
        <v>45.39</v>
      </c>
      <c r="H63" s="25"/>
      <c r="I63" s="25">
        <v>36.17</v>
      </c>
      <c r="J63" s="17"/>
      <c r="K63" s="17">
        <v>36.200000000000003</v>
      </c>
      <c r="M63" s="17">
        <v>38.700000000000003</v>
      </c>
    </row>
    <row r="64" spans="1:13" ht="18.75" x14ac:dyDescent="0.25">
      <c r="A64" s="26" t="s">
        <v>3</v>
      </c>
      <c r="B64" s="25"/>
      <c r="C64" s="25">
        <v>14.51</v>
      </c>
      <c r="D64" s="28"/>
      <c r="E64" s="25">
        <v>16.739999999999998</v>
      </c>
      <c r="G64" s="33">
        <v>16.27</v>
      </c>
      <c r="H64" s="25"/>
      <c r="I64" s="25">
        <v>62.79</v>
      </c>
      <c r="J64" s="17"/>
      <c r="K64" s="17">
        <v>159</v>
      </c>
      <c r="L64" s="17"/>
      <c r="M64" s="17">
        <v>2.75</v>
      </c>
    </row>
    <row r="65" spans="1:13" ht="18.75" x14ac:dyDescent="0.25">
      <c r="A65" s="26" t="s">
        <v>4</v>
      </c>
      <c r="B65" s="25"/>
      <c r="C65" s="25">
        <v>74.53</v>
      </c>
      <c r="D65" s="28"/>
      <c r="E65" s="25">
        <v>74.8</v>
      </c>
      <c r="F65" s="25"/>
      <c r="G65" s="29">
        <v>78.55</v>
      </c>
      <c r="H65" s="25"/>
      <c r="I65" s="25">
        <v>76.39</v>
      </c>
      <c r="J65" s="17"/>
      <c r="K65" s="17">
        <v>77.5</v>
      </c>
      <c r="M65" s="17">
        <v>81.98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4.18</v>
      </c>
      <c r="C67" s="25">
        <v>12.81</v>
      </c>
      <c r="D67" s="28">
        <v>1.47</v>
      </c>
      <c r="E67" s="25">
        <v>11.63</v>
      </c>
      <c r="F67" s="25">
        <v>8.9499999999999993</v>
      </c>
      <c r="G67" s="29">
        <v>10.28</v>
      </c>
      <c r="H67" s="25">
        <v>5.24</v>
      </c>
      <c r="I67" s="25">
        <v>11.55</v>
      </c>
      <c r="J67" s="17">
        <v>3.06</v>
      </c>
      <c r="K67" s="17">
        <v>11.98</v>
      </c>
      <c r="L67" s="17">
        <v>1.1499999999999999</v>
      </c>
      <c r="M67" s="17">
        <v>11.4</v>
      </c>
    </row>
    <row r="68" spans="1:13" ht="18.75" x14ac:dyDescent="0.25">
      <c r="A68" s="27" t="s">
        <v>5</v>
      </c>
      <c r="B68" s="31">
        <v>6.35</v>
      </c>
      <c r="C68" s="25">
        <v>8.8699999999999992</v>
      </c>
      <c r="D68" s="28">
        <v>3.54</v>
      </c>
      <c r="E68" s="25">
        <v>7.53</v>
      </c>
      <c r="F68" s="25">
        <v>6.54</v>
      </c>
      <c r="G68" s="29">
        <v>7.02</v>
      </c>
      <c r="H68" s="25">
        <v>3.38</v>
      </c>
      <c r="I68" s="25">
        <v>6.31</v>
      </c>
      <c r="J68" s="17">
        <v>9.1999999999999993</v>
      </c>
      <c r="K68" s="17">
        <v>6.69</v>
      </c>
      <c r="L68" s="17">
        <v>3.27</v>
      </c>
      <c r="M68" s="17">
        <v>6.83</v>
      </c>
    </row>
    <row r="69" spans="1:13" ht="18.75" x14ac:dyDescent="0.25">
      <c r="A69" s="27" t="s">
        <v>6</v>
      </c>
      <c r="B69" s="31">
        <v>4.05</v>
      </c>
      <c r="C69" s="25">
        <v>8.44</v>
      </c>
      <c r="D69" s="28">
        <v>5.63</v>
      </c>
      <c r="E69" s="25">
        <v>8.1300000000000008</v>
      </c>
      <c r="F69" s="25">
        <v>9.2799999999999994</v>
      </c>
      <c r="G69" s="29">
        <v>7.45</v>
      </c>
      <c r="H69" s="25">
        <v>6.96</v>
      </c>
      <c r="I69" s="25">
        <v>7</v>
      </c>
      <c r="J69" s="17">
        <v>11.9</v>
      </c>
      <c r="K69" s="17">
        <v>7.39</v>
      </c>
      <c r="L69" s="17">
        <v>13.1</v>
      </c>
      <c r="M69" s="17">
        <v>7.24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0"/>
  <sheetViews>
    <sheetView topLeftCell="D28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108</v>
      </c>
      <c r="D2" s="101"/>
      <c r="E2" s="101"/>
      <c r="F2" s="102" t="s">
        <v>114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97130</v>
      </c>
      <c r="D4" s="67"/>
      <c r="E4" s="67"/>
      <c r="F4" s="67">
        <v>98500</v>
      </c>
      <c r="G4" s="67"/>
      <c r="H4" s="67"/>
      <c r="I4" s="67">
        <v>99210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78110</v>
      </c>
      <c r="D5" s="67"/>
      <c r="E5" s="67"/>
      <c r="F5" s="67">
        <v>78700</v>
      </c>
      <c r="G5" s="67"/>
      <c r="H5" s="67"/>
      <c r="I5" s="67">
        <v>79720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C4-'25日'!I4</f>
        <v>1310</v>
      </c>
      <c r="D6" s="109"/>
      <c r="E6" s="109"/>
      <c r="F6" s="110">
        <f>F4-C4</f>
        <v>1370</v>
      </c>
      <c r="G6" s="111"/>
      <c r="H6" s="112"/>
      <c r="I6" s="110">
        <f>I4-F4</f>
        <v>710</v>
      </c>
      <c r="J6" s="111"/>
      <c r="K6" s="112"/>
      <c r="L6" s="106">
        <f>C6+F6+I6</f>
        <v>3390</v>
      </c>
      <c r="M6" s="106">
        <f>C7+F7+I7</f>
        <v>2543</v>
      </c>
    </row>
    <row r="7" spans="1:15" ht="21.95" customHeight="1" x14ac:dyDescent="0.15">
      <c r="A7" s="95"/>
      <c r="B7" s="6" t="s">
        <v>16</v>
      </c>
      <c r="C7" s="109">
        <f>C5-'25日'!I5</f>
        <v>933</v>
      </c>
      <c r="D7" s="109"/>
      <c r="E7" s="109"/>
      <c r="F7" s="110">
        <f>F5-C5</f>
        <v>590</v>
      </c>
      <c r="G7" s="111"/>
      <c r="H7" s="112"/>
      <c r="I7" s="110">
        <f>I5-F5</f>
        <v>1020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150</v>
      </c>
      <c r="D8" s="67"/>
      <c r="E8" s="67"/>
      <c r="F8" s="67">
        <v>600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48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48</v>
      </c>
      <c r="G10" s="67"/>
      <c r="H10" s="67"/>
      <c r="I10" s="67">
        <v>45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460</v>
      </c>
      <c r="D15" s="36">
        <v>400</v>
      </c>
      <c r="E15" s="36">
        <v>350</v>
      </c>
      <c r="F15" s="36">
        <v>350</v>
      </c>
      <c r="G15" s="36">
        <v>310</v>
      </c>
      <c r="H15" s="36">
        <v>530</v>
      </c>
      <c r="I15" s="36">
        <v>530</v>
      </c>
      <c r="J15" s="36">
        <v>500</v>
      </c>
      <c r="K15" s="36">
        <v>450</v>
      </c>
    </row>
    <row r="16" spans="1:15" ht="30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320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400</v>
      </c>
      <c r="D21" s="36">
        <v>300</v>
      </c>
      <c r="E21" s="36">
        <v>550</v>
      </c>
      <c r="F21" s="36">
        <v>550</v>
      </c>
      <c r="G21" s="36">
        <v>470</v>
      </c>
      <c r="H21" s="36">
        <v>380</v>
      </c>
      <c r="I21" s="36">
        <v>380</v>
      </c>
      <c r="J21" s="36">
        <v>290</v>
      </c>
      <c r="K21" s="36">
        <v>500</v>
      </c>
    </row>
    <row r="22" spans="1:11" ht="31.5" customHeight="1" x14ac:dyDescent="0.15">
      <c r="A22" s="66"/>
      <c r="B22" s="8" t="s">
        <v>33</v>
      </c>
      <c r="C22" s="62" t="s">
        <v>316</v>
      </c>
      <c r="D22" s="62"/>
      <c r="E22" s="62"/>
      <c r="F22" s="62" t="s">
        <v>34</v>
      </c>
      <c r="G22" s="62"/>
      <c r="H22" s="62"/>
      <c r="I22" s="62" t="s">
        <v>322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750</v>
      </c>
      <c r="D23" s="63"/>
      <c r="E23" s="63"/>
      <c r="F23" s="63">
        <v>600</v>
      </c>
      <c r="G23" s="63"/>
      <c r="H23" s="63"/>
      <c r="I23" s="63">
        <v>250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2180</v>
      </c>
      <c r="D24" s="63"/>
      <c r="E24" s="63"/>
      <c r="F24" s="63">
        <v>2040</v>
      </c>
      <c r="G24" s="63"/>
      <c r="H24" s="63"/>
      <c r="I24" s="63">
        <v>1940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41</v>
      </c>
      <c r="D25" s="63"/>
      <c r="E25" s="63"/>
      <c r="F25" s="63">
        <v>40</v>
      </c>
      <c r="G25" s="63"/>
      <c r="H25" s="63"/>
      <c r="I25" s="63">
        <v>40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208</v>
      </c>
      <c r="D26" s="63"/>
      <c r="E26" s="63"/>
      <c r="F26" s="63">
        <v>208</v>
      </c>
      <c r="G26" s="63"/>
      <c r="H26" s="63"/>
      <c r="I26" s="63">
        <v>206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317</v>
      </c>
      <c r="D28" s="78"/>
      <c r="E28" s="79"/>
      <c r="F28" s="77" t="s">
        <v>319</v>
      </c>
      <c r="G28" s="78"/>
      <c r="H28" s="79"/>
      <c r="I28" s="77" t="s">
        <v>321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315</v>
      </c>
      <c r="D31" s="46"/>
      <c r="E31" s="47"/>
      <c r="F31" s="45" t="s">
        <v>318</v>
      </c>
      <c r="G31" s="46"/>
      <c r="H31" s="47"/>
      <c r="I31" s="45" t="s">
        <v>117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9.4700000000000006</v>
      </c>
      <c r="F35" s="39">
        <v>9.4600000000000009</v>
      </c>
      <c r="G35" s="39">
        <v>9.39</v>
      </c>
      <c r="H35" s="36">
        <v>9.4</v>
      </c>
      <c r="I35" s="39">
        <v>9.49</v>
      </c>
      <c r="J35" s="17">
        <v>9.4499999999999993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6.92</v>
      </c>
      <c r="F36" s="39">
        <v>7.61</v>
      </c>
      <c r="G36" s="39">
        <v>6.9</v>
      </c>
      <c r="H36" s="36">
        <v>8.4</v>
      </c>
      <c r="I36" s="39">
        <v>7.55</v>
      </c>
      <c r="J36" s="17">
        <v>6.82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13.9</v>
      </c>
      <c r="F37" s="39">
        <v>18.100000000000001</v>
      </c>
      <c r="G37" s="30">
        <v>16.2</v>
      </c>
      <c r="H37" s="36">
        <v>14.6</v>
      </c>
      <c r="I37" s="39">
        <v>14</v>
      </c>
      <c r="J37" s="17">
        <v>14.7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4.0999999999999996</v>
      </c>
      <c r="F38" s="30">
        <v>5.23</v>
      </c>
      <c r="G38" s="30">
        <v>6.98</v>
      </c>
      <c r="H38" s="32">
        <v>5.7</v>
      </c>
      <c r="I38" s="39">
        <v>3.1</v>
      </c>
      <c r="J38" s="17">
        <v>2.7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0.6</v>
      </c>
      <c r="F39" s="39">
        <v>0.6</v>
      </c>
      <c r="G39" s="39">
        <v>0.5</v>
      </c>
      <c r="H39" s="36">
        <v>0.5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</v>
      </c>
      <c r="F40" s="39">
        <v>10.3</v>
      </c>
      <c r="G40" s="39">
        <v>10.17</v>
      </c>
      <c r="H40" s="36">
        <v>10.199999999999999</v>
      </c>
      <c r="I40" s="39">
        <v>10.29</v>
      </c>
      <c r="J40" s="17">
        <v>10.3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21.7</v>
      </c>
      <c r="F41" s="39">
        <v>23.4</v>
      </c>
      <c r="G41" s="39">
        <v>20.2</v>
      </c>
      <c r="H41" s="36">
        <v>21.5</v>
      </c>
      <c r="I41" s="39">
        <v>26.8</v>
      </c>
      <c r="J41" s="17">
        <v>25.7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6.14</v>
      </c>
      <c r="F42" s="39">
        <v>6.15</v>
      </c>
      <c r="G42" s="39">
        <v>6.37</v>
      </c>
      <c r="H42" s="36">
        <v>6.99</v>
      </c>
      <c r="I42" s="39">
        <v>7.48</v>
      </c>
      <c r="J42" s="17">
        <v>7.7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8.73</v>
      </c>
      <c r="F43" s="39">
        <v>8.82</v>
      </c>
      <c r="G43" s="39">
        <v>6.76</v>
      </c>
      <c r="H43" s="36">
        <v>7.2</v>
      </c>
      <c r="I43" s="39">
        <v>2.7</v>
      </c>
      <c r="J43" s="17">
        <v>3.68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536</v>
      </c>
      <c r="F44" s="39">
        <v>594</v>
      </c>
      <c r="G44" s="39">
        <v>628</v>
      </c>
      <c r="H44" s="36">
        <v>675</v>
      </c>
      <c r="I44" s="39">
        <v>594</v>
      </c>
      <c r="J44" s="17">
        <v>561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6.17</v>
      </c>
      <c r="F45" s="39">
        <v>5.81</v>
      </c>
      <c r="G45" s="39">
        <v>7.41</v>
      </c>
      <c r="H45" s="36">
        <v>6.39</v>
      </c>
      <c r="I45" s="39">
        <v>7.12</v>
      </c>
      <c r="J45" s="17">
        <v>7.17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26.2</v>
      </c>
      <c r="F46" s="39">
        <v>26.9</v>
      </c>
      <c r="G46" s="39">
        <v>28.5</v>
      </c>
      <c r="H46" s="36">
        <v>28.6</v>
      </c>
      <c r="I46" s="39">
        <v>25.1</v>
      </c>
      <c r="J46" s="17">
        <v>26.8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1.1499999999999999</v>
      </c>
      <c r="F47" s="39">
        <v>2.73</v>
      </c>
      <c r="G47" s="39">
        <v>1.27</v>
      </c>
      <c r="H47" s="36">
        <v>1.2</v>
      </c>
      <c r="I47" s="39">
        <v>3.44</v>
      </c>
      <c r="J47" s="17">
        <v>5.44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6.82</v>
      </c>
      <c r="F48" s="39">
        <v>6.65</v>
      </c>
      <c r="G48" s="39">
        <v>6.9</v>
      </c>
      <c r="H48" s="36">
        <v>7.49</v>
      </c>
      <c r="I48" s="39">
        <v>6.92</v>
      </c>
      <c r="J48" s="17">
        <v>6.86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7.9</v>
      </c>
      <c r="F49" s="39">
        <v>9.6</v>
      </c>
      <c r="G49" s="39">
        <v>14.7</v>
      </c>
      <c r="H49" s="36">
        <v>16.399999999999999</v>
      </c>
      <c r="I49" s="39">
        <v>13.8</v>
      </c>
      <c r="J49" s="17">
        <v>13.9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5.86</v>
      </c>
      <c r="F50" s="39">
        <v>6.39</v>
      </c>
      <c r="G50" s="39">
        <v>6.66</v>
      </c>
      <c r="H50" s="36">
        <v>6.8</v>
      </c>
      <c r="I50" s="39">
        <v>2.0499999999999998</v>
      </c>
      <c r="J50" s="17">
        <v>1.72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7.02</v>
      </c>
      <c r="D56" s="18" t="s">
        <v>80</v>
      </c>
      <c r="E56" s="19">
        <v>76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>
        <v>25.5</v>
      </c>
      <c r="E59" s="25"/>
      <c r="F59" s="25">
        <v>27.3</v>
      </c>
      <c r="G59" s="29"/>
      <c r="H59" s="25">
        <v>12.46</v>
      </c>
      <c r="I59" s="25"/>
      <c r="J59" s="17">
        <v>41.1</v>
      </c>
      <c r="K59" s="17"/>
      <c r="L59" s="17">
        <v>22.1</v>
      </c>
      <c r="M59" s="17"/>
    </row>
    <row r="60" spans="1:13" ht="18.75" x14ac:dyDescent="0.25">
      <c r="A60" s="24" t="s">
        <v>1</v>
      </c>
      <c r="B60" s="25">
        <v>262</v>
      </c>
      <c r="C60" s="25"/>
      <c r="D60" s="28"/>
      <c r="E60" s="25"/>
      <c r="F60" s="25"/>
      <c r="G60" s="29"/>
      <c r="H60" s="25">
        <v>75.2</v>
      </c>
      <c r="I60" s="25"/>
      <c r="J60" s="17">
        <v>5.55</v>
      </c>
      <c r="K60" s="17"/>
      <c r="L60" s="17">
        <v>19.8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40.6</v>
      </c>
      <c r="D63" s="28"/>
      <c r="E63" s="25">
        <v>58</v>
      </c>
      <c r="F63" s="25"/>
      <c r="G63" s="29">
        <v>38.26</v>
      </c>
      <c r="H63" s="25"/>
      <c r="I63" s="25">
        <v>36.200000000000003</v>
      </c>
      <c r="J63" s="17"/>
      <c r="K63" s="17">
        <v>36.61</v>
      </c>
      <c r="M63" s="17">
        <v>46.28</v>
      </c>
    </row>
    <row r="64" spans="1:13" ht="18.75" x14ac:dyDescent="0.25">
      <c r="A64" s="26" t="s">
        <v>3</v>
      </c>
      <c r="B64" s="25"/>
      <c r="C64" s="25">
        <v>2.9</v>
      </c>
      <c r="D64" s="28"/>
      <c r="E64" s="25">
        <v>4.0999999999999996</v>
      </c>
      <c r="F64" s="25"/>
      <c r="G64" s="33">
        <v>3.3</v>
      </c>
      <c r="H64" s="25"/>
      <c r="I64" s="25">
        <v>2.8</v>
      </c>
      <c r="J64" s="17"/>
      <c r="K64" s="17">
        <v>3.53</v>
      </c>
      <c r="L64" s="17"/>
      <c r="M64" s="17">
        <v>4.78</v>
      </c>
    </row>
    <row r="65" spans="1:13" ht="18.75" x14ac:dyDescent="0.25">
      <c r="A65" s="26" t="s">
        <v>4</v>
      </c>
      <c r="B65" s="25"/>
      <c r="C65" s="25">
        <v>83.9</v>
      </c>
      <c r="D65" s="28"/>
      <c r="E65" s="25">
        <v>86.8</v>
      </c>
      <c r="F65" s="25"/>
      <c r="G65" s="29">
        <v>84.1</v>
      </c>
      <c r="H65" s="25"/>
      <c r="I65" s="25">
        <v>81.400000000000006</v>
      </c>
      <c r="J65" s="17"/>
      <c r="K65" s="17">
        <v>86.99</v>
      </c>
      <c r="M65" s="17">
        <v>98.26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2.88</v>
      </c>
      <c r="C67" s="25">
        <v>11.2</v>
      </c>
      <c r="D67" s="28">
        <v>3.46</v>
      </c>
      <c r="E67" s="25">
        <v>14.5</v>
      </c>
      <c r="F67" s="25">
        <v>1.07</v>
      </c>
      <c r="G67" s="29">
        <v>11.67</v>
      </c>
      <c r="H67" s="25">
        <v>3.27</v>
      </c>
      <c r="I67" s="25">
        <v>10.5</v>
      </c>
      <c r="J67" s="17">
        <v>0.92</v>
      </c>
      <c r="K67" s="17">
        <v>11.09</v>
      </c>
      <c r="L67" s="17">
        <v>1.17</v>
      </c>
      <c r="M67" s="17">
        <v>10.63</v>
      </c>
    </row>
    <row r="68" spans="1:13" ht="18.75" x14ac:dyDescent="0.25">
      <c r="A68" s="27" t="s">
        <v>5</v>
      </c>
      <c r="B68" s="31">
        <v>5.91</v>
      </c>
      <c r="C68" s="25">
        <v>7</v>
      </c>
      <c r="D68" s="28">
        <v>6.51</v>
      </c>
      <c r="E68" s="25">
        <v>8.9</v>
      </c>
      <c r="F68" s="25">
        <v>10.3</v>
      </c>
      <c r="G68" s="29">
        <v>7.68</v>
      </c>
      <c r="H68" s="25">
        <v>6.1</v>
      </c>
      <c r="I68" s="25">
        <v>7.12</v>
      </c>
      <c r="J68" s="17">
        <v>2.76</v>
      </c>
      <c r="K68" s="17">
        <v>7.24</v>
      </c>
      <c r="L68" s="17">
        <v>3.06</v>
      </c>
      <c r="M68" s="17">
        <v>6.84</v>
      </c>
    </row>
    <row r="69" spans="1:13" ht="18.75" x14ac:dyDescent="0.25">
      <c r="A69" s="27" t="s">
        <v>6</v>
      </c>
      <c r="B69" s="31">
        <v>11.6</v>
      </c>
      <c r="C69" s="25">
        <v>7.5</v>
      </c>
      <c r="D69" s="28">
        <v>13.3</v>
      </c>
      <c r="E69" s="25">
        <v>11.6</v>
      </c>
      <c r="F69" s="25">
        <v>9.99</v>
      </c>
      <c r="G69" s="29">
        <v>7.7</v>
      </c>
      <c r="H69" s="25">
        <v>4.82</v>
      </c>
      <c r="I69" s="25">
        <v>7.9</v>
      </c>
      <c r="J69" s="17">
        <v>12.4</v>
      </c>
      <c r="K69" s="17">
        <v>6.83</v>
      </c>
      <c r="L69" s="17">
        <v>11.3</v>
      </c>
      <c r="M69" s="17">
        <v>8.11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0"/>
  <sheetViews>
    <sheetView topLeftCell="A10" workbookViewId="0">
      <selection activeCell="E34" sqref="E3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108</v>
      </c>
      <c r="D2" s="101"/>
      <c r="E2" s="101"/>
      <c r="F2" s="102" t="s">
        <v>114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100650</v>
      </c>
      <c r="D4" s="67"/>
      <c r="E4" s="67"/>
      <c r="F4" s="67">
        <v>102150</v>
      </c>
      <c r="G4" s="67"/>
      <c r="H4" s="67"/>
      <c r="I4" s="67">
        <v>103400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80820</v>
      </c>
      <c r="D5" s="67"/>
      <c r="E5" s="67"/>
      <c r="F5" s="67">
        <v>82000</v>
      </c>
      <c r="G5" s="67"/>
      <c r="H5" s="67"/>
      <c r="I5" s="67">
        <v>83120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C4-'26日'!I4</f>
        <v>1440</v>
      </c>
      <c r="D6" s="109"/>
      <c r="E6" s="109"/>
      <c r="F6" s="110">
        <f>F4-C4</f>
        <v>1500</v>
      </c>
      <c r="G6" s="111"/>
      <c r="H6" s="112"/>
      <c r="I6" s="110">
        <f>I4-F4</f>
        <v>1250</v>
      </c>
      <c r="J6" s="111"/>
      <c r="K6" s="112"/>
      <c r="L6" s="106">
        <f>C6+F6+I6</f>
        <v>4190</v>
      </c>
      <c r="M6" s="106">
        <f>C7+F7+I7</f>
        <v>3400</v>
      </c>
    </row>
    <row r="7" spans="1:15" ht="21.95" customHeight="1" x14ac:dyDescent="0.15">
      <c r="A7" s="95"/>
      <c r="B7" s="6" t="s">
        <v>16</v>
      </c>
      <c r="C7" s="109">
        <f>C5-'26日'!I5</f>
        <v>1100</v>
      </c>
      <c r="D7" s="109"/>
      <c r="E7" s="109"/>
      <c r="F7" s="110">
        <f>F5-C5</f>
        <v>1180</v>
      </c>
      <c r="G7" s="111"/>
      <c r="H7" s="112"/>
      <c r="I7" s="110">
        <f>I5-F5</f>
        <v>1120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44</v>
      </c>
      <c r="D9" s="67"/>
      <c r="E9" s="67"/>
      <c r="F9" s="67">
        <v>47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44</v>
      </c>
      <c r="D10" s="67"/>
      <c r="E10" s="67"/>
      <c r="F10" s="67">
        <v>40</v>
      </c>
      <c r="G10" s="67"/>
      <c r="H10" s="67"/>
      <c r="I10" s="67">
        <v>44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117" t="s">
        <v>25</v>
      </c>
      <c r="D13" s="118"/>
      <c r="E13" s="119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114" t="s">
        <v>25</v>
      </c>
      <c r="D14" s="115"/>
      <c r="E14" s="116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440</v>
      </c>
      <c r="D15" s="36">
        <v>400</v>
      </c>
      <c r="E15" s="36">
        <v>360</v>
      </c>
      <c r="F15" s="36">
        <v>360</v>
      </c>
      <c r="G15" s="36">
        <v>300</v>
      </c>
      <c r="H15" s="36">
        <v>520</v>
      </c>
      <c r="I15" s="36">
        <v>520</v>
      </c>
      <c r="J15" s="36">
        <v>470</v>
      </c>
      <c r="K15" s="36">
        <v>430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490</v>
      </c>
      <c r="D21" s="36">
        <v>420</v>
      </c>
      <c r="E21" s="36">
        <v>320</v>
      </c>
      <c r="F21" s="36">
        <v>320</v>
      </c>
      <c r="G21" s="36">
        <v>250</v>
      </c>
      <c r="H21" s="36">
        <v>410</v>
      </c>
      <c r="I21" s="36">
        <v>410</v>
      </c>
      <c r="J21" s="36">
        <v>300</v>
      </c>
      <c r="K21" s="36">
        <v>550</v>
      </c>
    </row>
    <row r="22" spans="1:11" ht="33.7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325</v>
      </c>
      <c r="G22" s="62"/>
      <c r="H22" s="62"/>
      <c r="I22" s="62" t="s">
        <v>326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250</v>
      </c>
      <c r="D23" s="63"/>
      <c r="E23" s="63"/>
      <c r="F23" s="63">
        <v>250</v>
      </c>
      <c r="G23" s="63"/>
      <c r="H23" s="63"/>
      <c r="I23" s="63">
        <f>1140+1180</f>
        <v>2320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1750</v>
      </c>
      <c r="D24" s="63"/>
      <c r="E24" s="63"/>
      <c r="F24" s="63">
        <v>1750</v>
      </c>
      <c r="G24" s="63"/>
      <c r="H24" s="63"/>
      <c r="I24" s="63">
        <v>1590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40</v>
      </c>
      <c r="D25" s="63"/>
      <c r="E25" s="63"/>
      <c r="F25" s="63">
        <v>40</v>
      </c>
      <c r="G25" s="63"/>
      <c r="H25" s="63"/>
      <c r="I25" s="63">
        <v>40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206</v>
      </c>
      <c r="D26" s="63"/>
      <c r="E26" s="63"/>
      <c r="F26" s="63">
        <v>206</v>
      </c>
      <c r="G26" s="63"/>
      <c r="H26" s="63"/>
      <c r="I26" s="63">
        <v>204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323</v>
      </c>
      <c r="D28" s="78"/>
      <c r="E28" s="79"/>
      <c r="F28" s="77"/>
      <c r="G28" s="78"/>
      <c r="H28" s="79"/>
      <c r="I28" s="77" t="s">
        <v>327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247</v>
      </c>
      <c r="D31" s="46"/>
      <c r="E31" s="47"/>
      <c r="F31" s="45" t="s">
        <v>324</v>
      </c>
      <c r="G31" s="46"/>
      <c r="H31" s="47"/>
      <c r="I31" s="45" t="s">
        <v>166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9.36</v>
      </c>
      <c r="F35" s="39">
        <v>9.27</v>
      </c>
      <c r="G35" s="39">
        <v>9.36</v>
      </c>
      <c r="H35" s="36">
        <v>9.4</v>
      </c>
      <c r="I35" s="39">
        <v>9.5</v>
      </c>
      <c r="J35" s="39">
        <v>9.49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6.25</v>
      </c>
      <c r="F36" s="39">
        <v>5.75</v>
      </c>
      <c r="G36" s="39">
        <v>6.25</v>
      </c>
      <c r="H36" s="36">
        <v>7.63</v>
      </c>
      <c r="I36" s="39">
        <v>6.95</v>
      </c>
      <c r="J36" s="39">
        <v>5.56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14.5</v>
      </c>
      <c r="F37" s="39">
        <v>15.5</v>
      </c>
      <c r="G37" s="30">
        <v>14.1</v>
      </c>
      <c r="H37" s="36">
        <v>14.5</v>
      </c>
      <c r="I37" s="39">
        <v>15.3</v>
      </c>
      <c r="J37" s="39">
        <v>14.2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10.3</v>
      </c>
      <c r="F38" s="30">
        <v>8.14</v>
      </c>
      <c r="G38" s="30">
        <v>6.47</v>
      </c>
      <c r="H38" s="32">
        <v>5.2</v>
      </c>
      <c r="I38" s="39">
        <v>5.97</v>
      </c>
      <c r="J38" s="39">
        <v>5.68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0.2</v>
      </c>
      <c r="F39" s="39">
        <v>0.2</v>
      </c>
      <c r="G39" s="39">
        <v>0.7</v>
      </c>
      <c r="H39" s="36">
        <v>0.7</v>
      </c>
      <c r="I39" s="39">
        <v>0.6</v>
      </c>
      <c r="J39" s="39">
        <v>0.6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10.17</v>
      </c>
      <c r="F40" s="39">
        <v>10.28</v>
      </c>
      <c r="G40" s="39">
        <v>10.41</v>
      </c>
      <c r="H40" s="36">
        <v>10.45</v>
      </c>
      <c r="I40" s="39">
        <v>10.43</v>
      </c>
      <c r="J40" s="39">
        <v>10.45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21.2</v>
      </c>
      <c r="F41" s="39">
        <v>20.7</v>
      </c>
      <c r="G41" s="39">
        <v>20.43</v>
      </c>
      <c r="H41" s="36">
        <v>26.1</v>
      </c>
      <c r="I41" s="39">
        <v>23.88</v>
      </c>
      <c r="J41" s="39">
        <v>21.22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7.56</v>
      </c>
      <c r="F42" s="39">
        <v>8.14</v>
      </c>
      <c r="G42" s="39">
        <v>8.85</v>
      </c>
      <c r="H42" s="36">
        <v>9.09</v>
      </c>
      <c r="I42" s="39">
        <v>9.44</v>
      </c>
      <c r="J42" s="39">
        <v>10.7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8.57</v>
      </c>
      <c r="F43" s="39">
        <v>8.9</v>
      </c>
      <c r="G43" s="39">
        <v>12.1</v>
      </c>
      <c r="H43" s="36">
        <v>589</v>
      </c>
      <c r="I43" s="39">
        <v>9.65</v>
      </c>
      <c r="J43" s="39">
        <v>9.3699999999999992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570</v>
      </c>
      <c r="F44" s="39">
        <v>580</v>
      </c>
      <c r="G44" s="39">
        <v>620</v>
      </c>
      <c r="H44" s="36">
        <v>8.9</v>
      </c>
      <c r="I44" s="39">
        <v>484</v>
      </c>
      <c r="J44" s="17">
        <v>500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6.18</v>
      </c>
      <c r="F45" s="39">
        <v>5.92</v>
      </c>
      <c r="G45" s="39">
        <v>5.12</v>
      </c>
      <c r="H45" s="36">
        <v>3.34</v>
      </c>
      <c r="I45" s="39">
        <v>7.29</v>
      </c>
      <c r="J45" s="17">
        <v>7.28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18.100000000000001</v>
      </c>
      <c r="F46" s="39">
        <v>17.3</v>
      </c>
      <c r="G46" s="39">
        <v>26.6</v>
      </c>
      <c r="H46" s="36">
        <v>30.2</v>
      </c>
      <c r="I46" s="39">
        <v>17</v>
      </c>
      <c r="J46" s="17">
        <v>18.100000000000001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3.52</v>
      </c>
      <c r="F47" s="39">
        <v>5.21</v>
      </c>
      <c r="G47" s="39">
        <v>2.35</v>
      </c>
      <c r="H47" s="36">
        <v>2.15</v>
      </c>
      <c r="I47" s="39">
        <v>2.4900000000000002</v>
      </c>
      <c r="J47" s="17">
        <v>3.18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5.88</v>
      </c>
      <c r="F48" s="39">
        <v>5.46</v>
      </c>
      <c r="G48" s="39">
        <v>5.66</v>
      </c>
      <c r="H48" s="36">
        <v>9.07</v>
      </c>
      <c r="I48" s="39">
        <v>5.56</v>
      </c>
      <c r="J48" s="17">
        <v>6.49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14.2</v>
      </c>
      <c r="F49" s="39">
        <v>14.8</v>
      </c>
      <c r="G49" s="39">
        <v>14.2</v>
      </c>
      <c r="H49" s="36">
        <v>16.899999999999999</v>
      </c>
      <c r="I49" s="39">
        <v>17.100000000000001</v>
      </c>
      <c r="J49" s="17">
        <v>17.600000000000001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7.93</v>
      </c>
      <c r="F50" s="39">
        <v>6.78</v>
      </c>
      <c r="G50" s="39">
        <v>2.16</v>
      </c>
      <c r="H50" s="36">
        <v>6.15</v>
      </c>
      <c r="I50" s="39">
        <v>2.2599999999999998</v>
      </c>
      <c r="J50" s="17">
        <v>2.95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</v>
      </c>
      <c r="D56" s="18" t="s">
        <v>80</v>
      </c>
      <c r="E56" s="19">
        <v>77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3.8</v>
      </c>
      <c r="C59" s="25"/>
      <c r="D59" s="28">
        <v>6.63</v>
      </c>
      <c r="E59" s="25"/>
      <c r="F59" s="25">
        <v>2.3199999999999998</v>
      </c>
      <c r="G59" s="29"/>
      <c r="H59" s="25"/>
      <c r="I59" s="25"/>
      <c r="J59" s="25">
        <v>4.1399999999999997</v>
      </c>
      <c r="K59" s="17"/>
      <c r="L59" s="17">
        <v>3.28</v>
      </c>
      <c r="M59" s="17"/>
    </row>
    <row r="60" spans="1:13" ht="18.75" x14ac:dyDescent="0.25">
      <c r="A60" s="24" t="s">
        <v>1</v>
      </c>
      <c r="B60" s="25">
        <v>16.2</v>
      </c>
      <c r="C60" s="25"/>
      <c r="D60" s="28">
        <v>19.7</v>
      </c>
      <c r="E60" s="25"/>
      <c r="F60" s="25">
        <v>14.1</v>
      </c>
      <c r="G60" s="29"/>
      <c r="H60" s="25"/>
      <c r="I60" s="25"/>
      <c r="J60" s="25">
        <v>12.1</v>
      </c>
      <c r="K60" s="17"/>
      <c r="L60" s="17">
        <v>96.5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53.8</v>
      </c>
      <c r="D63" s="28"/>
      <c r="E63" s="25">
        <v>43</v>
      </c>
      <c r="F63" s="25"/>
      <c r="G63" s="29">
        <v>41.7</v>
      </c>
      <c r="H63" s="25"/>
      <c r="I63" s="25"/>
      <c r="J63" s="17"/>
      <c r="K63" s="25">
        <v>40.98</v>
      </c>
      <c r="M63" s="17">
        <v>41.42</v>
      </c>
    </row>
    <row r="64" spans="1:13" ht="18.75" x14ac:dyDescent="0.25">
      <c r="A64" s="26" t="s">
        <v>3</v>
      </c>
      <c r="B64" s="25"/>
      <c r="C64" s="25">
        <v>4.9000000000000004</v>
      </c>
      <c r="D64" s="28"/>
      <c r="E64" s="25">
        <v>5.8</v>
      </c>
      <c r="F64" s="25"/>
      <c r="G64" s="33">
        <v>5.5</v>
      </c>
      <c r="H64" s="25"/>
      <c r="I64" s="25"/>
      <c r="J64" s="17"/>
      <c r="K64" s="25">
        <v>6.04</v>
      </c>
      <c r="L64" s="17"/>
      <c r="M64" s="17">
        <v>6.18</v>
      </c>
    </row>
    <row r="65" spans="1:13" ht="18.75" x14ac:dyDescent="0.25">
      <c r="A65" s="26" t="s">
        <v>4</v>
      </c>
      <c r="B65" s="25"/>
      <c r="C65" s="25"/>
      <c r="D65" s="28"/>
      <c r="E65" s="25">
        <v>70.900000000000006</v>
      </c>
      <c r="F65" s="25"/>
      <c r="G65" s="29">
        <v>73.2</v>
      </c>
      <c r="H65" s="25"/>
      <c r="I65" s="25"/>
      <c r="J65" s="17"/>
      <c r="K65" s="25">
        <v>76.239999999999995</v>
      </c>
      <c r="M65" s="17">
        <v>79.95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2.4</v>
      </c>
      <c r="C67" s="25">
        <v>11.9</v>
      </c>
      <c r="D67" s="28">
        <v>0.92</v>
      </c>
      <c r="E67" s="25">
        <v>11.2</v>
      </c>
      <c r="F67" s="25">
        <v>1.33</v>
      </c>
      <c r="G67" s="29">
        <v>11.82</v>
      </c>
      <c r="H67" s="25"/>
      <c r="I67" s="25"/>
      <c r="J67" s="25">
        <v>2.71</v>
      </c>
      <c r="K67" s="25">
        <v>11.56</v>
      </c>
      <c r="L67" s="17">
        <v>3.18</v>
      </c>
      <c r="M67" s="17">
        <v>11.37</v>
      </c>
    </row>
    <row r="68" spans="1:13" ht="18.75" x14ac:dyDescent="0.25">
      <c r="A68" s="27" t="s">
        <v>5</v>
      </c>
      <c r="B68" s="31">
        <v>5.97</v>
      </c>
      <c r="C68" s="25">
        <v>7.5</v>
      </c>
      <c r="D68" s="28">
        <v>5.33</v>
      </c>
      <c r="E68" s="25">
        <v>6.2</v>
      </c>
      <c r="F68" s="25">
        <v>2.66</v>
      </c>
      <c r="G68" s="29">
        <v>7.09</v>
      </c>
      <c r="H68" s="25"/>
      <c r="I68" s="25"/>
      <c r="J68" s="25">
        <v>5.84</v>
      </c>
      <c r="K68" s="25">
        <v>6.47</v>
      </c>
      <c r="L68" s="17">
        <v>4.62</v>
      </c>
      <c r="M68" s="17">
        <v>6.65</v>
      </c>
    </row>
    <row r="69" spans="1:13" ht="18.75" x14ac:dyDescent="0.25">
      <c r="A69" s="27" t="s">
        <v>6</v>
      </c>
      <c r="B69" s="31"/>
      <c r="C69" s="25"/>
      <c r="D69" s="28">
        <v>10.1</v>
      </c>
      <c r="E69" s="25">
        <v>6.6</v>
      </c>
      <c r="F69" s="25">
        <v>11.6</v>
      </c>
      <c r="G69" s="29">
        <v>7.5</v>
      </c>
      <c r="H69" s="25"/>
      <c r="I69" s="25"/>
      <c r="J69" s="25">
        <v>4.93</v>
      </c>
      <c r="K69" s="25">
        <v>7.33</v>
      </c>
      <c r="L69" s="17">
        <v>5.73</v>
      </c>
      <c r="M69" s="17">
        <v>6.56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70"/>
  <sheetViews>
    <sheetView workbookViewId="0">
      <selection activeCell="C6" sqref="C6:K7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142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104820</v>
      </c>
      <c r="D4" s="67"/>
      <c r="E4" s="67"/>
      <c r="F4" s="67">
        <v>106050</v>
      </c>
      <c r="G4" s="67"/>
      <c r="H4" s="67"/>
      <c r="I4" s="67">
        <v>107800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84230</v>
      </c>
      <c r="D5" s="67"/>
      <c r="E5" s="67"/>
      <c r="F5" s="67">
        <v>85400</v>
      </c>
      <c r="G5" s="67"/>
      <c r="H5" s="67"/>
      <c r="I5" s="67">
        <v>86380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C4-'27日'!I4</f>
        <v>1420</v>
      </c>
      <c r="D6" s="109"/>
      <c r="E6" s="109"/>
      <c r="F6" s="110">
        <f>F4-C4</f>
        <v>1230</v>
      </c>
      <c r="G6" s="111"/>
      <c r="H6" s="112"/>
      <c r="I6" s="110">
        <f>I4-F4</f>
        <v>1750</v>
      </c>
      <c r="J6" s="111"/>
      <c r="K6" s="112"/>
      <c r="L6" s="106">
        <f>C6+F6+I6</f>
        <v>4400</v>
      </c>
      <c r="M6" s="106">
        <f>C7+F7+I7</f>
        <v>3260</v>
      </c>
    </row>
    <row r="7" spans="1:15" ht="21.95" customHeight="1" x14ac:dyDescent="0.15">
      <c r="A7" s="95"/>
      <c r="B7" s="6" t="s">
        <v>16</v>
      </c>
      <c r="C7" s="109">
        <f>C5-'27日'!I5</f>
        <v>1110</v>
      </c>
      <c r="D7" s="109"/>
      <c r="E7" s="109"/>
      <c r="F7" s="110">
        <f>F5-C5</f>
        <v>1170</v>
      </c>
      <c r="G7" s="111"/>
      <c r="H7" s="112"/>
      <c r="I7" s="110">
        <f>I5-F5</f>
        <v>980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42</v>
      </c>
      <c r="G9" s="67"/>
      <c r="H9" s="67"/>
      <c r="I9" s="67">
        <v>49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42</v>
      </c>
      <c r="G10" s="67"/>
      <c r="H10" s="67"/>
      <c r="I10" s="67">
        <v>49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430</v>
      </c>
      <c r="D15" s="36">
        <v>360</v>
      </c>
      <c r="E15" s="36">
        <v>310</v>
      </c>
      <c r="F15" s="36">
        <v>310</v>
      </c>
      <c r="G15" s="36">
        <v>250</v>
      </c>
      <c r="H15" s="36">
        <v>490</v>
      </c>
      <c r="I15" s="36">
        <v>490</v>
      </c>
      <c r="J15" s="36">
        <v>440</v>
      </c>
      <c r="K15" s="36">
        <v>390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329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550</v>
      </c>
      <c r="D21" s="36">
        <v>450</v>
      </c>
      <c r="E21" s="36">
        <v>360</v>
      </c>
      <c r="F21" s="36">
        <v>360</v>
      </c>
      <c r="G21" s="36">
        <v>250</v>
      </c>
      <c r="H21" s="36">
        <v>480</v>
      </c>
      <c r="I21" s="36">
        <v>480</v>
      </c>
      <c r="J21" s="36">
        <v>370</v>
      </c>
      <c r="K21" s="36">
        <v>290</v>
      </c>
    </row>
    <row r="22" spans="1:11" ht="21.9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330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1080+1030</f>
        <v>2110</v>
      </c>
      <c r="D23" s="63"/>
      <c r="E23" s="63"/>
      <c r="F23" s="63">
        <f>1050+1020-100</f>
        <v>1970</v>
      </c>
      <c r="G23" s="63"/>
      <c r="H23" s="63"/>
      <c r="I23" s="63">
        <f>930+1000</f>
        <v>1930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1590</v>
      </c>
      <c r="D24" s="63"/>
      <c r="E24" s="63"/>
      <c r="F24" s="63">
        <f>700+720</f>
        <v>1420</v>
      </c>
      <c r="G24" s="63"/>
      <c r="H24" s="63"/>
      <c r="I24" s="63">
        <f>620+650</f>
        <v>1270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40</v>
      </c>
      <c r="D25" s="63"/>
      <c r="E25" s="63"/>
      <c r="F25" s="63">
        <v>40</v>
      </c>
      <c r="G25" s="63"/>
      <c r="H25" s="63"/>
      <c r="I25" s="63">
        <v>40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204</v>
      </c>
      <c r="D26" s="63"/>
      <c r="E26" s="63"/>
      <c r="F26" s="63">
        <v>202</v>
      </c>
      <c r="G26" s="63"/>
      <c r="H26" s="63"/>
      <c r="I26" s="63">
        <v>202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331</v>
      </c>
      <c r="D28" s="78"/>
      <c r="E28" s="79"/>
      <c r="F28" s="77" t="s">
        <v>332</v>
      </c>
      <c r="G28" s="78"/>
      <c r="H28" s="79"/>
      <c r="I28" s="77" t="s">
        <v>339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107</v>
      </c>
      <c r="D31" s="46"/>
      <c r="E31" s="47"/>
      <c r="F31" s="45" t="s">
        <v>328</v>
      </c>
      <c r="G31" s="46"/>
      <c r="H31" s="47"/>
      <c r="I31" s="45" t="s">
        <v>334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9.3699999999999992</v>
      </c>
      <c r="F35" s="39">
        <v>9.3800000000000008</v>
      </c>
      <c r="G35" s="39">
        <v>9.35</v>
      </c>
      <c r="H35" s="36">
        <v>9.3699999999999992</v>
      </c>
      <c r="I35" s="39">
        <v>9.48</v>
      </c>
      <c r="J35" s="17">
        <v>9.35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8.0399999999999991</v>
      </c>
      <c r="F36" s="39">
        <v>7.28</v>
      </c>
      <c r="G36" s="39">
        <v>6.9</v>
      </c>
      <c r="H36" s="36">
        <v>7.42</v>
      </c>
      <c r="I36" s="39">
        <v>7.31</v>
      </c>
      <c r="J36" s="17">
        <v>6.9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15.8</v>
      </c>
      <c r="F37" s="39">
        <v>916</v>
      </c>
      <c r="G37" s="30">
        <v>16.899999999999999</v>
      </c>
      <c r="H37" s="36">
        <v>16.399999999999999</v>
      </c>
      <c r="I37" s="39">
        <v>15.9</v>
      </c>
      <c r="J37" s="17">
        <v>16.5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7.16</v>
      </c>
      <c r="F38" s="30">
        <v>9.5</v>
      </c>
      <c r="G38" s="30">
        <v>3.46</v>
      </c>
      <c r="H38" s="32">
        <v>2.2999999999999998</v>
      </c>
      <c r="I38" s="39">
        <v>2.21</v>
      </c>
      <c r="J38" s="17">
        <v>11.4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0.2</v>
      </c>
      <c r="J39" s="17">
        <v>0.2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10.5</v>
      </c>
      <c r="F40" s="39">
        <v>10.39</v>
      </c>
      <c r="G40" s="39">
        <v>10.44</v>
      </c>
      <c r="H40" s="36">
        <v>10.45</v>
      </c>
      <c r="I40" s="39">
        <v>10.53</v>
      </c>
      <c r="J40" s="17">
        <v>10.44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27.9</v>
      </c>
      <c r="F41" s="39">
        <v>25.1</v>
      </c>
      <c r="G41" s="39">
        <v>22.4</v>
      </c>
      <c r="H41" s="36">
        <v>22.7</v>
      </c>
      <c r="I41" s="39">
        <v>21.43</v>
      </c>
      <c r="J41" s="17">
        <v>20.8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10</v>
      </c>
      <c r="F42" s="39">
        <v>10.1</v>
      </c>
      <c r="G42" s="39">
        <v>10.199999999999999</v>
      </c>
      <c r="H42" s="36">
        <v>10.01</v>
      </c>
      <c r="I42" s="39">
        <v>9.82</v>
      </c>
      <c r="J42" s="17">
        <v>9.52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10.6</v>
      </c>
      <c r="F43" s="39">
        <v>11.8</v>
      </c>
      <c r="G43" s="39">
        <v>9.4</v>
      </c>
      <c r="H43" s="36">
        <v>7100</v>
      </c>
      <c r="I43" s="39">
        <v>9.6999999999999993</v>
      </c>
      <c r="J43" s="17">
        <v>11.2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496</v>
      </c>
      <c r="F44" s="39">
        <v>499</v>
      </c>
      <c r="G44" s="39">
        <v>522</v>
      </c>
      <c r="H44" s="36">
        <v>502</v>
      </c>
      <c r="I44" s="39">
        <v>477</v>
      </c>
      <c r="J44" s="17">
        <v>508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7.19</v>
      </c>
      <c r="F45" s="39">
        <v>7.09</v>
      </c>
      <c r="G45" s="39">
        <v>5.23</v>
      </c>
      <c r="H45" s="36">
        <v>6.61</v>
      </c>
      <c r="I45" s="39">
        <v>6.53</v>
      </c>
      <c r="J45" s="17">
        <v>6.3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21.2</v>
      </c>
      <c r="F46" s="39">
        <v>21.7</v>
      </c>
      <c r="G46" s="39">
        <v>23.6</v>
      </c>
      <c r="H46" s="36">
        <v>21.1</v>
      </c>
      <c r="I46" s="39">
        <v>19.2</v>
      </c>
      <c r="J46" s="17">
        <v>20.8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2.41</v>
      </c>
      <c r="F47" s="39">
        <v>4.3</v>
      </c>
      <c r="G47" s="39">
        <v>4.5</v>
      </c>
      <c r="H47" s="36">
        <v>4.05</v>
      </c>
      <c r="I47" s="39">
        <v>5.26</v>
      </c>
      <c r="J47" s="17">
        <v>1.63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6.63</v>
      </c>
      <c r="F48" s="39">
        <v>6.37</v>
      </c>
      <c r="G48" s="39">
        <v>7.11</v>
      </c>
      <c r="H48" s="36">
        <v>7.5</v>
      </c>
      <c r="I48" s="39">
        <v>6.7</v>
      </c>
      <c r="J48" s="17">
        <v>5.8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16.3</v>
      </c>
      <c r="F49" s="39">
        <v>13.6</v>
      </c>
      <c r="G49" s="39">
        <v>13.7</v>
      </c>
      <c r="H49" s="36">
        <v>14.7</v>
      </c>
      <c r="I49" s="39">
        <v>15.8</v>
      </c>
      <c r="J49" s="17">
        <v>15.5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3.28</v>
      </c>
      <c r="F50" s="39">
        <v>3.46</v>
      </c>
      <c r="G50" s="39">
        <v>2.4700000000000002</v>
      </c>
      <c r="H50" s="36">
        <v>5.0999999999999996</v>
      </c>
      <c r="I50" s="39">
        <v>1.25</v>
      </c>
      <c r="J50" s="17">
        <v>6.62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7.21</v>
      </c>
      <c r="D56" s="18" t="s">
        <v>80</v>
      </c>
      <c r="E56" s="19">
        <v>72</v>
      </c>
      <c r="F56" s="18" t="s">
        <v>81</v>
      </c>
      <c r="G56" s="19">
        <v>81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14.7</v>
      </c>
      <c r="C59" s="25"/>
      <c r="D59" s="28">
        <v>186</v>
      </c>
      <c r="E59" s="25"/>
      <c r="F59" s="25"/>
      <c r="G59" s="29"/>
      <c r="H59" s="25"/>
      <c r="I59" s="25"/>
      <c r="J59" s="17">
        <v>2.61</v>
      </c>
      <c r="K59" s="17"/>
      <c r="L59" s="17">
        <v>7.62</v>
      </c>
      <c r="M59" s="17"/>
    </row>
    <row r="60" spans="1:13" ht="18.75" x14ac:dyDescent="0.25">
      <c r="A60" s="24" t="s">
        <v>1</v>
      </c>
      <c r="B60" s="25">
        <v>77.400000000000006</v>
      </c>
      <c r="C60" s="25"/>
      <c r="D60" s="28">
        <v>41.5</v>
      </c>
      <c r="E60" s="25"/>
      <c r="F60" s="25">
        <v>35.6</v>
      </c>
      <c r="G60" s="29"/>
      <c r="H60" s="25">
        <v>60.6</v>
      </c>
      <c r="I60" s="25"/>
      <c r="J60" s="17"/>
      <c r="K60" s="17"/>
      <c r="L60" s="17">
        <v>84</v>
      </c>
      <c r="M60" s="17"/>
    </row>
    <row r="61" spans="1:13" ht="18.75" x14ac:dyDescent="0.25">
      <c r="A61" s="24" t="s">
        <v>2</v>
      </c>
      <c r="B61" s="25">
        <v>180</v>
      </c>
      <c r="C61" s="25"/>
      <c r="D61" s="28"/>
      <c r="E61" s="25"/>
      <c r="F61" s="25">
        <v>61.9</v>
      </c>
      <c r="G61" s="29"/>
      <c r="H61" s="25">
        <v>33.119999999999997</v>
      </c>
      <c r="I61" s="25"/>
      <c r="J61" s="17">
        <v>53.7</v>
      </c>
      <c r="K61" s="17"/>
      <c r="L61" s="17">
        <v>45.4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21.9</v>
      </c>
      <c r="D63" s="28"/>
      <c r="E63" s="25">
        <v>25.7</v>
      </c>
      <c r="F63" s="25"/>
      <c r="G63" s="29">
        <v>26.1</v>
      </c>
      <c r="H63" s="25"/>
      <c r="I63" s="25">
        <v>25.6</v>
      </c>
      <c r="J63" s="17"/>
      <c r="K63" s="17">
        <v>26.07</v>
      </c>
      <c r="M63" s="17">
        <v>25.98</v>
      </c>
    </row>
    <row r="64" spans="1:13" ht="18.75" x14ac:dyDescent="0.25">
      <c r="A64" s="26" t="s">
        <v>3</v>
      </c>
      <c r="B64" s="25"/>
      <c r="C64" s="25">
        <v>5.51</v>
      </c>
      <c r="D64" s="28"/>
      <c r="E64" s="25">
        <v>6.48</v>
      </c>
      <c r="F64" s="25"/>
      <c r="G64" s="33">
        <v>5.9</v>
      </c>
      <c r="H64" s="25"/>
      <c r="I64" s="25">
        <v>5.4</v>
      </c>
      <c r="J64" s="17"/>
      <c r="K64" s="17">
        <v>11.88</v>
      </c>
      <c r="L64" s="17"/>
      <c r="M64" s="17">
        <v>23.96</v>
      </c>
    </row>
    <row r="65" spans="1:13" ht="18.75" x14ac:dyDescent="0.25">
      <c r="A65" s="26" t="s">
        <v>4</v>
      </c>
      <c r="B65" s="25"/>
      <c r="C65" s="25">
        <v>82.24</v>
      </c>
      <c r="D65" s="28"/>
      <c r="E65" s="25">
        <v>86.85</v>
      </c>
      <c r="F65" s="25"/>
      <c r="G65" s="29">
        <v>82.9</v>
      </c>
      <c r="H65" s="25"/>
      <c r="I65" s="25">
        <v>84.4</v>
      </c>
      <c r="J65" s="17"/>
      <c r="K65" s="17">
        <v>88.29</v>
      </c>
      <c r="M65" s="17">
        <v>89.84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3.47</v>
      </c>
      <c r="C67" s="25">
        <v>12.23</v>
      </c>
      <c r="D67" s="28">
        <v>1.87</v>
      </c>
      <c r="E67" s="25">
        <v>12.41</v>
      </c>
      <c r="F67" s="25">
        <v>1.51</v>
      </c>
      <c r="G67" s="29">
        <v>12.9</v>
      </c>
      <c r="H67" s="25">
        <v>4.5999999999999996</v>
      </c>
      <c r="I67" s="25">
        <v>12.5</v>
      </c>
      <c r="J67" s="17">
        <v>15.4</v>
      </c>
      <c r="K67" s="17">
        <v>11.53</v>
      </c>
      <c r="L67" s="17">
        <v>0.43</v>
      </c>
      <c r="M67" s="17">
        <v>10.76</v>
      </c>
    </row>
    <row r="68" spans="1:13" ht="18.75" x14ac:dyDescent="0.25">
      <c r="A68" s="27" t="s">
        <v>5</v>
      </c>
      <c r="B68" s="31">
        <v>4.95</v>
      </c>
      <c r="C68" s="25">
        <v>7.1</v>
      </c>
      <c r="D68" s="28">
        <v>5.0999999999999996</v>
      </c>
      <c r="E68" s="25">
        <v>7.3</v>
      </c>
      <c r="F68" s="25">
        <v>2.33</v>
      </c>
      <c r="G68" s="29">
        <v>6.9</v>
      </c>
      <c r="H68" s="25">
        <v>5.29</v>
      </c>
      <c r="I68" s="25">
        <v>6.4</v>
      </c>
      <c r="J68" s="17">
        <v>4.67</v>
      </c>
      <c r="K68" s="17">
        <v>6.05</v>
      </c>
      <c r="L68" s="17">
        <v>5.4</v>
      </c>
      <c r="M68" s="17">
        <v>5.57</v>
      </c>
    </row>
    <row r="69" spans="1:13" ht="18.75" x14ac:dyDescent="0.25">
      <c r="A69" s="27" t="s">
        <v>6</v>
      </c>
      <c r="B69" s="31">
        <v>5.77</v>
      </c>
      <c r="C69" s="25">
        <v>7.32</v>
      </c>
      <c r="D69" s="28">
        <v>7.62</v>
      </c>
      <c r="E69" s="25">
        <v>7.34</v>
      </c>
      <c r="F69" s="25">
        <v>3.85</v>
      </c>
      <c r="G69" s="29">
        <v>6.7</v>
      </c>
      <c r="H69" s="25">
        <v>3.7</v>
      </c>
      <c r="I69" s="25">
        <v>6.6</v>
      </c>
      <c r="J69" s="17">
        <v>2</v>
      </c>
      <c r="K69" s="17">
        <v>6.31</v>
      </c>
      <c r="L69" s="17">
        <v>4.97</v>
      </c>
      <c r="M69" s="17">
        <v>6.42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topLeftCell="A22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108</v>
      </c>
      <c r="D2" s="101"/>
      <c r="E2" s="101"/>
      <c r="F2" s="102" t="s">
        <v>114</v>
      </c>
      <c r="G2" s="102"/>
      <c r="H2" s="102"/>
      <c r="I2" s="103" t="s">
        <v>118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5200</v>
      </c>
      <c r="D4" s="67"/>
      <c r="E4" s="67"/>
      <c r="F4" s="67">
        <v>6630</v>
      </c>
      <c r="G4" s="67"/>
      <c r="H4" s="67"/>
      <c r="I4" s="67">
        <v>8100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3840</v>
      </c>
      <c r="D5" s="67"/>
      <c r="E5" s="67"/>
      <c r="F5" s="67">
        <v>5030</v>
      </c>
      <c r="G5" s="67"/>
      <c r="H5" s="67"/>
      <c r="I5" s="67">
        <v>6040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C4-'1日'!I4</f>
        <v>1510</v>
      </c>
      <c r="D6" s="109"/>
      <c r="E6" s="109"/>
      <c r="F6" s="110">
        <f>F4-C4</f>
        <v>1430</v>
      </c>
      <c r="G6" s="111"/>
      <c r="H6" s="112"/>
      <c r="I6" s="110">
        <f>I4-F4</f>
        <v>1470</v>
      </c>
      <c r="J6" s="111"/>
      <c r="K6" s="112"/>
      <c r="L6" s="106">
        <f>C6+F6+I6</f>
        <v>4410</v>
      </c>
      <c r="M6" s="106">
        <f>C7+F7+I7</f>
        <v>2580</v>
      </c>
    </row>
    <row r="7" spans="1:15" ht="21.95" customHeight="1" x14ac:dyDescent="0.15">
      <c r="A7" s="95"/>
      <c r="B7" s="6" t="s">
        <v>16</v>
      </c>
      <c r="C7" s="109">
        <f>C5-'1日'!I5</f>
        <v>380</v>
      </c>
      <c r="D7" s="109"/>
      <c r="E7" s="109"/>
      <c r="F7" s="110">
        <f>F5-C5</f>
        <v>1190</v>
      </c>
      <c r="G7" s="111"/>
      <c r="H7" s="112"/>
      <c r="I7" s="110">
        <f>I5-F5</f>
        <v>1010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49</v>
      </c>
      <c r="D9" s="67"/>
      <c r="E9" s="67"/>
      <c r="F9" s="67">
        <v>45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49</v>
      </c>
      <c r="D10" s="67"/>
      <c r="E10" s="67"/>
      <c r="F10" s="67">
        <v>45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92</v>
      </c>
      <c r="D11" s="39" t="s">
        <v>93</v>
      </c>
      <c r="E11" s="39" t="s">
        <v>93</v>
      </c>
      <c r="F11" s="39" t="s">
        <v>92</v>
      </c>
      <c r="G11" s="39" t="s">
        <v>93</v>
      </c>
      <c r="H11" s="39" t="s">
        <v>93</v>
      </c>
      <c r="I11" s="39" t="s">
        <v>92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480</v>
      </c>
      <c r="D15" s="36">
        <v>440</v>
      </c>
      <c r="E15" s="36">
        <v>400</v>
      </c>
      <c r="F15" s="36">
        <v>390</v>
      </c>
      <c r="G15" s="36">
        <v>350</v>
      </c>
      <c r="H15" s="36">
        <v>320</v>
      </c>
      <c r="I15" s="36">
        <v>320</v>
      </c>
      <c r="J15" s="36">
        <v>290</v>
      </c>
      <c r="K15" s="36">
        <v>260</v>
      </c>
    </row>
    <row r="16" spans="1:15" ht="31.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510</v>
      </c>
      <c r="D21" s="36">
        <v>440</v>
      </c>
      <c r="E21" s="36">
        <v>340</v>
      </c>
      <c r="F21" s="36">
        <v>330</v>
      </c>
      <c r="G21" s="36">
        <v>480</v>
      </c>
      <c r="H21" s="36">
        <v>370</v>
      </c>
      <c r="I21" s="36">
        <v>370</v>
      </c>
      <c r="J21" s="36">
        <v>280</v>
      </c>
      <c r="K21" s="36">
        <v>500</v>
      </c>
    </row>
    <row r="22" spans="1:11" ht="38.2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113</v>
      </c>
      <c r="G22" s="62"/>
      <c r="H22" s="62"/>
      <c r="I22" s="62" t="s">
        <v>116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860+910</f>
        <v>1770</v>
      </c>
      <c r="D23" s="63"/>
      <c r="E23" s="63"/>
      <c r="F23" s="63">
        <f>860+910</f>
        <v>1770</v>
      </c>
      <c r="G23" s="63"/>
      <c r="H23" s="63"/>
      <c r="I23" s="63">
        <v>1600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2040</v>
      </c>
      <c r="D24" s="63"/>
      <c r="E24" s="63"/>
      <c r="F24" s="63">
        <v>2040</v>
      </c>
      <c r="G24" s="63"/>
      <c r="H24" s="63"/>
      <c r="I24" s="63">
        <v>1940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23</v>
      </c>
      <c r="D25" s="63"/>
      <c r="E25" s="63"/>
      <c r="F25" s="63">
        <v>23</v>
      </c>
      <c r="G25" s="63"/>
      <c r="H25" s="63"/>
      <c r="I25" s="63">
        <v>23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302</v>
      </c>
      <c r="D26" s="63"/>
      <c r="E26" s="63"/>
      <c r="F26" s="63">
        <v>299</v>
      </c>
      <c r="G26" s="63"/>
      <c r="H26" s="63"/>
      <c r="I26" s="63">
        <v>297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5</v>
      </c>
      <c r="D27" s="63"/>
      <c r="E27" s="63"/>
      <c r="F27" s="63">
        <v>5</v>
      </c>
      <c r="G27" s="63"/>
      <c r="H27" s="63"/>
      <c r="I27" s="63">
        <v>5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112</v>
      </c>
      <c r="D28" s="78"/>
      <c r="E28" s="79"/>
      <c r="F28" s="77"/>
      <c r="G28" s="78"/>
      <c r="H28" s="79"/>
      <c r="I28" s="77" t="s">
        <v>125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13.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109</v>
      </c>
      <c r="D31" s="46"/>
      <c r="E31" s="47"/>
      <c r="F31" s="45" t="s">
        <v>115</v>
      </c>
      <c r="G31" s="46"/>
      <c r="H31" s="47"/>
      <c r="I31" s="45" t="s">
        <v>117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9.25</v>
      </c>
      <c r="F35" s="39">
        <v>9.2899999999999991</v>
      </c>
      <c r="G35" s="39">
        <v>9.31</v>
      </c>
      <c r="H35" s="36">
        <v>9.33</v>
      </c>
      <c r="I35" s="39">
        <v>9.31</v>
      </c>
      <c r="J35" s="17">
        <v>9.3000000000000007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7.14</v>
      </c>
      <c r="F36" s="39">
        <v>6.14</v>
      </c>
      <c r="G36" s="39">
        <v>6.88</v>
      </c>
      <c r="H36" s="36">
        <v>7.56</v>
      </c>
      <c r="I36" s="39">
        <v>7.11</v>
      </c>
      <c r="J36" s="17">
        <v>7.64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20.5</v>
      </c>
      <c r="F37" s="39">
        <v>19.2</v>
      </c>
      <c r="G37" s="30">
        <v>20.2</v>
      </c>
      <c r="H37" s="36">
        <v>21.5</v>
      </c>
      <c r="I37" s="39">
        <v>20</v>
      </c>
      <c r="J37" s="17">
        <v>20.399999999999999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16.5</v>
      </c>
      <c r="F38" s="39">
        <v>14.7</v>
      </c>
      <c r="G38" s="30">
        <v>7.12</v>
      </c>
      <c r="H38" s="32">
        <v>3.16</v>
      </c>
      <c r="I38" s="39">
        <v>10.1</v>
      </c>
      <c r="J38" s="17">
        <v>9.6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0.8</v>
      </c>
      <c r="H39" s="36">
        <v>0.7</v>
      </c>
      <c r="I39" s="39">
        <v>0.8</v>
      </c>
      <c r="J39" s="17">
        <v>0.8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9.3699999999999992</v>
      </c>
      <c r="F40" s="39">
        <v>9.42</v>
      </c>
      <c r="G40" s="39">
        <v>9.86</v>
      </c>
      <c r="H40" s="36">
        <v>10.25</v>
      </c>
      <c r="I40" s="39">
        <v>10.17</v>
      </c>
      <c r="J40" s="17">
        <v>10.119999999999999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26.7</v>
      </c>
      <c r="F41" s="39">
        <v>24.9</v>
      </c>
      <c r="G41" s="39">
        <v>27.1</v>
      </c>
      <c r="H41" s="36">
        <v>24.3</v>
      </c>
      <c r="I41" s="39">
        <v>25.4</v>
      </c>
      <c r="J41" s="17">
        <v>27.8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6.17</v>
      </c>
      <c r="F42" s="39">
        <v>6.12</v>
      </c>
      <c r="G42" s="39">
        <v>6.96</v>
      </c>
      <c r="H42" s="36">
        <v>7.12</v>
      </c>
      <c r="I42" s="39">
        <v>9.09</v>
      </c>
      <c r="J42" s="17">
        <v>9.48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9.2899999999999991</v>
      </c>
      <c r="F43" s="39">
        <v>8.94</v>
      </c>
      <c r="G43" s="39">
        <v>5.78</v>
      </c>
      <c r="H43" s="36">
        <v>8.26</v>
      </c>
      <c r="I43" s="39">
        <v>6.96</v>
      </c>
      <c r="J43" s="17">
        <v>9.6199999999999992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748</v>
      </c>
      <c r="F44" s="39">
        <v>872</v>
      </c>
      <c r="G44" s="39">
        <v>1125</v>
      </c>
      <c r="H44" s="36">
        <v>890</v>
      </c>
      <c r="I44" s="39">
        <v>765</v>
      </c>
      <c r="J44" s="17">
        <v>704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6.74</v>
      </c>
      <c r="F45" s="39">
        <v>6.15</v>
      </c>
      <c r="G45" s="39">
        <v>6.54</v>
      </c>
      <c r="H45" s="36">
        <v>7.76</v>
      </c>
      <c r="I45" s="39">
        <v>1.1200000000000001</v>
      </c>
      <c r="J45" s="17">
        <v>7.04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38.1</v>
      </c>
      <c r="F46" s="39">
        <v>36.1</v>
      </c>
      <c r="G46" s="39">
        <v>40.299999999999997</v>
      </c>
      <c r="H46" s="36">
        <v>45.2</v>
      </c>
      <c r="I46" s="39">
        <v>34.799999999999997</v>
      </c>
      <c r="J46" s="17">
        <v>31.3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4.5999999999999996</v>
      </c>
      <c r="F47" s="39">
        <v>5.4</v>
      </c>
      <c r="G47" s="39">
        <v>6.42</v>
      </c>
      <c r="H47" s="36">
        <v>4.37</v>
      </c>
      <c r="I47" s="39">
        <v>6.7</v>
      </c>
      <c r="J47" s="17">
        <v>5.8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7.91</v>
      </c>
      <c r="F48" s="39">
        <v>7.21</v>
      </c>
      <c r="G48" s="39">
        <v>7.46</v>
      </c>
      <c r="H48" s="36">
        <v>7.15</v>
      </c>
      <c r="I48" s="39">
        <v>0.64</v>
      </c>
      <c r="J48" s="17">
        <v>5.79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18.5</v>
      </c>
      <c r="F49" s="39">
        <v>19.399999999999999</v>
      </c>
      <c r="G49" s="39">
        <v>19.600000000000001</v>
      </c>
      <c r="H49" s="36">
        <v>30.3</v>
      </c>
      <c r="I49" s="39">
        <v>15.1</v>
      </c>
      <c r="J49" s="17">
        <v>10.9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8.9</v>
      </c>
      <c r="F50" s="39">
        <v>7.6</v>
      </c>
      <c r="G50" s="39">
        <v>4.7300000000000004</v>
      </c>
      <c r="H50" s="36">
        <v>1.66</v>
      </c>
      <c r="I50" s="39">
        <v>3.18</v>
      </c>
      <c r="J50" s="17">
        <v>2.17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39"/>
      <c r="F55" s="39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8.1999999999999993</v>
      </c>
      <c r="D56" s="18" t="s">
        <v>80</v>
      </c>
      <c r="E56" s="19">
        <v>89</v>
      </c>
      <c r="F56" s="18" t="s">
        <v>81</v>
      </c>
      <c r="G56" s="19">
        <v>78.400000000000006</v>
      </c>
      <c r="H56" s="18" t="s">
        <v>82</v>
      </c>
      <c r="I56" s="19">
        <v>0.02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>
        <v>9.0500000000000007</v>
      </c>
      <c r="G59" s="29"/>
      <c r="H59" s="25">
        <v>1.43</v>
      </c>
      <c r="I59" s="25"/>
      <c r="J59" s="17">
        <v>14.9</v>
      </c>
      <c r="K59" s="17"/>
      <c r="L59" s="17">
        <v>163</v>
      </c>
      <c r="M59" s="17"/>
    </row>
    <row r="60" spans="1:13" ht="18.75" x14ac:dyDescent="0.25">
      <c r="A60" s="24" t="s">
        <v>1</v>
      </c>
      <c r="B60" s="25">
        <v>2.4700000000000002</v>
      </c>
      <c r="C60" s="25"/>
      <c r="D60" s="25">
        <v>7.4</v>
      </c>
      <c r="E60" s="25"/>
      <c r="F60" s="25">
        <v>1.71</v>
      </c>
      <c r="G60" s="29"/>
      <c r="H60" s="25">
        <v>4.2699999999999996</v>
      </c>
      <c r="I60" s="25"/>
      <c r="J60" s="17">
        <v>53.8</v>
      </c>
      <c r="K60" s="17"/>
      <c r="L60" s="17">
        <v>305</v>
      </c>
      <c r="M60" s="17"/>
    </row>
    <row r="61" spans="1:13" ht="18.75" x14ac:dyDescent="0.25">
      <c r="A61" s="24" t="s">
        <v>2</v>
      </c>
      <c r="B61" s="25">
        <v>56.8</v>
      </c>
      <c r="C61" s="25"/>
      <c r="D61" s="25">
        <v>20.399999999999999</v>
      </c>
      <c r="E61" s="25"/>
      <c r="F61" s="25">
        <v>27.7</v>
      </c>
      <c r="G61" s="29"/>
      <c r="H61" s="25">
        <v>20.6</v>
      </c>
      <c r="I61" s="25"/>
      <c r="J61" s="17">
        <v>18</v>
      </c>
      <c r="K61" s="17"/>
      <c r="L61" s="17">
        <v>80.599999999999994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35.83</v>
      </c>
      <c r="D63" s="25"/>
      <c r="E63" s="25">
        <v>38.549999999999997</v>
      </c>
      <c r="F63" s="25"/>
      <c r="G63" s="29">
        <v>32.880000000000003</v>
      </c>
      <c r="H63" s="25"/>
      <c r="I63" s="25">
        <v>31.3</v>
      </c>
      <c r="J63" s="17"/>
      <c r="K63" s="17">
        <v>31.91</v>
      </c>
      <c r="M63" s="17"/>
    </row>
    <row r="64" spans="1:13" ht="18.75" x14ac:dyDescent="0.25">
      <c r="A64" s="26" t="s">
        <v>3</v>
      </c>
      <c r="B64" s="25"/>
      <c r="C64" s="25">
        <v>5.72</v>
      </c>
      <c r="D64" s="25"/>
      <c r="E64" s="25">
        <v>4.9400000000000004</v>
      </c>
      <c r="F64" s="25"/>
      <c r="G64" s="33">
        <v>6.59</v>
      </c>
      <c r="H64" s="25"/>
      <c r="I64" s="25">
        <v>7.9</v>
      </c>
      <c r="J64" s="17"/>
      <c r="K64" s="17">
        <v>2.68</v>
      </c>
      <c r="L64" s="17"/>
      <c r="M64" s="17">
        <v>9.09</v>
      </c>
    </row>
    <row r="65" spans="1:13" ht="18.75" x14ac:dyDescent="0.25">
      <c r="A65" s="26" t="s">
        <v>4</v>
      </c>
      <c r="B65" s="25"/>
      <c r="C65" s="25"/>
      <c r="D65" s="25"/>
      <c r="E65" s="25">
        <v>52.57</v>
      </c>
      <c r="F65" s="25"/>
      <c r="G65" s="29">
        <v>57.2</v>
      </c>
      <c r="H65" s="25"/>
      <c r="I65" s="25">
        <v>53.7</v>
      </c>
      <c r="J65" s="17"/>
      <c r="K65" s="17">
        <v>70.2</v>
      </c>
      <c r="M65" s="17">
        <v>66.25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14.6</v>
      </c>
      <c r="C67" s="25">
        <v>10.62</v>
      </c>
      <c r="D67" s="25">
        <v>10.3</v>
      </c>
      <c r="E67" s="25">
        <v>11.06</v>
      </c>
      <c r="F67" s="25">
        <v>1.74</v>
      </c>
      <c r="G67" s="29">
        <v>10.66</v>
      </c>
      <c r="H67" s="25">
        <v>5.65</v>
      </c>
      <c r="I67" s="25">
        <v>10</v>
      </c>
      <c r="J67" s="17">
        <v>12.5</v>
      </c>
      <c r="K67" s="17">
        <v>11.66</v>
      </c>
      <c r="L67" s="17">
        <v>10.6</v>
      </c>
      <c r="M67" s="17">
        <v>11.95</v>
      </c>
    </row>
    <row r="68" spans="1:13" ht="18.75" x14ac:dyDescent="0.25">
      <c r="A68" s="27" t="s">
        <v>5</v>
      </c>
      <c r="B68" s="25">
        <v>9.7100000000000009</v>
      </c>
      <c r="C68" s="25">
        <v>7.3</v>
      </c>
      <c r="D68" s="25">
        <v>8.1999999999999993</v>
      </c>
      <c r="E68" s="25">
        <v>7.52</v>
      </c>
      <c r="F68" s="25">
        <v>13.4</v>
      </c>
      <c r="G68" s="29">
        <v>7.25</v>
      </c>
      <c r="H68" s="25">
        <v>5.07</v>
      </c>
      <c r="I68" s="25">
        <v>7.6</v>
      </c>
      <c r="J68" s="17">
        <v>26.9</v>
      </c>
      <c r="K68" s="17">
        <v>7.2</v>
      </c>
      <c r="L68" s="17">
        <v>27.3</v>
      </c>
      <c r="M68" s="17">
        <v>7.15</v>
      </c>
    </row>
    <row r="69" spans="1:13" ht="18.75" x14ac:dyDescent="0.25">
      <c r="A69" s="27" t="s">
        <v>6</v>
      </c>
      <c r="B69" s="25"/>
      <c r="C69" s="25"/>
      <c r="D69" s="25">
        <v>8.4</v>
      </c>
      <c r="E69" s="25">
        <v>6.92</v>
      </c>
      <c r="F69" s="25">
        <v>14.1</v>
      </c>
      <c r="G69" s="29">
        <v>6.84</v>
      </c>
      <c r="H69" s="25">
        <v>4.82</v>
      </c>
      <c r="I69" s="25">
        <v>6.4</v>
      </c>
      <c r="J69" s="17">
        <v>25.7</v>
      </c>
      <c r="K69" s="17">
        <v>6.39</v>
      </c>
      <c r="L69" s="17">
        <v>19.7</v>
      </c>
      <c r="M69" s="17">
        <v>6.42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70"/>
  <sheetViews>
    <sheetView topLeftCell="A16" workbookViewId="0">
      <selection activeCell="M28" sqref="M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142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109250</v>
      </c>
      <c r="D4" s="67"/>
      <c r="E4" s="67"/>
      <c r="F4" s="67">
        <v>110780</v>
      </c>
      <c r="G4" s="67"/>
      <c r="H4" s="67"/>
      <c r="I4" s="67">
        <v>112000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87500</v>
      </c>
      <c r="D5" s="67"/>
      <c r="E5" s="67"/>
      <c r="F5" s="67">
        <v>88600</v>
      </c>
      <c r="G5" s="67"/>
      <c r="H5" s="67"/>
      <c r="I5" s="67">
        <v>89630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C4-'28日'!I4</f>
        <v>1450</v>
      </c>
      <c r="D6" s="109"/>
      <c r="E6" s="109"/>
      <c r="F6" s="110">
        <f>F4-C4</f>
        <v>1530</v>
      </c>
      <c r="G6" s="111"/>
      <c r="H6" s="112"/>
      <c r="I6" s="110">
        <f>I4-F4</f>
        <v>1220</v>
      </c>
      <c r="J6" s="111"/>
      <c r="K6" s="112"/>
      <c r="L6" s="106">
        <f>C6+F6+I6</f>
        <v>4200</v>
      </c>
      <c r="M6" s="106">
        <f>C7+F7+I7</f>
        <v>3250</v>
      </c>
    </row>
    <row r="7" spans="1:15" ht="21.95" customHeight="1" x14ac:dyDescent="0.15">
      <c r="A7" s="95"/>
      <c r="B7" s="6" t="s">
        <v>16</v>
      </c>
      <c r="C7" s="109">
        <f>C5-'28日'!I5</f>
        <v>1120</v>
      </c>
      <c r="D7" s="109"/>
      <c r="E7" s="109"/>
      <c r="F7" s="110">
        <f>F5-C5</f>
        <v>1100</v>
      </c>
      <c r="G7" s="111"/>
      <c r="H7" s="112"/>
      <c r="I7" s="110">
        <f>I5-F5</f>
        <v>1030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45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45</v>
      </c>
      <c r="G10" s="67"/>
      <c r="H10" s="67"/>
      <c r="I10" s="67">
        <v>46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390</v>
      </c>
      <c r="D15" s="36">
        <v>350</v>
      </c>
      <c r="E15" s="36">
        <v>300</v>
      </c>
      <c r="F15" s="36">
        <v>300</v>
      </c>
      <c r="G15" s="36">
        <v>260</v>
      </c>
      <c r="H15" s="36">
        <v>500</v>
      </c>
      <c r="I15" s="36">
        <v>500</v>
      </c>
      <c r="J15" s="36">
        <v>440</v>
      </c>
      <c r="K15" s="36">
        <v>390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336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290</v>
      </c>
      <c r="D21" s="36">
        <v>480</v>
      </c>
      <c r="E21" s="36">
        <v>400</v>
      </c>
      <c r="F21" s="36">
        <v>400</v>
      </c>
      <c r="G21" s="36">
        <v>300</v>
      </c>
      <c r="H21" s="36">
        <v>500</v>
      </c>
      <c r="I21" s="36">
        <v>500</v>
      </c>
      <c r="J21" s="36">
        <v>430</v>
      </c>
      <c r="K21" s="36">
        <v>320</v>
      </c>
    </row>
    <row r="22" spans="1:11" ht="21.95" customHeight="1" x14ac:dyDescent="0.15">
      <c r="A22" s="66"/>
      <c r="B22" s="8" t="s">
        <v>33</v>
      </c>
      <c r="C22" s="62" t="s">
        <v>335</v>
      </c>
      <c r="D22" s="62"/>
      <c r="E22" s="62"/>
      <c r="F22" s="62" t="s">
        <v>337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930+1000</f>
        <v>1930</v>
      </c>
      <c r="D23" s="63"/>
      <c r="E23" s="63"/>
      <c r="F23" s="63">
        <f>930+1000</f>
        <v>1930</v>
      </c>
      <c r="G23" s="63"/>
      <c r="H23" s="63"/>
      <c r="I23" s="63">
        <f>870+900</f>
        <v>1770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560+600</f>
        <v>1160</v>
      </c>
      <c r="D24" s="63"/>
      <c r="E24" s="63"/>
      <c r="F24" s="63">
        <f>560+600</f>
        <v>1160</v>
      </c>
      <c r="G24" s="63"/>
      <c r="H24" s="63"/>
      <c r="I24" s="63">
        <f>600+560</f>
        <v>1160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40</v>
      </c>
      <c r="D25" s="63"/>
      <c r="E25" s="63"/>
      <c r="F25" s="63">
        <v>40</v>
      </c>
      <c r="G25" s="63"/>
      <c r="H25" s="63"/>
      <c r="I25" s="63">
        <v>40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200</v>
      </c>
      <c r="D26" s="63"/>
      <c r="E26" s="63"/>
      <c r="F26" s="63">
        <v>198</v>
      </c>
      <c r="G26" s="63"/>
      <c r="H26" s="63"/>
      <c r="I26" s="63">
        <v>198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340</v>
      </c>
      <c r="D28" s="78"/>
      <c r="E28" s="79"/>
      <c r="F28" s="77" t="s">
        <v>338</v>
      </c>
      <c r="G28" s="78"/>
      <c r="H28" s="79"/>
      <c r="I28" s="77" t="s">
        <v>341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194</v>
      </c>
      <c r="D31" s="46"/>
      <c r="E31" s="47"/>
      <c r="F31" s="45" t="s">
        <v>328</v>
      </c>
      <c r="G31" s="46"/>
      <c r="H31" s="47"/>
      <c r="I31" s="45" t="s">
        <v>251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9.58</v>
      </c>
      <c r="F35" s="39">
        <v>9.34</v>
      </c>
      <c r="G35" s="39">
        <v>9.36</v>
      </c>
      <c r="H35" s="36">
        <v>9.31</v>
      </c>
      <c r="I35" s="39">
        <v>9.4</v>
      </c>
      <c r="J35" s="17">
        <v>9.34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6.31</v>
      </c>
      <c r="F36" s="39">
        <v>7.86</v>
      </c>
      <c r="G36" s="39">
        <v>5.71</v>
      </c>
      <c r="H36" s="36">
        <v>6.94</v>
      </c>
      <c r="I36" s="39">
        <v>6.5</v>
      </c>
      <c r="J36" s="17">
        <v>7.3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16.7</v>
      </c>
      <c r="F37" s="39">
        <v>17.899999999999999</v>
      </c>
      <c r="G37" s="30">
        <v>18.8</v>
      </c>
      <c r="H37" s="36">
        <v>17.600000000000001</v>
      </c>
      <c r="I37" s="39">
        <v>16.5</v>
      </c>
      <c r="J37" s="17">
        <v>17.100000000000001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5.46</v>
      </c>
      <c r="F38" s="30">
        <v>3.17</v>
      </c>
      <c r="G38" s="30">
        <v>4.29</v>
      </c>
      <c r="H38" s="32">
        <v>5.3</v>
      </c>
      <c r="I38" s="39">
        <v>6.54</v>
      </c>
      <c r="J38" s="17">
        <v>8.9700000000000006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0.3</v>
      </c>
      <c r="F39" s="39">
        <v>0.3</v>
      </c>
      <c r="G39" s="39">
        <v>0.6</v>
      </c>
      <c r="H39" s="36">
        <v>0.6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10.39</v>
      </c>
      <c r="F40" s="39">
        <v>10.31</v>
      </c>
      <c r="G40" s="39">
        <v>10.39</v>
      </c>
      <c r="H40" s="36">
        <v>10.35</v>
      </c>
      <c r="I40" s="39">
        <v>10.37</v>
      </c>
      <c r="J40" s="17">
        <v>10.33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33.700000000000003</v>
      </c>
      <c r="F41" s="39">
        <v>24.81</v>
      </c>
      <c r="G41" s="39">
        <v>20.7</v>
      </c>
      <c r="H41" s="36">
        <v>21.2</v>
      </c>
      <c r="I41" s="39">
        <v>20.6</v>
      </c>
      <c r="J41" s="17">
        <v>21.5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9.08</v>
      </c>
      <c r="F42" s="39">
        <v>8.19</v>
      </c>
      <c r="G42" s="39">
        <v>7.71</v>
      </c>
      <c r="H42" s="36">
        <v>7.39</v>
      </c>
      <c r="I42" s="39">
        <v>7.21</v>
      </c>
      <c r="J42" s="17">
        <v>7.3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9.56</v>
      </c>
      <c r="F43" s="39">
        <v>10.3</v>
      </c>
      <c r="G43" s="39">
        <v>11.4</v>
      </c>
      <c r="H43" s="36">
        <v>9.1</v>
      </c>
      <c r="I43" s="39">
        <v>9.86</v>
      </c>
      <c r="J43" s="17">
        <v>9.6300000000000008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565</v>
      </c>
      <c r="F44" s="39">
        <v>566</v>
      </c>
      <c r="G44" s="39">
        <v>568</v>
      </c>
      <c r="H44" s="36">
        <v>512</v>
      </c>
      <c r="I44" s="39">
        <v>486</v>
      </c>
      <c r="J44" s="17">
        <v>500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7.08</v>
      </c>
      <c r="F45" s="39">
        <v>6.23</v>
      </c>
      <c r="G45" s="39">
        <v>5.22</v>
      </c>
      <c r="H45" s="36">
        <v>3.7</v>
      </c>
      <c r="I45" s="39">
        <v>5.9</v>
      </c>
      <c r="J45" s="17">
        <v>6.1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23.8</v>
      </c>
      <c r="F46" s="39">
        <v>28</v>
      </c>
      <c r="G46" s="39">
        <v>28.5</v>
      </c>
      <c r="H46" s="36">
        <v>24</v>
      </c>
      <c r="I46" s="39">
        <v>22.4</v>
      </c>
      <c r="J46" s="17">
        <v>20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6.38</v>
      </c>
      <c r="F47" s="39">
        <v>5.8</v>
      </c>
      <c r="G47" s="39">
        <v>6.57</v>
      </c>
      <c r="H47" s="36">
        <v>3.2</v>
      </c>
      <c r="I47" s="39">
        <v>8.32</v>
      </c>
      <c r="J47" s="17">
        <v>7.63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9.8000000000000007</v>
      </c>
      <c r="F48" s="39">
        <v>7.1</v>
      </c>
      <c r="G48" s="39">
        <v>6.8</v>
      </c>
      <c r="H48" s="36">
        <v>5.66</v>
      </c>
      <c r="I48" s="39">
        <v>5.5</v>
      </c>
      <c r="J48" s="17">
        <v>5.8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14.2</v>
      </c>
      <c r="F49" s="39">
        <v>13.2</v>
      </c>
      <c r="G49" s="39">
        <v>14.1</v>
      </c>
      <c r="H49" s="36">
        <v>14</v>
      </c>
      <c r="I49" s="39">
        <v>14.8</v>
      </c>
      <c r="J49" s="17">
        <v>10.8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1.1599999999999999</v>
      </c>
      <c r="F50" s="39">
        <v>3.07</v>
      </c>
      <c r="G50" s="39">
        <v>2.4</v>
      </c>
      <c r="H50" s="36">
        <v>5.8</v>
      </c>
      <c r="I50" s="39">
        <v>7.87</v>
      </c>
      <c r="J50" s="17">
        <v>6.57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7.11</v>
      </c>
      <c r="D56" s="18" t="s">
        <v>80</v>
      </c>
      <c r="E56" s="19">
        <v>76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13.4</v>
      </c>
      <c r="C59" s="25"/>
      <c r="D59" s="28">
        <v>18.8</v>
      </c>
      <c r="E59" s="25"/>
      <c r="F59" s="25">
        <v>27</v>
      </c>
      <c r="G59" s="29"/>
      <c r="H59" s="25">
        <v>13.2</v>
      </c>
      <c r="I59" s="25"/>
      <c r="J59" s="17">
        <v>35.5</v>
      </c>
      <c r="K59" s="17"/>
      <c r="L59" s="17">
        <v>49.6</v>
      </c>
      <c r="M59" s="17"/>
    </row>
    <row r="60" spans="1:13" ht="18.75" x14ac:dyDescent="0.25">
      <c r="A60" s="24" t="s">
        <v>1</v>
      </c>
      <c r="B60" s="25">
        <v>36.5</v>
      </c>
      <c r="C60" s="25"/>
      <c r="D60" s="28">
        <v>22.4</v>
      </c>
      <c r="E60" s="25"/>
      <c r="F60" s="25">
        <v>24.7</v>
      </c>
      <c r="G60" s="29"/>
      <c r="H60" s="25">
        <v>46.6</v>
      </c>
      <c r="I60" s="25"/>
      <c r="J60" s="17">
        <v>32.5</v>
      </c>
      <c r="K60" s="17"/>
      <c r="L60" s="17">
        <v>90</v>
      </c>
      <c r="M60" s="17"/>
    </row>
    <row r="61" spans="1:13" ht="18.75" x14ac:dyDescent="0.25">
      <c r="A61" s="24" t="s">
        <v>2</v>
      </c>
      <c r="B61" s="25">
        <v>60.9</v>
      </c>
      <c r="C61" s="25"/>
      <c r="D61" s="28">
        <v>70.400000000000006</v>
      </c>
      <c r="E61" s="25"/>
      <c r="F61" s="25">
        <v>73.599999999999994</v>
      </c>
      <c r="G61" s="29"/>
      <c r="H61" s="25">
        <v>36.700000000000003</v>
      </c>
      <c r="I61" s="25"/>
      <c r="J61" s="17">
        <v>80.900000000000006</v>
      </c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27.56</v>
      </c>
      <c r="D63" s="28"/>
      <c r="E63" s="25">
        <v>27.7</v>
      </c>
      <c r="F63" s="25"/>
      <c r="G63" s="29">
        <v>26.6</v>
      </c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>
        <v>0.11</v>
      </c>
      <c r="D64" s="28"/>
      <c r="E64" s="25">
        <v>1.28</v>
      </c>
      <c r="F64" s="25"/>
      <c r="G64" s="33">
        <v>28</v>
      </c>
      <c r="H64" s="25"/>
      <c r="I64" s="25">
        <v>0.3</v>
      </c>
      <c r="J64" s="17"/>
      <c r="K64" s="17">
        <v>0.36</v>
      </c>
      <c r="L64" s="17"/>
      <c r="M64" s="17">
        <v>1.22</v>
      </c>
    </row>
    <row r="65" spans="1:13" ht="18.75" x14ac:dyDescent="0.25">
      <c r="A65" s="26" t="s">
        <v>4</v>
      </c>
      <c r="B65" s="25"/>
      <c r="C65" s="25">
        <v>95.6</v>
      </c>
      <c r="D65" s="28"/>
      <c r="E65" s="25"/>
      <c r="F65" s="25"/>
      <c r="G65" s="29">
        <v>39.799999999999997</v>
      </c>
      <c r="H65" s="25"/>
      <c r="I65" s="25">
        <v>42.9</v>
      </c>
      <c r="J65" s="17"/>
      <c r="K65" s="17">
        <v>43.9</v>
      </c>
      <c r="M65" s="17">
        <v>46.8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1.91</v>
      </c>
      <c r="C67" s="25">
        <v>12.94</v>
      </c>
      <c r="D67" s="28">
        <v>2.0699999999999998</v>
      </c>
      <c r="E67" s="25">
        <v>12.66</v>
      </c>
      <c r="F67" s="25">
        <v>2.29</v>
      </c>
      <c r="G67" s="29">
        <v>9.6999999999999993</v>
      </c>
      <c r="H67" s="25">
        <v>2.74</v>
      </c>
      <c r="I67" s="25">
        <v>11.14</v>
      </c>
      <c r="J67" s="17">
        <v>10.8</v>
      </c>
      <c r="K67" s="17">
        <v>12.2</v>
      </c>
      <c r="L67" s="17">
        <v>6.9</v>
      </c>
      <c r="M67" s="17">
        <v>10.11</v>
      </c>
    </row>
    <row r="68" spans="1:13" ht="18.75" x14ac:dyDescent="0.25">
      <c r="A68" s="27" t="s">
        <v>5</v>
      </c>
      <c r="B68" s="31">
        <v>9.9</v>
      </c>
      <c r="C68" s="25">
        <v>5.21</v>
      </c>
      <c r="D68" s="28">
        <v>5.98</v>
      </c>
      <c r="E68" s="25">
        <v>4.72</v>
      </c>
      <c r="F68" s="25">
        <v>10.8</v>
      </c>
      <c r="G68" s="29">
        <v>4.97</v>
      </c>
      <c r="H68" s="25">
        <v>5.9</v>
      </c>
      <c r="I68" s="25">
        <v>4.5</v>
      </c>
      <c r="J68" s="17">
        <v>3.69</v>
      </c>
      <c r="K68" s="17">
        <v>5.23</v>
      </c>
      <c r="L68" s="17">
        <v>8.82</v>
      </c>
      <c r="M68" s="17">
        <v>4.84</v>
      </c>
    </row>
    <row r="69" spans="1:13" ht="18.75" x14ac:dyDescent="0.25">
      <c r="A69" s="27" t="s">
        <v>6</v>
      </c>
      <c r="B69" s="31">
        <v>8.69</v>
      </c>
      <c r="C69" s="25">
        <v>5.76</v>
      </c>
      <c r="D69" s="28">
        <v>14.6</v>
      </c>
      <c r="E69" s="25">
        <v>5.77</v>
      </c>
      <c r="F69" s="25">
        <v>6.25</v>
      </c>
      <c r="G69" s="29">
        <v>5.5</v>
      </c>
      <c r="H69" s="25">
        <v>7.41</v>
      </c>
      <c r="I69" s="25">
        <v>5.4</v>
      </c>
      <c r="J69" s="17">
        <v>7.6</v>
      </c>
      <c r="K69" s="17">
        <v>5.61</v>
      </c>
      <c r="L69" s="17">
        <v>4.5999999999999996</v>
      </c>
      <c r="M69" s="17">
        <v>5.54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70"/>
  <sheetViews>
    <sheetView topLeftCell="A19" workbookViewId="0">
      <selection activeCell="I25" sqref="I25:K25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158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113160</v>
      </c>
      <c r="D4" s="67"/>
      <c r="E4" s="67"/>
      <c r="F4" s="67">
        <v>114650</v>
      </c>
      <c r="G4" s="67"/>
      <c r="H4" s="67"/>
      <c r="I4" s="67">
        <v>116100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90640</v>
      </c>
      <c r="D5" s="67"/>
      <c r="E5" s="67"/>
      <c r="F5" s="67">
        <v>91750</v>
      </c>
      <c r="G5" s="67"/>
      <c r="H5" s="67"/>
      <c r="I5" s="67">
        <v>92800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C4-'29日'!I4</f>
        <v>1160</v>
      </c>
      <c r="D6" s="109"/>
      <c r="E6" s="109"/>
      <c r="F6" s="110">
        <f>F4-C4</f>
        <v>1490</v>
      </c>
      <c r="G6" s="111"/>
      <c r="H6" s="112"/>
      <c r="I6" s="110">
        <f>I4-F4</f>
        <v>1450</v>
      </c>
      <c r="J6" s="111"/>
      <c r="K6" s="112"/>
      <c r="L6" s="106">
        <f>C6+F6+I6</f>
        <v>4100</v>
      </c>
      <c r="M6" s="106">
        <f>C7+F7+I7</f>
        <v>3170</v>
      </c>
    </row>
    <row r="7" spans="1:15" ht="21.95" customHeight="1" x14ac:dyDescent="0.15">
      <c r="A7" s="95"/>
      <c r="B7" s="6" t="s">
        <v>16</v>
      </c>
      <c r="C7" s="109">
        <f>C5-'29日'!I5</f>
        <v>1010</v>
      </c>
      <c r="D7" s="109"/>
      <c r="E7" s="109"/>
      <c r="F7" s="110">
        <f>F5-C5</f>
        <v>1110</v>
      </c>
      <c r="G7" s="111"/>
      <c r="H7" s="112"/>
      <c r="I7" s="110">
        <f>I5-F5</f>
        <v>1050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48</v>
      </c>
      <c r="G9" s="67"/>
      <c r="H9" s="67"/>
      <c r="I9" s="67">
        <v>44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48</v>
      </c>
      <c r="G10" s="67"/>
      <c r="H10" s="67"/>
      <c r="I10" s="67">
        <v>44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390</v>
      </c>
      <c r="D15" s="36">
        <v>340</v>
      </c>
      <c r="E15" s="36">
        <v>290</v>
      </c>
      <c r="F15" s="36">
        <v>290</v>
      </c>
      <c r="G15" s="36">
        <v>250</v>
      </c>
      <c r="H15" s="36">
        <v>470</v>
      </c>
      <c r="I15" s="36">
        <v>460</v>
      </c>
      <c r="J15" s="36">
        <v>410</v>
      </c>
      <c r="K15" s="36">
        <v>370</v>
      </c>
    </row>
    <row r="16" spans="1:15" ht="41.2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346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320</v>
      </c>
      <c r="D21" s="36">
        <v>500</v>
      </c>
      <c r="E21" s="36">
        <v>440</v>
      </c>
      <c r="F21" s="36">
        <v>440</v>
      </c>
      <c r="G21" s="36">
        <v>330</v>
      </c>
      <c r="H21" s="36">
        <v>500</v>
      </c>
      <c r="I21" s="36">
        <v>490</v>
      </c>
      <c r="J21" s="36">
        <v>420</v>
      </c>
      <c r="K21" s="36">
        <v>330</v>
      </c>
    </row>
    <row r="22" spans="1:11" ht="33.75" customHeight="1" x14ac:dyDescent="0.15">
      <c r="A22" s="66"/>
      <c r="B22" s="8" t="s">
        <v>33</v>
      </c>
      <c r="C22" s="62" t="s">
        <v>342</v>
      </c>
      <c r="D22" s="62"/>
      <c r="E22" s="62"/>
      <c r="F22" s="62" t="s">
        <v>345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1550</v>
      </c>
      <c r="D23" s="63"/>
      <c r="E23" s="63"/>
      <c r="F23" s="63">
        <v>1420</v>
      </c>
      <c r="G23" s="63"/>
      <c r="H23" s="63"/>
      <c r="I23" s="63">
        <v>1250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1050</v>
      </c>
      <c r="D24" s="63"/>
      <c r="E24" s="63"/>
      <c r="F24" s="63">
        <v>1050</v>
      </c>
      <c r="G24" s="63"/>
      <c r="H24" s="63"/>
      <c r="I24" s="63">
        <v>900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40</v>
      </c>
      <c r="D25" s="63"/>
      <c r="E25" s="63"/>
      <c r="F25" s="63">
        <v>39</v>
      </c>
      <c r="G25" s="63"/>
      <c r="H25" s="63"/>
      <c r="I25" s="63">
        <v>39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196</v>
      </c>
      <c r="D26" s="63"/>
      <c r="E26" s="63"/>
      <c r="F26" s="63">
        <v>194</v>
      </c>
      <c r="G26" s="63"/>
      <c r="H26" s="63"/>
      <c r="I26" s="63">
        <v>194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1</v>
      </c>
      <c r="D27" s="63"/>
      <c r="E27" s="63"/>
      <c r="F27" s="63">
        <v>1</v>
      </c>
      <c r="G27" s="63"/>
      <c r="H27" s="63"/>
      <c r="I27" s="63">
        <v>31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343</v>
      </c>
      <c r="D28" s="78"/>
      <c r="E28" s="79"/>
      <c r="F28" s="77" t="s">
        <v>347</v>
      </c>
      <c r="G28" s="78"/>
      <c r="H28" s="79"/>
      <c r="I28" s="77" t="s">
        <v>348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117</v>
      </c>
      <c r="D31" s="46"/>
      <c r="E31" s="47"/>
      <c r="F31" s="45" t="s">
        <v>344</v>
      </c>
      <c r="G31" s="46"/>
      <c r="H31" s="47"/>
      <c r="I31" s="45" t="s">
        <v>247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9.4</v>
      </c>
      <c r="F35" s="39">
        <v>9.39</v>
      </c>
      <c r="G35" s="39">
        <v>9.6999999999999993</v>
      </c>
      <c r="H35" s="36">
        <v>9.49</v>
      </c>
      <c r="I35" s="39">
        <v>9.42</v>
      </c>
      <c r="J35" s="17">
        <v>9.39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5.61</v>
      </c>
      <c r="F36" s="39">
        <v>7.34</v>
      </c>
      <c r="G36" s="39">
        <v>8.91</v>
      </c>
      <c r="H36" s="36">
        <v>7.44</v>
      </c>
      <c r="I36" s="39">
        <v>6.35</v>
      </c>
      <c r="J36" s="17">
        <v>6.19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21.8</v>
      </c>
      <c r="F37" s="39">
        <v>23.5</v>
      </c>
      <c r="G37" s="30">
        <v>26.9</v>
      </c>
      <c r="H37" s="36">
        <v>19.5</v>
      </c>
      <c r="I37" s="39">
        <v>17.2</v>
      </c>
      <c r="J37" s="17">
        <v>16.7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6.9</v>
      </c>
      <c r="F38" s="30">
        <v>9.1300000000000008</v>
      </c>
      <c r="G38" s="30">
        <v>12.3</v>
      </c>
      <c r="H38" s="32">
        <v>6.69</v>
      </c>
      <c r="I38" s="39">
        <v>6.73</v>
      </c>
      <c r="J38" s="17">
        <v>5.9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0.8</v>
      </c>
      <c r="H39" s="36">
        <v>0.8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10.3</v>
      </c>
      <c r="F40" s="39">
        <v>10.32</v>
      </c>
      <c r="G40" s="39">
        <v>10.3</v>
      </c>
      <c r="H40" s="36">
        <v>10.4</v>
      </c>
      <c r="I40" s="39">
        <v>10.45</v>
      </c>
      <c r="J40" s="17">
        <v>10.35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21.7</v>
      </c>
      <c r="F41" s="39">
        <v>22.3</v>
      </c>
      <c r="G41" s="39">
        <v>23.2</v>
      </c>
      <c r="H41" s="36">
        <v>20.9</v>
      </c>
      <c r="I41" s="39">
        <v>20.7</v>
      </c>
      <c r="J41" s="17">
        <v>21.3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7.23</v>
      </c>
      <c r="F42" s="39">
        <v>6.87</v>
      </c>
      <c r="G42" s="39">
        <v>7.37</v>
      </c>
      <c r="H42" s="36">
        <v>7.65</v>
      </c>
      <c r="I42" s="39">
        <v>7.95</v>
      </c>
      <c r="J42" s="17">
        <v>7.84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9.14</v>
      </c>
      <c r="F43" s="39">
        <v>8.67</v>
      </c>
      <c r="G43" s="39">
        <v>8.3000000000000007</v>
      </c>
      <c r="H43" s="36">
        <v>7.24</v>
      </c>
      <c r="I43" s="39">
        <v>8.92</v>
      </c>
      <c r="J43" s="17">
        <v>9.94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546</v>
      </c>
      <c r="F44" s="39">
        <v>585</v>
      </c>
      <c r="G44" s="39">
        <v>588</v>
      </c>
      <c r="H44" s="36">
        <v>580</v>
      </c>
      <c r="I44" s="39">
        <v>560</v>
      </c>
      <c r="J44" s="17">
        <v>540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7.21</v>
      </c>
      <c r="F45" s="39">
        <v>7.17</v>
      </c>
      <c r="G45" s="39">
        <v>7.4</v>
      </c>
      <c r="H45" s="36">
        <v>6.1</v>
      </c>
      <c r="I45" s="39">
        <v>6.4</v>
      </c>
      <c r="J45" s="17">
        <v>6.05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24.3</v>
      </c>
      <c r="F46" s="39">
        <v>26</v>
      </c>
      <c r="G46" s="39">
        <v>19.8</v>
      </c>
      <c r="H46" s="36">
        <v>23.2</v>
      </c>
      <c r="I46" s="39">
        <v>25.7</v>
      </c>
      <c r="J46" s="17">
        <v>24.4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5.0999999999999996</v>
      </c>
      <c r="F47" s="39">
        <v>6.3</v>
      </c>
      <c r="G47" s="39">
        <v>9.31</v>
      </c>
      <c r="H47" s="36">
        <v>2.7</v>
      </c>
      <c r="I47" s="39">
        <v>6.25</v>
      </c>
      <c r="J47" s="17">
        <v>2.9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5.84</v>
      </c>
      <c r="F48" s="39">
        <v>6.13</v>
      </c>
      <c r="G48" s="39">
        <v>5.39</v>
      </c>
      <c r="H48" s="36">
        <v>4.3899999999999997</v>
      </c>
      <c r="I48" s="39">
        <v>5.81</v>
      </c>
      <c r="J48" s="17">
        <v>5.54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13.5</v>
      </c>
      <c r="F49" s="39">
        <v>16.399999999999999</v>
      </c>
      <c r="G49" s="39">
        <v>18</v>
      </c>
      <c r="H49" s="36">
        <v>15.9</v>
      </c>
      <c r="I49" s="39">
        <v>16.7</v>
      </c>
      <c r="J49" s="17">
        <v>18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7.17</v>
      </c>
      <c r="F50" s="39">
        <v>7.57</v>
      </c>
      <c r="G50" s="39">
        <v>7.32</v>
      </c>
      <c r="H50" s="36">
        <v>6.6</v>
      </c>
      <c r="I50" s="39">
        <v>4.76</v>
      </c>
      <c r="J50" s="17">
        <v>5.47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7.35</v>
      </c>
      <c r="D56" s="18" t="s">
        <v>80</v>
      </c>
      <c r="E56" s="19">
        <v>77</v>
      </c>
      <c r="F56" s="18" t="s">
        <v>81</v>
      </c>
      <c r="G56" s="19">
        <v>82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>
        <v>51</v>
      </c>
      <c r="G59" s="29"/>
      <c r="H59" s="25">
        <v>2.4900000000000002</v>
      </c>
      <c r="I59" s="25"/>
      <c r="J59" s="17">
        <v>6.52</v>
      </c>
      <c r="K59" s="17"/>
      <c r="L59" s="17">
        <v>15.6</v>
      </c>
      <c r="M59" s="17"/>
    </row>
    <row r="60" spans="1:13" ht="18.75" x14ac:dyDescent="0.25">
      <c r="A60" s="24" t="s">
        <v>1</v>
      </c>
      <c r="B60" s="25"/>
      <c r="C60" s="25"/>
      <c r="D60" s="28">
        <v>84.6</v>
      </c>
      <c r="E60" s="25"/>
      <c r="F60" s="25">
        <v>57.2</v>
      </c>
      <c r="G60" s="29"/>
      <c r="H60" s="25">
        <v>44.3</v>
      </c>
      <c r="I60" s="25"/>
      <c r="J60" s="17">
        <v>20.7</v>
      </c>
      <c r="K60" s="17"/>
      <c r="L60" s="17">
        <v>25.9</v>
      </c>
      <c r="M60" s="17"/>
    </row>
    <row r="61" spans="1:13" ht="18.75" x14ac:dyDescent="0.25">
      <c r="A61" s="24" t="s">
        <v>2</v>
      </c>
      <c r="B61" s="25">
        <v>93.3</v>
      </c>
      <c r="C61" s="25"/>
      <c r="D61" s="28">
        <v>97.2</v>
      </c>
      <c r="E61" s="25"/>
      <c r="F61" s="25">
        <v>79</v>
      </c>
      <c r="G61" s="29"/>
      <c r="H61" s="25">
        <v>87.9</v>
      </c>
      <c r="I61" s="25"/>
      <c r="J61" s="17"/>
      <c r="K61" s="17"/>
      <c r="L61" s="17">
        <v>54.2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>
        <v>4.66</v>
      </c>
      <c r="D64" s="28"/>
      <c r="E64" s="25">
        <v>1.74</v>
      </c>
      <c r="F64" s="25"/>
      <c r="G64" s="33">
        <v>11.8</v>
      </c>
      <c r="H64" s="25"/>
      <c r="I64" s="25">
        <v>18.7</v>
      </c>
      <c r="J64" s="17"/>
      <c r="K64" s="17">
        <v>10</v>
      </c>
      <c r="L64" s="17"/>
      <c r="M64" s="17">
        <v>12</v>
      </c>
    </row>
    <row r="65" spans="1:13" ht="18.75" x14ac:dyDescent="0.25">
      <c r="A65" s="26" t="s">
        <v>4</v>
      </c>
      <c r="B65" s="25"/>
      <c r="C65" s="25">
        <v>89.1</v>
      </c>
      <c r="D65" s="28"/>
      <c r="E65" s="25">
        <v>56.05</v>
      </c>
      <c r="F65" s="25"/>
      <c r="G65" s="29">
        <v>47.5</v>
      </c>
      <c r="H65" s="25"/>
      <c r="I65" s="25">
        <v>47.2</v>
      </c>
      <c r="J65" s="17"/>
      <c r="K65" s="17">
        <v>49.6</v>
      </c>
      <c r="M65" s="17">
        <v>60.9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10.039999999999999</v>
      </c>
      <c r="C67" s="25">
        <v>12.64</v>
      </c>
      <c r="D67" s="28">
        <v>9.14</v>
      </c>
      <c r="E67" s="25">
        <v>13.89</v>
      </c>
      <c r="F67" s="25">
        <v>7.7</v>
      </c>
      <c r="G67" s="29">
        <v>10.37</v>
      </c>
      <c r="H67" s="25">
        <v>7.9</v>
      </c>
      <c r="I67" s="25">
        <v>10.15</v>
      </c>
      <c r="J67" s="17">
        <v>3.45</v>
      </c>
      <c r="K67" s="17">
        <v>8.4</v>
      </c>
      <c r="L67" s="17">
        <v>3.37</v>
      </c>
      <c r="M67" s="17">
        <v>8.1999999999999993</v>
      </c>
    </row>
    <row r="68" spans="1:13" ht="18.75" x14ac:dyDescent="0.25">
      <c r="A68" s="27" t="s">
        <v>5</v>
      </c>
      <c r="B68" s="31">
        <v>5.88</v>
      </c>
      <c r="C68" s="25">
        <v>5.17</v>
      </c>
      <c r="D68" s="28">
        <v>4.13</v>
      </c>
      <c r="E68" s="25">
        <v>4.9000000000000004</v>
      </c>
      <c r="F68" s="25">
        <v>9.3000000000000007</v>
      </c>
      <c r="G68" s="29">
        <v>4.18</v>
      </c>
      <c r="H68" s="25">
        <v>52.5</v>
      </c>
      <c r="I68" s="25">
        <v>3.9</v>
      </c>
      <c r="J68" s="17">
        <v>4.88</v>
      </c>
      <c r="K68" s="17">
        <v>4.2</v>
      </c>
      <c r="L68" s="17">
        <v>6.47</v>
      </c>
      <c r="M68" s="17">
        <v>3.8</v>
      </c>
    </row>
    <row r="69" spans="1:13" ht="18.75" x14ac:dyDescent="0.25">
      <c r="A69" s="27" t="s">
        <v>6</v>
      </c>
      <c r="B69" s="31">
        <v>6.32</v>
      </c>
      <c r="C69" s="25">
        <v>4.63</v>
      </c>
      <c r="D69" s="28">
        <v>3.2</v>
      </c>
      <c r="E69" s="25">
        <v>5.54</v>
      </c>
      <c r="F69" s="25">
        <v>10.4</v>
      </c>
      <c r="G69" s="29">
        <v>4.71</v>
      </c>
      <c r="H69" s="25">
        <v>4.8</v>
      </c>
      <c r="I69" s="25">
        <v>4.3499999999999996</v>
      </c>
      <c r="J69" s="17">
        <v>6.08</v>
      </c>
      <c r="K69" s="17">
        <v>4.5</v>
      </c>
      <c r="L69" s="17">
        <v>5.35</v>
      </c>
      <c r="M69" s="17">
        <v>6.3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0"/>
  <sheetViews>
    <sheetView topLeftCell="A13" workbookViewId="0">
      <selection activeCell="L29" sqref="L29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158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117400</v>
      </c>
      <c r="D4" s="67"/>
      <c r="E4" s="67"/>
      <c r="F4" s="67">
        <v>118970</v>
      </c>
      <c r="G4" s="67"/>
      <c r="H4" s="67"/>
      <c r="I4" s="67">
        <v>120455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93950</v>
      </c>
      <c r="D5" s="67"/>
      <c r="E5" s="67"/>
      <c r="F5" s="67">
        <v>94945</v>
      </c>
      <c r="G5" s="67"/>
      <c r="H5" s="67"/>
      <c r="I5" s="67">
        <v>95860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C4-'30日'!I4</f>
        <v>1300</v>
      </c>
      <c r="D6" s="109"/>
      <c r="E6" s="109"/>
      <c r="F6" s="110">
        <f>F4-C4</f>
        <v>1570</v>
      </c>
      <c r="G6" s="111"/>
      <c r="H6" s="112"/>
      <c r="I6" s="110">
        <f>I4-F4</f>
        <v>1485</v>
      </c>
      <c r="J6" s="111"/>
      <c r="K6" s="112"/>
      <c r="L6" s="106">
        <f>C6+F6+I6</f>
        <v>4355</v>
      </c>
      <c r="M6" s="106">
        <f>C7+F7+I7</f>
        <v>3060</v>
      </c>
    </row>
    <row r="7" spans="1:15" ht="21.95" customHeight="1" x14ac:dyDescent="0.15">
      <c r="A7" s="95"/>
      <c r="B7" s="6" t="s">
        <v>16</v>
      </c>
      <c r="C7" s="109">
        <f>C5-'30日'!I5</f>
        <v>1150</v>
      </c>
      <c r="D7" s="109"/>
      <c r="E7" s="109"/>
      <c r="F7" s="110">
        <f>F5-C5</f>
        <v>995</v>
      </c>
      <c r="G7" s="111"/>
      <c r="H7" s="112"/>
      <c r="I7" s="110">
        <f>I5-F5</f>
        <v>915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47</v>
      </c>
      <c r="D9" s="67"/>
      <c r="E9" s="67"/>
      <c r="F9" s="67">
        <v>48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47</v>
      </c>
      <c r="D10" s="67"/>
      <c r="E10" s="67"/>
      <c r="F10" s="67">
        <v>48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100</v>
      </c>
      <c r="D12" s="39">
        <v>100</v>
      </c>
      <c r="E12" s="39">
        <v>100</v>
      </c>
      <c r="F12" s="39">
        <v>100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370</v>
      </c>
      <c r="D15" s="36">
        <v>300</v>
      </c>
      <c r="E15" s="36">
        <v>550</v>
      </c>
      <c r="F15" s="36">
        <v>550</v>
      </c>
      <c r="G15" s="36">
        <v>510</v>
      </c>
      <c r="H15" s="36">
        <v>480</v>
      </c>
      <c r="I15" s="36">
        <v>480</v>
      </c>
      <c r="J15" s="36">
        <v>440</v>
      </c>
      <c r="K15" s="36">
        <v>400</v>
      </c>
    </row>
    <row r="16" spans="1:15" ht="21.95" customHeight="1" x14ac:dyDescent="0.15">
      <c r="A16" s="49"/>
      <c r="B16" s="8" t="s">
        <v>28</v>
      </c>
      <c r="C16" s="62" t="s">
        <v>351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65</v>
      </c>
      <c r="D18" s="39">
        <v>65</v>
      </c>
      <c r="E18" s="39">
        <v>65</v>
      </c>
      <c r="F18" s="39">
        <v>65</v>
      </c>
      <c r="G18" s="39">
        <v>65</v>
      </c>
      <c r="H18" s="39">
        <v>65</v>
      </c>
      <c r="I18" s="39">
        <v>65</v>
      </c>
      <c r="J18" s="39">
        <v>65</v>
      </c>
      <c r="K18" s="39">
        <v>65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330</v>
      </c>
      <c r="D21" s="36">
        <v>230</v>
      </c>
      <c r="E21" s="36">
        <v>500</v>
      </c>
      <c r="F21" s="36">
        <v>500</v>
      </c>
      <c r="G21" s="36">
        <v>400</v>
      </c>
      <c r="H21" s="36">
        <v>300</v>
      </c>
      <c r="I21" s="36">
        <v>300</v>
      </c>
      <c r="J21" s="36">
        <v>200</v>
      </c>
      <c r="K21" s="36">
        <v>500</v>
      </c>
    </row>
    <row r="22" spans="1:11" ht="21.95" customHeight="1" x14ac:dyDescent="0.15">
      <c r="A22" s="66"/>
      <c r="B22" s="8" t="s">
        <v>33</v>
      </c>
      <c r="C22" s="62" t="s">
        <v>350</v>
      </c>
      <c r="D22" s="62"/>
      <c r="E22" s="62"/>
      <c r="F22" s="62" t="s">
        <v>34</v>
      </c>
      <c r="G22" s="62"/>
      <c r="H22" s="62"/>
      <c r="I22" s="62" t="s">
        <v>354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1150</v>
      </c>
      <c r="D23" s="63"/>
      <c r="E23" s="63"/>
      <c r="F23" s="63">
        <v>1150</v>
      </c>
      <c r="G23" s="63"/>
      <c r="H23" s="63"/>
      <c r="I23" s="63">
        <v>860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900</v>
      </c>
      <c r="D24" s="63"/>
      <c r="E24" s="63"/>
      <c r="F24" s="63">
        <v>2420</v>
      </c>
      <c r="G24" s="63"/>
      <c r="H24" s="63"/>
      <c r="I24" s="63">
        <v>2290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38</v>
      </c>
      <c r="D25" s="63"/>
      <c r="E25" s="63"/>
      <c r="F25" s="63">
        <v>38</v>
      </c>
      <c r="G25" s="63"/>
      <c r="H25" s="63"/>
      <c r="I25" s="63">
        <v>38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192</v>
      </c>
      <c r="D26" s="63"/>
      <c r="E26" s="63"/>
      <c r="F26" s="63">
        <v>192</v>
      </c>
      <c r="G26" s="63"/>
      <c r="H26" s="63"/>
      <c r="I26" s="63">
        <v>190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31</v>
      </c>
      <c r="D27" s="63"/>
      <c r="E27" s="63"/>
      <c r="F27" s="63">
        <v>31</v>
      </c>
      <c r="G27" s="63"/>
      <c r="H27" s="63"/>
      <c r="I27" s="63">
        <v>30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349</v>
      </c>
      <c r="D28" s="78"/>
      <c r="E28" s="79"/>
      <c r="F28" s="77" t="s">
        <v>352</v>
      </c>
      <c r="G28" s="78"/>
      <c r="H28" s="79"/>
      <c r="I28" s="77" t="s">
        <v>353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20.2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customHeight="1" x14ac:dyDescent="0.15">
      <c r="A31" s="86" t="s">
        <v>43</v>
      </c>
      <c r="B31" s="87"/>
      <c r="C31" s="45" t="s">
        <v>166</v>
      </c>
      <c r="D31" s="46"/>
      <c r="E31" s="47"/>
      <c r="F31" s="45" t="s">
        <v>107</v>
      </c>
      <c r="G31" s="46"/>
      <c r="H31" s="47"/>
      <c r="I31" s="45" t="s">
        <v>109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9.35</v>
      </c>
      <c r="F35" s="39">
        <v>9.2899999999999991</v>
      </c>
      <c r="G35" s="39">
        <v>9.32</v>
      </c>
      <c r="H35" s="36">
        <v>9.35</v>
      </c>
      <c r="I35" s="39">
        <v>9.5</v>
      </c>
      <c r="J35" s="17">
        <v>9.42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6.74</v>
      </c>
      <c r="F36" s="39">
        <v>7.14</v>
      </c>
      <c r="G36" s="39">
        <v>8</v>
      </c>
      <c r="H36" s="36">
        <v>6.87</v>
      </c>
      <c r="I36" s="39">
        <v>5.3</v>
      </c>
      <c r="J36" s="17">
        <v>6.7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17.5</v>
      </c>
      <c r="F37" s="39">
        <v>17.399999999999999</v>
      </c>
      <c r="G37" s="30">
        <v>17.2</v>
      </c>
      <c r="H37" s="36">
        <v>15.5</v>
      </c>
      <c r="I37" s="39">
        <v>15.5</v>
      </c>
      <c r="J37" s="17">
        <v>20.8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6.33</v>
      </c>
      <c r="F38" s="30">
        <v>6.25</v>
      </c>
      <c r="G38" s="30">
        <v>6.56</v>
      </c>
      <c r="H38" s="32">
        <v>7.13</v>
      </c>
      <c r="I38" s="39">
        <v>6.9</v>
      </c>
      <c r="J38" s="17">
        <v>6.25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10.4</v>
      </c>
      <c r="F40" s="39">
        <v>10.38</v>
      </c>
      <c r="G40" s="39">
        <v>10.37</v>
      </c>
      <c r="H40" s="36">
        <v>10.25</v>
      </c>
      <c r="I40" s="39">
        <v>10.39</v>
      </c>
      <c r="J40" s="17">
        <v>10.36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22.14</v>
      </c>
      <c r="F41" s="39">
        <v>23.14</v>
      </c>
      <c r="G41" s="39">
        <v>24.6</v>
      </c>
      <c r="H41" s="36">
        <v>21.7</v>
      </c>
      <c r="I41" s="39">
        <v>20.399999999999999</v>
      </c>
      <c r="J41" s="17">
        <v>21.9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7.99</v>
      </c>
      <c r="F42" s="39">
        <v>7.93</v>
      </c>
      <c r="G42" s="39">
        <v>7.96</v>
      </c>
      <c r="H42" s="36">
        <v>8.36</v>
      </c>
      <c r="I42" s="39">
        <v>7.9</v>
      </c>
      <c r="J42" s="17">
        <v>7.84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9.34</v>
      </c>
      <c r="F43" s="39">
        <v>9.14</v>
      </c>
      <c r="G43" s="39">
        <v>9.32</v>
      </c>
      <c r="H43" s="36">
        <v>6.22</v>
      </c>
      <c r="I43" s="39">
        <v>8.32</v>
      </c>
      <c r="J43" s="17">
        <v>8.9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522</v>
      </c>
      <c r="F44" s="39">
        <v>522</v>
      </c>
      <c r="G44" s="39">
        <v>521</v>
      </c>
      <c r="H44" s="36">
        <v>509</v>
      </c>
      <c r="I44" s="39">
        <v>511</v>
      </c>
      <c r="J44" s="17">
        <v>592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5.28</v>
      </c>
      <c r="F45" s="39">
        <v>6.15</v>
      </c>
      <c r="G45" s="39">
        <v>7.23</v>
      </c>
      <c r="H45" s="36">
        <v>6.49</v>
      </c>
      <c r="I45" s="39">
        <v>6.32</v>
      </c>
      <c r="J45" s="17">
        <v>6.91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22.7</v>
      </c>
      <c r="F46" s="39">
        <v>23.9</v>
      </c>
      <c r="G46" s="39">
        <v>21.3</v>
      </c>
      <c r="H46" s="36">
        <v>19.3</v>
      </c>
      <c r="I46" s="39">
        <v>21.3</v>
      </c>
      <c r="J46" s="17">
        <v>24.1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4.3600000000000003</v>
      </c>
      <c r="F47" s="39">
        <v>5.26</v>
      </c>
      <c r="G47" s="39">
        <v>1.42</v>
      </c>
      <c r="H47" s="36">
        <v>5.62</v>
      </c>
      <c r="I47" s="39">
        <v>1.5</v>
      </c>
      <c r="J47" s="17">
        <v>2.4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6.23</v>
      </c>
      <c r="F48" s="39">
        <v>5.94</v>
      </c>
      <c r="G48" s="39">
        <v>6.71</v>
      </c>
      <c r="H48" s="36">
        <v>7.18</v>
      </c>
      <c r="I48" s="39">
        <v>5.76</v>
      </c>
      <c r="J48" s="17">
        <v>5.49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14.5</v>
      </c>
      <c r="F49" s="39">
        <v>16.899999999999999</v>
      </c>
      <c r="G49" s="39">
        <v>17.3</v>
      </c>
      <c r="H49" s="36">
        <v>15.5</v>
      </c>
      <c r="I49" s="39">
        <v>17.3</v>
      </c>
      <c r="J49" s="17">
        <v>21.7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4.68</v>
      </c>
      <c r="F50" s="39">
        <v>4.6399999999999997</v>
      </c>
      <c r="G50" s="39">
        <v>2.2999999999999998</v>
      </c>
      <c r="H50" s="36">
        <v>9.1</v>
      </c>
      <c r="I50" s="39">
        <v>5.47</v>
      </c>
      <c r="J50" s="17">
        <v>6.2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10.5</v>
      </c>
      <c r="C59" s="25"/>
      <c r="D59" s="28">
        <v>8.67</v>
      </c>
      <c r="E59" s="25"/>
      <c r="F59" s="25">
        <v>19.3</v>
      </c>
      <c r="G59" s="29"/>
      <c r="H59" s="25">
        <v>6.32</v>
      </c>
      <c r="I59" s="25"/>
      <c r="J59" s="17">
        <v>0.2</v>
      </c>
      <c r="K59" s="17"/>
      <c r="L59" s="17">
        <v>0.38</v>
      </c>
      <c r="M59" s="17"/>
    </row>
    <row r="60" spans="1:13" ht="18.75" x14ac:dyDescent="0.25">
      <c r="A60" s="24" t="s">
        <v>1</v>
      </c>
      <c r="B60" s="25"/>
      <c r="C60" s="25"/>
      <c r="D60" s="28">
        <v>70.83</v>
      </c>
      <c r="E60" s="25"/>
      <c r="F60" s="25">
        <v>24.4</v>
      </c>
      <c r="G60" s="29"/>
      <c r="H60" s="25">
        <v>44.3</v>
      </c>
      <c r="I60" s="25"/>
      <c r="J60" s="17">
        <v>30.73</v>
      </c>
      <c r="K60" s="17"/>
      <c r="L60" s="17">
        <v>37.06</v>
      </c>
      <c r="M60" s="17"/>
    </row>
    <row r="61" spans="1:13" ht="18.75" x14ac:dyDescent="0.25">
      <c r="A61" s="24" t="s">
        <v>2</v>
      </c>
      <c r="B61" s="25">
        <v>47</v>
      </c>
      <c r="C61" s="25"/>
      <c r="D61" s="28">
        <v>23.68</v>
      </c>
      <c r="E61" s="25"/>
      <c r="F61" s="25">
        <v>51.3</v>
      </c>
      <c r="G61" s="29"/>
      <c r="H61" s="25">
        <v>20.9</v>
      </c>
      <c r="I61" s="25"/>
      <c r="J61" s="17">
        <v>23.61</v>
      </c>
      <c r="K61" s="17"/>
      <c r="L61" s="17">
        <v>108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>
        <v>2.4500000000000002</v>
      </c>
      <c r="D64" s="28"/>
      <c r="E64" s="25">
        <v>4.22</v>
      </c>
      <c r="F64" s="25"/>
      <c r="G64" s="33">
        <v>19.23</v>
      </c>
      <c r="H64" s="25"/>
      <c r="I64" s="25">
        <v>313</v>
      </c>
      <c r="J64" s="17"/>
      <c r="K64" s="17"/>
      <c r="L64" s="17"/>
      <c r="M64" s="17">
        <v>3.3</v>
      </c>
    </row>
    <row r="65" spans="1:13" ht="18.75" x14ac:dyDescent="0.25">
      <c r="A65" s="26" t="s">
        <v>4</v>
      </c>
      <c r="B65" s="25"/>
      <c r="C65" s="25">
        <v>55.09</v>
      </c>
      <c r="D65" s="28"/>
      <c r="E65" s="25">
        <v>56.08</v>
      </c>
      <c r="F65" s="25"/>
      <c r="G65" s="29">
        <v>55.15</v>
      </c>
      <c r="H65" s="25"/>
      <c r="I65" s="25">
        <v>390</v>
      </c>
      <c r="J65" s="17"/>
      <c r="K65" s="17">
        <v>900</v>
      </c>
      <c r="M65" s="17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4.3099999999999996</v>
      </c>
      <c r="C67" s="25">
        <v>9.5399999999999991</v>
      </c>
      <c r="D67" s="28">
        <v>5.25</v>
      </c>
      <c r="E67" s="25">
        <v>10.8</v>
      </c>
      <c r="F67" s="25">
        <v>1.51</v>
      </c>
      <c r="G67" s="29">
        <v>11.64</v>
      </c>
      <c r="H67" s="25">
        <v>2.17</v>
      </c>
      <c r="I67" s="25">
        <v>12.57</v>
      </c>
      <c r="J67" s="17">
        <v>4.3899999999999997</v>
      </c>
      <c r="K67" s="17">
        <v>12.57</v>
      </c>
      <c r="L67" s="17">
        <v>3.39</v>
      </c>
      <c r="M67" s="17">
        <v>11.27</v>
      </c>
    </row>
    <row r="68" spans="1:13" ht="18.75" x14ac:dyDescent="0.25">
      <c r="A68" s="27" t="s">
        <v>5</v>
      </c>
      <c r="B68" s="31">
        <v>4.97</v>
      </c>
      <c r="C68" s="25">
        <v>3.85</v>
      </c>
      <c r="D68" s="28">
        <v>4.68</v>
      </c>
      <c r="E68" s="25">
        <v>4.4800000000000004</v>
      </c>
      <c r="F68" s="25">
        <v>3.56</v>
      </c>
      <c r="G68" s="29">
        <v>5.21</v>
      </c>
      <c r="H68" s="25">
        <v>3.36</v>
      </c>
      <c r="I68" s="25">
        <v>5.7</v>
      </c>
      <c r="J68" s="17">
        <v>6.59</v>
      </c>
      <c r="K68" s="17">
        <v>5.7</v>
      </c>
      <c r="L68" s="17">
        <v>5.47</v>
      </c>
      <c r="M68" s="17">
        <v>4.78</v>
      </c>
    </row>
    <row r="69" spans="1:13" ht="18.75" x14ac:dyDescent="0.25">
      <c r="A69" s="27" t="s">
        <v>6</v>
      </c>
      <c r="B69" s="31">
        <v>6.4</v>
      </c>
      <c r="C69" s="25">
        <v>4.59</v>
      </c>
      <c r="D69" s="28">
        <v>6.11</v>
      </c>
      <c r="E69" s="25">
        <v>4.84</v>
      </c>
      <c r="F69" s="25">
        <v>13.92</v>
      </c>
      <c r="G69" s="29">
        <v>5.73</v>
      </c>
      <c r="H69" s="25">
        <v>9.65</v>
      </c>
      <c r="I69" s="25">
        <v>35</v>
      </c>
      <c r="J69" s="17">
        <v>5.32</v>
      </c>
      <c r="K69" s="17">
        <v>9.6</v>
      </c>
      <c r="L69" s="17">
        <v>8.69</v>
      </c>
      <c r="M69" s="17">
        <v>5.38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topLeftCell="A25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121</v>
      </c>
      <c r="D2" s="101"/>
      <c r="E2" s="101"/>
      <c r="F2" s="102" t="s">
        <v>122</v>
      </c>
      <c r="G2" s="102"/>
      <c r="H2" s="102"/>
      <c r="I2" s="103" t="s">
        <v>128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8900</v>
      </c>
      <c r="D4" s="67"/>
      <c r="E4" s="67"/>
      <c r="F4" s="67"/>
      <c r="G4" s="67"/>
      <c r="H4" s="67"/>
      <c r="I4" s="67">
        <v>11436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6915</v>
      </c>
      <c r="D5" s="67"/>
      <c r="E5" s="67"/>
      <c r="F5" s="67"/>
      <c r="G5" s="67"/>
      <c r="H5" s="67"/>
      <c r="I5" s="67">
        <v>9081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C4-'2日'!I4</f>
        <v>800</v>
      </c>
      <c r="D6" s="109"/>
      <c r="E6" s="109"/>
      <c r="F6" s="110">
        <f>F4-C4</f>
        <v>-8900</v>
      </c>
      <c r="G6" s="111"/>
      <c r="H6" s="112"/>
      <c r="I6" s="110">
        <f>I4-F4</f>
        <v>11436</v>
      </c>
      <c r="J6" s="111"/>
      <c r="K6" s="112"/>
      <c r="L6" s="106">
        <f>C6+F6+I6</f>
        <v>3336</v>
      </c>
      <c r="M6" s="106">
        <f>C7+F7+I7</f>
        <v>3041</v>
      </c>
    </row>
    <row r="7" spans="1:15" ht="21.95" customHeight="1" x14ac:dyDescent="0.15">
      <c r="A7" s="95"/>
      <c r="B7" s="6" t="s">
        <v>16</v>
      </c>
      <c r="C7" s="109">
        <f>C5-'2日'!I5</f>
        <v>875</v>
      </c>
      <c r="D7" s="109"/>
      <c r="E7" s="109"/>
      <c r="F7" s="110">
        <f>F5-C5</f>
        <v>-6915</v>
      </c>
      <c r="G7" s="111"/>
      <c r="H7" s="112"/>
      <c r="I7" s="110">
        <f>I5-F5</f>
        <v>9081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49</v>
      </c>
      <c r="D9" s="67"/>
      <c r="E9" s="67"/>
      <c r="F9" s="67">
        <v>48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49</v>
      </c>
      <c r="D10" s="67"/>
      <c r="E10" s="67"/>
      <c r="F10" s="67">
        <v>48</v>
      </c>
      <c r="G10" s="67"/>
      <c r="H10" s="67"/>
      <c r="I10" s="67">
        <v>46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92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7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260</v>
      </c>
      <c r="D15" s="36">
        <v>230</v>
      </c>
      <c r="E15" s="36">
        <v>500</v>
      </c>
      <c r="F15" s="36">
        <v>500</v>
      </c>
      <c r="G15" s="36">
        <v>470</v>
      </c>
      <c r="H15" s="36">
        <v>430</v>
      </c>
      <c r="I15" s="36">
        <v>430</v>
      </c>
      <c r="J15" s="36">
        <v>400</v>
      </c>
      <c r="K15" s="36">
        <v>370</v>
      </c>
    </row>
    <row r="16" spans="1:15" ht="30.75" customHeight="1" x14ac:dyDescent="0.15">
      <c r="A16" s="49"/>
      <c r="B16" s="8" t="s">
        <v>28</v>
      </c>
      <c r="C16" s="62" t="s">
        <v>119</v>
      </c>
      <c r="D16" s="62"/>
      <c r="E16" s="62"/>
      <c r="F16" s="62" t="s">
        <v>123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500</v>
      </c>
      <c r="D21" s="36">
        <v>400</v>
      </c>
      <c r="E21" s="36">
        <v>300</v>
      </c>
      <c r="F21" s="36">
        <v>300</v>
      </c>
      <c r="G21" s="36">
        <v>450</v>
      </c>
      <c r="H21" s="36">
        <v>500</v>
      </c>
      <c r="I21" s="36">
        <v>500</v>
      </c>
      <c r="J21" s="36">
        <v>600</v>
      </c>
      <c r="K21" s="36">
        <v>550</v>
      </c>
    </row>
    <row r="22" spans="1:11" ht="35.2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124</v>
      </c>
      <c r="G22" s="62"/>
      <c r="H22" s="62"/>
      <c r="I22" s="62" t="s">
        <v>127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1450</v>
      </c>
      <c r="D23" s="63"/>
      <c r="E23" s="63"/>
      <c r="F23" s="63">
        <v>1360</v>
      </c>
      <c r="G23" s="63"/>
      <c r="H23" s="63"/>
      <c r="I23" s="63">
        <v>1200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1940</v>
      </c>
      <c r="D24" s="63"/>
      <c r="E24" s="63"/>
      <c r="F24" s="63">
        <v>1610</v>
      </c>
      <c r="G24" s="63"/>
      <c r="H24" s="63"/>
      <c r="I24" s="63">
        <v>1440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22</v>
      </c>
      <c r="D25" s="63"/>
      <c r="E25" s="63"/>
      <c r="F25" s="63">
        <v>22</v>
      </c>
      <c r="G25" s="63"/>
      <c r="H25" s="63"/>
      <c r="I25" s="63">
        <v>22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297</v>
      </c>
      <c r="D26" s="63"/>
      <c r="E26" s="63"/>
      <c r="F26" s="63">
        <v>292</v>
      </c>
      <c r="G26" s="63"/>
      <c r="H26" s="63"/>
      <c r="I26" s="63">
        <v>292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5</v>
      </c>
      <c r="D27" s="63"/>
      <c r="E27" s="63"/>
      <c r="F27" s="63">
        <v>5</v>
      </c>
      <c r="G27" s="63"/>
      <c r="H27" s="63"/>
      <c r="I27" s="63">
        <v>5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150</v>
      </c>
      <c r="D28" s="78"/>
      <c r="E28" s="79"/>
      <c r="F28" s="77" t="s">
        <v>129</v>
      </c>
      <c r="G28" s="78"/>
      <c r="H28" s="79"/>
      <c r="I28" s="77" t="s">
        <v>151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ht="13.5" customHeight="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120</v>
      </c>
      <c r="D31" s="46"/>
      <c r="E31" s="47"/>
      <c r="F31" s="45" t="s">
        <v>126</v>
      </c>
      <c r="G31" s="46"/>
      <c r="H31" s="47"/>
      <c r="I31" s="45" t="s">
        <v>130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9.09</v>
      </c>
      <c r="F35" s="39">
        <v>9.2100000000000009</v>
      </c>
      <c r="G35" s="39">
        <v>8.19</v>
      </c>
      <c r="H35" s="36">
        <v>8.7100000000000009</v>
      </c>
      <c r="I35" s="39">
        <v>9.14</v>
      </c>
      <c r="J35" s="17">
        <v>9.1199999999999992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6.57</v>
      </c>
      <c r="F36" s="39">
        <v>6.67</v>
      </c>
      <c r="G36" s="39">
        <v>6.91</v>
      </c>
      <c r="H36" s="36">
        <v>7.23</v>
      </c>
      <c r="I36" s="39">
        <v>6.93</v>
      </c>
      <c r="J36" s="17">
        <v>5.83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20.2</v>
      </c>
      <c r="F37" s="39">
        <v>33.9</v>
      </c>
      <c r="G37" s="39">
        <v>22.1</v>
      </c>
      <c r="H37" s="36">
        <v>19.600000000000001</v>
      </c>
      <c r="I37" s="39">
        <v>20.5</v>
      </c>
      <c r="J37" s="17">
        <v>21.3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7.98</v>
      </c>
      <c r="F38" s="39">
        <v>7.62</v>
      </c>
      <c r="G38" s="39">
        <v>8.4499999999999993</v>
      </c>
      <c r="H38" s="32">
        <v>7.11</v>
      </c>
      <c r="I38" s="39">
        <v>17.399999999999999</v>
      </c>
      <c r="J38" s="17">
        <v>16.2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0.8</v>
      </c>
      <c r="H39" s="36">
        <v>0.8</v>
      </c>
      <c r="I39" s="39">
        <v>1</v>
      </c>
      <c r="J39" s="17">
        <v>1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10.24</v>
      </c>
      <c r="F40" s="39">
        <v>10.19</v>
      </c>
      <c r="G40" s="39">
        <v>4.5599999999999996</v>
      </c>
      <c r="H40" s="36">
        <v>7.15</v>
      </c>
      <c r="I40" s="39">
        <v>9.44</v>
      </c>
      <c r="J40" s="17">
        <v>9.57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24.6</v>
      </c>
      <c r="F41" s="39">
        <v>25.7</v>
      </c>
      <c r="G41" s="39">
        <v>24.3</v>
      </c>
      <c r="H41" s="36">
        <v>28.9</v>
      </c>
      <c r="I41" s="39">
        <v>24.6</v>
      </c>
      <c r="J41" s="17">
        <v>25.6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9.0500000000000007</v>
      </c>
      <c r="F42" s="39">
        <v>8.08</v>
      </c>
      <c r="G42" s="39">
        <v>0.46</v>
      </c>
      <c r="H42" s="36">
        <v>5.65</v>
      </c>
      <c r="I42" s="39">
        <v>14.2</v>
      </c>
      <c r="J42" s="17">
        <v>13.2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6.67</v>
      </c>
      <c r="F43" s="39">
        <v>6.71</v>
      </c>
      <c r="G43" s="39">
        <v>8.3800000000000008</v>
      </c>
      <c r="H43" s="36">
        <v>7.68</v>
      </c>
      <c r="I43" s="39">
        <v>9.34</v>
      </c>
      <c r="J43" s="17">
        <v>9.27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607</v>
      </c>
      <c r="F44" s="39">
        <v>631</v>
      </c>
      <c r="G44" s="39">
        <v>1133</v>
      </c>
      <c r="H44" s="36">
        <v>1009</v>
      </c>
      <c r="I44" s="39">
        <v>808</v>
      </c>
      <c r="J44" s="17">
        <v>690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7.58</v>
      </c>
      <c r="F45" s="39">
        <v>7.44</v>
      </c>
      <c r="G45" s="39">
        <v>6.28</v>
      </c>
      <c r="H45" s="36">
        <v>7.12</v>
      </c>
      <c r="I45" s="39">
        <v>7.12</v>
      </c>
      <c r="J45" s="17">
        <v>7.01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18.5</v>
      </c>
      <c r="F46" s="39">
        <v>32.799999999999997</v>
      </c>
      <c r="G46" s="39">
        <v>34.700000000000003</v>
      </c>
      <c r="H46" s="36">
        <v>28.1</v>
      </c>
      <c r="I46" s="39">
        <v>34.200000000000003</v>
      </c>
      <c r="J46" s="17">
        <v>28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2.2599999999999998</v>
      </c>
      <c r="F47" s="39">
        <v>2.5499999999999998</v>
      </c>
      <c r="G47" s="39">
        <v>3.42</v>
      </c>
      <c r="H47" s="36">
        <v>2.86</v>
      </c>
      <c r="I47" s="39">
        <v>4.95</v>
      </c>
      <c r="J47" s="17">
        <v>5.43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6.98</v>
      </c>
      <c r="F48" s="39">
        <v>6.16</v>
      </c>
      <c r="G48" s="39">
        <v>6.39</v>
      </c>
      <c r="H48" s="36">
        <v>7.36</v>
      </c>
      <c r="I48" s="39">
        <v>6.73</v>
      </c>
      <c r="J48" s="17">
        <v>7.06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13</v>
      </c>
      <c r="F49" s="39">
        <v>33</v>
      </c>
      <c r="G49" s="39">
        <v>26</v>
      </c>
      <c r="H49" s="36">
        <v>24.5</v>
      </c>
      <c r="I49" s="39">
        <v>18.3</v>
      </c>
      <c r="J49" s="17">
        <v>19.5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6.14</v>
      </c>
      <c r="F50" s="39">
        <v>5.47</v>
      </c>
      <c r="G50" s="39">
        <v>5.92</v>
      </c>
      <c r="H50" s="36">
        <v>4.21</v>
      </c>
      <c r="I50" s="39">
        <v>4.43</v>
      </c>
      <c r="J50" s="17">
        <v>4.47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39"/>
      <c r="F55" s="39"/>
      <c r="G55" s="39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>
        <v>8.57</v>
      </c>
      <c r="G59" s="29"/>
      <c r="H59" s="25">
        <v>15.2</v>
      </c>
      <c r="I59" s="25"/>
      <c r="J59" s="17">
        <v>11.3</v>
      </c>
      <c r="K59" s="17"/>
      <c r="L59" s="17">
        <v>6.09</v>
      </c>
      <c r="M59" s="17"/>
    </row>
    <row r="60" spans="1:13" ht="18.75" x14ac:dyDescent="0.25">
      <c r="A60" s="24" t="s">
        <v>1</v>
      </c>
      <c r="B60" s="25"/>
      <c r="C60" s="25"/>
      <c r="D60" s="25">
        <v>6.35</v>
      </c>
      <c r="E60" s="25"/>
      <c r="F60" s="25">
        <v>63.2</v>
      </c>
      <c r="G60" s="29"/>
      <c r="H60" s="25">
        <v>71.5</v>
      </c>
      <c r="I60" s="25"/>
      <c r="J60" s="17">
        <v>179</v>
      </c>
      <c r="K60" s="17"/>
      <c r="L60" s="17">
        <v>7.55</v>
      </c>
      <c r="M60" s="17"/>
    </row>
    <row r="61" spans="1:13" ht="18.75" x14ac:dyDescent="0.25">
      <c r="A61" s="24" t="s">
        <v>2</v>
      </c>
      <c r="B61" s="25">
        <v>88.42</v>
      </c>
      <c r="C61" s="25"/>
      <c r="D61" s="25">
        <v>80.680000000000007</v>
      </c>
      <c r="E61" s="25"/>
      <c r="F61" s="25"/>
      <c r="G61" s="29"/>
      <c r="H61" s="25">
        <v>14.2</v>
      </c>
      <c r="I61" s="25"/>
      <c r="J61" s="17">
        <v>8.7799999999999994</v>
      </c>
      <c r="K61" s="17"/>
      <c r="L61" s="17">
        <v>4.3899999999999997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126.14</v>
      </c>
      <c r="D63" s="25"/>
      <c r="E63" s="25">
        <v>27.76</v>
      </c>
      <c r="F63" s="25"/>
      <c r="G63" s="29">
        <v>23.5</v>
      </c>
      <c r="H63" s="25"/>
      <c r="I63" s="25">
        <v>30.04</v>
      </c>
      <c r="J63" s="17"/>
      <c r="K63" s="17">
        <v>26.62</v>
      </c>
      <c r="M63" s="17">
        <v>32.79</v>
      </c>
    </row>
    <row r="64" spans="1:13" ht="18.75" x14ac:dyDescent="0.25">
      <c r="A64" s="26" t="s">
        <v>3</v>
      </c>
      <c r="B64" s="25"/>
      <c r="C64" s="25">
        <v>22.56</v>
      </c>
      <c r="D64" s="25"/>
      <c r="E64" s="25">
        <v>6.48</v>
      </c>
      <c r="F64" s="25"/>
      <c r="G64" s="33">
        <v>24.4</v>
      </c>
      <c r="H64" s="25"/>
      <c r="I64" s="25"/>
      <c r="J64" s="17"/>
      <c r="K64" s="17">
        <v>5.79</v>
      </c>
      <c r="L64" s="17"/>
      <c r="M64" s="17">
        <v>3.53</v>
      </c>
    </row>
    <row r="65" spans="1:13" ht="18.75" x14ac:dyDescent="0.25">
      <c r="A65" s="26" t="s">
        <v>4</v>
      </c>
      <c r="B65" s="25"/>
      <c r="C65" s="25">
        <v>242.89</v>
      </c>
      <c r="D65" s="25"/>
      <c r="E65" s="25">
        <v>67.39</v>
      </c>
      <c r="F65" s="25"/>
      <c r="G65" s="29">
        <v>31.4</v>
      </c>
      <c r="H65" s="25"/>
      <c r="I65" s="25">
        <v>71.790000000000006</v>
      </c>
      <c r="J65" s="17"/>
      <c r="K65" s="17">
        <v>72.92</v>
      </c>
      <c r="M65" s="17"/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1.46</v>
      </c>
      <c r="C67" s="25">
        <v>23.7</v>
      </c>
      <c r="D67" s="25">
        <v>2.65</v>
      </c>
      <c r="E67" s="25">
        <v>12.12</v>
      </c>
      <c r="F67" s="25">
        <v>5.31</v>
      </c>
      <c r="G67" s="29">
        <v>12.09</v>
      </c>
      <c r="H67" s="25">
        <v>4.2300000000000004</v>
      </c>
      <c r="I67" s="25">
        <v>11.41</v>
      </c>
      <c r="J67" s="17">
        <v>3.85</v>
      </c>
      <c r="K67" s="17">
        <v>12.17</v>
      </c>
      <c r="L67" s="17">
        <v>4.07</v>
      </c>
      <c r="M67" s="17">
        <v>13.98</v>
      </c>
    </row>
    <row r="68" spans="1:13" ht="18.75" x14ac:dyDescent="0.25">
      <c r="A68" s="27" t="s">
        <v>5</v>
      </c>
      <c r="B68" s="25">
        <v>13</v>
      </c>
      <c r="C68" s="25">
        <v>7.23</v>
      </c>
      <c r="D68" s="25">
        <v>7.5</v>
      </c>
      <c r="E68" s="25">
        <v>7.11</v>
      </c>
      <c r="F68" s="25">
        <v>13.8</v>
      </c>
      <c r="G68" s="29">
        <v>6.99</v>
      </c>
      <c r="H68" s="25">
        <v>7.86</v>
      </c>
      <c r="I68" s="25">
        <v>7.22</v>
      </c>
      <c r="J68" s="17">
        <v>30.9</v>
      </c>
      <c r="K68" s="17">
        <v>6.94</v>
      </c>
      <c r="L68" s="17">
        <v>27.2</v>
      </c>
      <c r="M68" s="17">
        <v>6.82</v>
      </c>
    </row>
    <row r="69" spans="1:13" ht="18.75" x14ac:dyDescent="0.25">
      <c r="A69" s="27" t="s">
        <v>6</v>
      </c>
      <c r="B69" s="25">
        <v>12</v>
      </c>
      <c r="C69" s="25">
        <v>6.8</v>
      </c>
      <c r="D69" s="25">
        <v>7.33</v>
      </c>
      <c r="E69" s="25">
        <v>6.87</v>
      </c>
      <c r="F69" s="25">
        <v>13.6</v>
      </c>
      <c r="G69" s="29">
        <v>6.23</v>
      </c>
      <c r="H69" s="25">
        <v>9.1199999999999992</v>
      </c>
      <c r="I69" s="25">
        <v>6.49</v>
      </c>
      <c r="J69" s="17">
        <v>8.25</v>
      </c>
      <c r="K69" s="17">
        <v>8.68</v>
      </c>
      <c r="L69" s="17"/>
      <c r="M69" s="17"/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abSelected="1"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135</v>
      </c>
      <c r="G2" s="102"/>
      <c r="H2" s="102"/>
      <c r="I2" s="103" t="s">
        <v>142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12922</v>
      </c>
      <c r="D4" s="67"/>
      <c r="E4" s="67"/>
      <c r="F4" s="67">
        <v>14200</v>
      </c>
      <c r="G4" s="67"/>
      <c r="H4" s="67"/>
      <c r="I4" s="67">
        <v>15511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10222</v>
      </c>
      <c r="D5" s="67"/>
      <c r="E5" s="67"/>
      <c r="F5" s="67">
        <v>11400</v>
      </c>
      <c r="G5" s="67"/>
      <c r="H5" s="67"/>
      <c r="I5" s="67">
        <v>12573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C4-'3日'!I4</f>
        <v>1486</v>
      </c>
      <c r="D6" s="109"/>
      <c r="E6" s="109"/>
      <c r="F6" s="110">
        <f>F4-C4</f>
        <v>1278</v>
      </c>
      <c r="G6" s="111"/>
      <c r="H6" s="112"/>
      <c r="I6" s="110">
        <f>I4-F4</f>
        <v>1311</v>
      </c>
      <c r="J6" s="111"/>
      <c r="K6" s="112"/>
      <c r="L6" s="106">
        <f>C6+F6+I6</f>
        <v>4075</v>
      </c>
      <c r="M6" s="106">
        <f>C7+F7+I7</f>
        <v>3492</v>
      </c>
    </row>
    <row r="7" spans="1:15" ht="21.95" customHeight="1" x14ac:dyDescent="0.15">
      <c r="A7" s="95"/>
      <c r="B7" s="6" t="s">
        <v>16</v>
      </c>
      <c r="C7" s="109">
        <f>C5-'3日'!I5</f>
        <v>1141</v>
      </c>
      <c r="D7" s="109"/>
      <c r="E7" s="109"/>
      <c r="F7" s="110">
        <f>F5-C5</f>
        <v>1178</v>
      </c>
      <c r="G7" s="111"/>
      <c r="H7" s="112"/>
      <c r="I7" s="110">
        <f>I5-F5</f>
        <v>1173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48</v>
      </c>
      <c r="G9" s="67"/>
      <c r="H9" s="67"/>
      <c r="I9" s="67">
        <v>45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48</v>
      </c>
      <c r="G10" s="67"/>
      <c r="H10" s="67"/>
      <c r="I10" s="67">
        <v>43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370</v>
      </c>
      <c r="D15" s="36">
        <v>330</v>
      </c>
      <c r="E15" s="36">
        <v>290</v>
      </c>
      <c r="F15" s="36">
        <v>290</v>
      </c>
      <c r="G15" s="36">
        <v>250</v>
      </c>
      <c r="H15" s="36">
        <v>220</v>
      </c>
      <c r="I15" s="36">
        <v>220</v>
      </c>
      <c r="J15" s="36">
        <v>500</v>
      </c>
      <c r="K15" s="36">
        <v>470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144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143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550</v>
      </c>
      <c r="D21" s="36">
        <v>440</v>
      </c>
      <c r="E21" s="36">
        <v>350</v>
      </c>
      <c r="F21" s="36">
        <v>350</v>
      </c>
      <c r="G21" s="36">
        <v>300</v>
      </c>
      <c r="H21" s="36">
        <v>550</v>
      </c>
      <c r="I21" s="36">
        <v>550</v>
      </c>
      <c r="J21" s="36">
        <v>450</v>
      </c>
      <c r="K21" s="36">
        <v>340</v>
      </c>
    </row>
    <row r="22" spans="1:11" ht="21.9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141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1130</v>
      </c>
      <c r="D23" s="63"/>
      <c r="E23" s="63"/>
      <c r="F23" s="63">
        <v>1020</v>
      </c>
      <c r="G23" s="63"/>
      <c r="H23" s="63"/>
      <c r="I23" s="63">
        <v>980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1440</v>
      </c>
      <c r="D24" s="63"/>
      <c r="E24" s="63"/>
      <c r="F24" s="63">
        <v>1440</v>
      </c>
      <c r="G24" s="63"/>
      <c r="H24" s="63"/>
      <c r="I24" s="63">
        <v>1370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22</v>
      </c>
      <c r="D25" s="63"/>
      <c r="E25" s="63"/>
      <c r="F25" s="63">
        <v>22</v>
      </c>
      <c r="G25" s="63"/>
      <c r="H25" s="63"/>
      <c r="I25" s="63">
        <v>21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292</v>
      </c>
      <c r="D26" s="63"/>
      <c r="E26" s="63"/>
      <c r="F26" s="63">
        <v>291</v>
      </c>
      <c r="G26" s="63"/>
      <c r="H26" s="63"/>
      <c r="I26" s="63">
        <v>291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5</v>
      </c>
      <c r="D27" s="63"/>
      <c r="E27" s="63"/>
      <c r="F27" s="63">
        <v>5</v>
      </c>
      <c r="G27" s="63"/>
      <c r="H27" s="63"/>
      <c r="I27" s="63">
        <v>5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134</v>
      </c>
      <c r="D28" s="78"/>
      <c r="E28" s="79"/>
      <c r="F28" s="77" t="s">
        <v>355</v>
      </c>
      <c r="G28" s="78"/>
      <c r="H28" s="79"/>
      <c r="I28" s="77" t="s">
        <v>202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132</v>
      </c>
      <c r="D31" s="46"/>
      <c r="E31" s="47"/>
      <c r="F31" s="45" t="s">
        <v>133</v>
      </c>
      <c r="G31" s="46"/>
      <c r="H31" s="47"/>
      <c r="I31" s="45" t="s">
        <v>145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9.2799999999999994</v>
      </c>
      <c r="F35" s="39">
        <v>9.4600000000000009</v>
      </c>
      <c r="G35" s="39">
        <v>9.23</v>
      </c>
      <c r="H35" s="39">
        <v>9.17</v>
      </c>
      <c r="I35" s="39">
        <v>9.15</v>
      </c>
      <c r="J35" s="17">
        <v>9.1300000000000008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6.64</v>
      </c>
      <c r="F36" s="39">
        <v>7.01</v>
      </c>
      <c r="G36" s="39">
        <v>7.91</v>
      </c>
      <c r="H36" s="39">
        <v>6.86</v>
      </c>
      <c r="I36" s="39">
        <v>7.34</v>
      </c>
      <c r="J36" s="17">
        <v>7.15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22.3</v>
      </c>
      <c r="F37" s="39">
        <v>19.8</v>
      </c>
      <c r="G37" s="39">
        <v>21.6</v>
      </c>
      <c r="H37" s="39">
        <v>20.3</v>
      </c>
      <c r="I37" s="39">
        <v>21.1</v>
      </c>
      <c r="J37" s="17">
        <v>20.2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6.1</v>
      </c>
      <c r="F38" s="30">
        <v>2.8</v>
      </c>
      <c r="G38" s="39">
        <v>9.61</v>
      </c>
      <c r="H38" s="39">
        <v>9.6</v>
      </c>
      <c r="I38" s="39">
        <v>16.600000000000001</v>
      </c>
      <c r="J38" s="17">
        <v>12.3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1</v>
      </c>
      <c r="H39" s="39">
        <v>1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10.29</v>
      </c>
      <c r="F40" s="39">
        <v>10.210000000000001</v>
      </c>
      <c r="G40" s="39">
        <v>10.25</v>
      </c>
      <c r="H40" s="39">
        <v>10.26</v>
      </c>
      <c r="I40" s="39">
        <v>10.16</v>
      </c>
      <c r="J40" s="17">
        <v>10.06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19.7</v>
      </c>
      <c r="F41" s="39">
        <v>27.6</v>
      </c>
      <c r="G41" s="39">
        <v>26.7</v>
      </c>
      <c r="H41" s="39">
        <v>27.7</v>
      </c>
      <c r="I41" s="39">
        <v>20.12</v>
      </c>
      <c r="J41" s="17">
        <v>21.33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11.5</v>
      </c>
      <c r="F42" s="39">
        <v>10.199999999999999</v>
      </c>
      <c r="G42" s="39">
        <v>9.43</v>
      </c>
      <c r="H42" s="39">
        <v>8.91</v>
      </c>
      <c r="I42" s="39">
        <v>8.56</v>
      </c>
      <c r="J42" s="17">
        <v>8.73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11.8</v>
      </c>
      <c r="F43" s="39">
        <v>10.9</v>
      </c>
      <c r="G43" s="39">
        <v>9.7899999999999991</v>
      </c>
      <c r="H43" s="39">
        <v>9.82</v>
      </c>
      <c r="I43" s="39">
        <v>8.02</v>
      </c>
      <c r="J43" s="17">
        <v>7.44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659</v>
      </c>
      <c r="F44" s="39">
        <v>576</v>
      </c>
      <c r="G44" s="39">
        <v>572</v>
      </c>
      <c r="H44" s="39">
        <v>602</v>
      </c>
      <c r="I44" s="39">
        <v>578</v>
      </c>
      <c r="J44" s="17">
        <v>569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7.34</v>
      </c>
      <c r="F45" s="39">
        <v>7.69</v>
      </c>
      <c r="G45" s="39">
        <v>6.52</v>
      </c>
      <c r="H45" s="39">
        <v>6.22</v>
      </c>
      <c r="I45" s="39">
        <v>5.83</v>
      </c>
      <c r="J45" s="17">
        <v>5.74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28.9</v>
      </c>
      <c r="F46" s="39">
        <v>26.4</v>
      </c>
      <c r="G46" s="39">
        <v>28.5</v>
      </c>
      <c r="H46" s="39">
        <v>29.4</v>
      </c>
      <c r="I46" s="39">
        <v>28.2</v>
      </c>
      <c r="J46" s="17">
        <v>27.7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7.92</v>
      </c>
      <c r="F47" s="39">
        <v>9.1999999999999993</v>
      </c>
      <c r="G47" s="39">
        <v>5.38</v>
      </c>
      <c r="H47" s="39">
        <v>5.88</v>
      </c>
      <c r="I47" s="39">
        <v>9.82</v>
      </c>
      <c r="J47" s="17">
        <v>7.78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6.89</v>
      </c>
      <c r="F48" s="39">
        <v>8.5399999999999991</v>
      </c>
      <c r="G48" s="39">
        <v>6.77</v>
      </c>
      <c r="H48" s="39">
        <v>5.98</v>
      </c>
      <c r="I48" s="39">
        <v>5.62</v>
      </c>
      <c r="J48" s="17">
        <v>5.53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20.2</v>
      </c>
      <c r="F49" s="39">
        <v>22.9</v>
      </c>
      <c r="G49" s="39">
        <v>21.9</v>
      </c>
      <c r="H49" s="39">
        <v>20.2</v>
      </c>
      <c r="I49" s="39">
        <v>25</v>
      </c>
      <c r="J49" s="17">
        <v>20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9.3000000000000007</v>
      </c>
      <c r="F50" s="39">
        <v>6.8</v>
      </c>
      <c r="G50" s="39">
        <v>7.92</v>
      </c>
      <c r="H50" s="39">
        <v>6.14</v>
      </c>
      <c r="I50" s="39">
        <v>8.26</v>
      </c>
      <c r="J50" s="17">
        <v>8.76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9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9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9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39"/>
      <c r="H55" s="39"/>
      <c r="I55" s="39"/>
      <c r="J55" s="17"/>
    </row>
    <row r="56" spans="1:13" ht="14.25" x14ac:dyDescent="0.15">
      <c r="A56" s="18" t="s">
        <v>136</v>
      </c>
      <c r="B56" s="18" t="s">
        <v>137</v>
      </c>
      <c r="C56" s="19">
        <v>7.12</v>
      </c>
      <c r="D56" s="18" t="s">
        <v>138</v>
      </c>
      <c r="E56" s="19">
        <v>76</v>
      </c>
      <c r="F56" s="18" t="s">
        <v>139</v>
      </c>
      <c r="G56" s="19">
        <v>82</v>
      </c>
      <c r="H56" s="18" t="s">
        <v>140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89</v>
      </c>
      <c r="C59" s="25"/>
      <c r="D59" s="28"/>
      <c r="E59" s="25"/>
      <c r="F59" s="25">
        <v>3.36</v>
      </c>
      <c r="G59" s="29"/>
      <c r="H59" s="25">
        <v>6.64</v>
      </c>
      <c r="I59" s="25"/>
      <c r="J59" s="17">
        <v>18.600000000000001</v>
      </c>
      <c r="K59" s="17"/>
      <c r="L59" s="17">
        <v>28.4</v>
      </c>
      <c r="M59" s="17"/>
    </row>
    <row r="60" spans="1:13" ht="18.75" x14ac:dyDescent="0.25">
      <c r="A60" s="24" t="s">
        <v>1</v>
      </c>
      <c r="B60" s="25">
        <v>9.6</v>
      </c>
      <c r="C60" s="25"/>
      <c r="D60" s="28">
        <v>14.5</v>
      </c>
      <c r="E60" s="25"/>
      <c r="F60" s="25">
        <v>10</v>
      </c>
      <c r="G60" s="29"/>
      <c r="H60" s="25">
        <v>10.6</v>
      </c>
      <c r="I60" s="25"/>
      <c r="J60" s="17">
        <v>16.3</v>
      </c>
      <c r="K60" s="17"/>
      <c r="L60" s="17">
        <v>12.7</v>
      </c>
      <c r="M60" s="17"/>
    </row>
    <row r="61" spans="1:13" ht="18.75" x14ac:dyDescent="0.25">
      <c r="A61" s="24" t="s">
        <v>2</v>
      </c>
      <c r="B61" s="25">
        <v>14.8</v>
      </c>
      <c r="C61" s="25"/>
      <c r="D61" s="28">
        <v>10.199999999999999</v>
      </c>
      <c r="E61" s="25"/>
      <c r="F61" s="25">
        <v>4.79</v>
      </c>
      <c r="G61" s="29"/>
      <c r="H61" s="25">
        <v>290</v>
      </c>
      <c r="I61" s="25"/>
      <c r="J61" s="17"/>
      <c r="K61" s="17"/>
      <c r="L61" s="17"/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30.8</v>
      </c>
      <c r="D63" s="28"/>
      <c r="E63" s="25">
        <v>27.4</v>
      </c>
      <c r="F63" s="25"/>
      <c r="G63" s="25">
        <v>27.37</v>
      </c>
      <c r="H63" s="25"/>
      <c r="I63" s="25">
        <v>26.04</v>
      </c>
      <c r="J63" s="17"/>
      <c r="K63" s="17">
        <v>25.64</v>
      </c>
      <c r="M63" s="17">
        <v>24.26</v>
      </c>
    </row>
    <row r="64" spans="1:13" ht="18.75" x14ac:dyDescent="0.25">
      <c r="A64" s="26" t="s">
        <v>3</v>
      </c>
      <c r="B64" s="25"/>
      <c r="C64" s="25">
        <v>3.4</v>
      </c>
      <c r="D64" s="28"/>
      <c r="E64" s="25">
        <v>4.92</v>
      </c>
      <c r="F64" s="25"/>
      <c r="G64" s="25">
        <v>3.5</v>
      </c>
      <c r="H64" s="25"/>
      <c r="I64" s="25">
        <v>3.06</v>
      </c>
      <c r="J64" s="17"/>
      <c r="K64" s="17">
        <v>2.62</v>
      </c>
      <c r="L64" s="17"/>
      <c r="M64" s="17">
        <v>3.45</v>
      </c>
    </row>
    <row r="65" spans="1:13" ht="18.75" x14ac:dyDescent="0.25">
      <c r="A65" s="26" t="s">
        <v>4</v>
      </c>
      <c r="B65" s="25"/>
      <c r="C65" s="25">
        <v>64.489999999999995</v>
      </c>
      <c r="D65" s="28"/>
      <c r="E65" s="25">
        <v>69.58</v>
      </c>
      <c r="F65" s="25"/>
      <c r="G65" s="25">
        <v>69.540000000000006</v>
      </c>
      <c r="H65" s="25"/>
      <c r="I65" s="25">
        <v>71.569999999999993</v>
      </c>
      <c r="J65" s="17"/>
      <c r="K65" s="17">
        <v>69.91</v>
      </c>
      <c r="M65" s="17">
        <v>78.36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3.61</v>
      </c>
      <c r="C67" s="25">
        <v>12.37</v>
      </c>
      <c r="D67" s="28">
        <v>1.1100000000000001</v>
      </c>
      <c r="E67" s="25">
        <v>12.7</v>
      </c>
      <c r="F67" s="25">
        <v>5.98</v>
      </c>
      <c r="G67" s="25">
        <v>12.36</v>
      </c>
      <c r="H67" s="25">
        <v>4.62</v>
      </c>
      <c r="I67" s="25">
        <v>12.28</v>
      </c>
      <c r="J67" s="17">
        <v>12.4</v>
      </c>
      <c r="K67" s="17">
        <v>12.86</v>
      </c>
      <c r="L67" s="17">
        <v>10.6</v>
      </c>
      <c r="M67" s="17">
        <v>12.58</v>
      </c>
    </row>
    <row r="68" spans="1:13" ht="18.75" x14ac:dyDescent="0.25">
      <c r="A68" s="27" t="s">
        <v>5</v>
      </c>
      <c r="B68" s="31">
        <v>12.8</v>
      </c>
      <c r="C68" s="25">
        <v>7.01</v>
      </c>
      <c r="D68" s="28">
        <v>10.6</v>
      </c>
      <c r="E68" s="25">
        <v>7.23</v>
      </c>
      <c r="F68" s="25">
        <v>1.08</v>
      </c>
      <c r="G68" s="25">
        <v>7.06</v>
      </c>
      <c r="H68" s="25">
        <v>1.2</v>
      </c>
      <c r="I68" s="25">
        <v>7.01</v>
      </c>
      <c r="J68" s="17">
        <v>3.01</v>
      </c>
      <c r="K68" s="17">
        <v>6.59</v>
      </c>
      <c r="L68" s="1">
        <v>9.35</v>
      </c>
      <c r="M68" s="17">
        <v>6.98</v>
      </c>
    </row>
    <row r="69" spans="1:13" ht="18.75" x14ac:dyDescent="0.25">
      <c r="A69" s="27" t="s">
        <v>6</v>
      </c>
      <c r="B69" s="31">
        <v>11.4</v>
      </c>
      <c r="C69" s="25">
        <v>6.5</v>
      </c>
      <c r="D69" s="28">
        <v>12.7</v>
      </c>
      <c r="E69" s="25">
        <v>8.98</v>
      </c>
      <c r="F69" s="25">
        <v>8.7899999999999991</v>
      </c>
      <c r="G69" s="25">
        <v>6.63</v>
      </c>
      <c r="H69" s="25">
        <v>6.17</v>
      </c>
      <c r="I69" s="25">
        <v>6.67</v>
      </c>
      <c r="J69" s="17">
        <v>4.62</v>
      </c>
      <c r="K69" s="17">
        <v>6.46</v>
      </c>
      <c r="L69" s="17">
        <v>4.7</v>
      </c>
      <c r="M69" s="17">
        <v>6.74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5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131</v>
      </c>
      <c r="D2" s="101"/>
      <c r="E2" s="101"/>
      <c r="F2" s="102" t="s">
        <v>147</v>
      </c>
      <c r="G2" s="102"/>
      <c r="H2" s="102"/>
      <c r="I2" s="103" t="s">
        <v>152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16950</v>
      </c>
      <c r="D4" s="67"/>
      <c r="E4" s="67"/>
      <c r="F4" s="67">
        <v>18260</v>
      </c>
      <c r="G4" s="67"/>
      <c r="H4" s="67"/>
      <c r="I4" s="67">
        <v>19322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13560</v>
      </c>
      <c r="D5" s="67"/>
      <c r="E5" s="67"/>
      <c r="F5" s="67">
        <v>14693</v>
      </c>
      <c r="G5" s="67"/>
      <c r="H5" s="67"/>
      <c r="I5" s="67">
        <v>15512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C4-'4日'!I4</f>
        <v>1439</v>
      </c>
      <c r="D6" s="109"/>
      <c r="E6" s="109"/>
      <c r="F6" s="110">
        <f>F4-C4</f>
        <v>1310</v>
      </c>
      <c r="G6" s="111"/>
      <c r="H6" s="112"/>
      <c r="I6" s="110">
        <f>I4-F4</f>
        <v>1062</v>
      </c>
      <c r="J6" s="111"/>
      <c r="K6" s="112"/>
      <c r="L6" s="106">
        <f>C6+F6+I6</f>
        <v>3811</v>
      </c>
      <c r="M6" s="106">
        <f>C7+F7+I7</f>
        <v>2939</v>
      </c>
    </row>
    <row r="7" spans="1:15" ht="21.95" customHeight="1" x14ac:dyDescent="0.15">
      <c r="A7" s="95"/>
      <c r="B7" s="6" t="s">
        <v>16</v>
      </c>
      <c r="C7" s="109">
        <f>C5-'4日'!I5</f>
        <v>987</v>
      </c>
      <c r="D7" s="109"/>
      <c r="E7" s="109"/>
      <c r="F7" s="110">
        <f>F5-C5</f>
        <v>1133</v>
      </c>
      <c r="G7" s="111"/>
      <c r="H7" s="112"/>
      <c r="I7" s="110">
        <f>I5-F5</f>
        <v>819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48</v>
      </c>
      <c r="G9" s="67"/>
      <c r="H9" s="67"/>
      <c r="I9" s="67">
        <v>46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47</v>
      </c>
      <c r="G10" s="67"/>
      <c r="H10" s="67"/>
      <c r="I10" s="67">
        <v>43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470</v>
      </c>
      <c r="D15" s="36">
        <v>440</v>
      </c>
      <c r="E15" s="36">
        <v>390</v>
      </c>
      <c r="F15" s="36">
        <v>390</v>
      </c>
      <c r="G15" s="36">
        <v>350</v>
      </c>
      <c r="H15" s="36">
        <v>300</v>
      </c>
      <c r="I15" s="36">
        <v>300</v>
      </c>
      <c r="J15" s="36">
        <v>250</v>
      </c>
      <c r="K15" s="36">
        <v>500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154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300</v>
      </c>
      <c r="D21" s="36">
        <v>450</v>
      </c>
      <c r="E21" s="36">
        <v>350</v>
      </c>
      <c r="F21" s="36">
        <v>350</v>
      </c>
      <c r="G21" s="36">
        <v>250</v>
      </c>
      <c r="H21" s="36">
        <v>500</v>
      </c>
      <c r="I21" s="36">
        <v>500</v>
      </c>
      <c r="J21" s="36">
        <v>460</v>
      </c>
      <c r="K21" s="36">
        <v>320</v>
      </c>
    </row>
    <row r="22" spans="1:11" ht="33" customHeight="1" x14ac:dyDescent="0.15">
      <c r="A22" s="66"/>
      <c r="B22" s="8" t="s">
        <v>33</v>
      </c>
      <c r="C22" s="62" t="s">
        <v>146</v>
      </c>
      <c r="D22" s="62"/>
      <c r="E22" s="62"/>
      <c r="F22" s="62" t="s">
        <v>149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v>880</v>
      </c>
      <c r="D23" s="63"/>
      <c r="E23" s="63"/>
      <c r="F23" s="63">
        <f>1430+1440</f>
        <v>2870</v>
      </c>
      <c r="G23" s="63"/>
      <c r="H23" s="63"/>
      <c r="I23" s="63">
        <f>1300+1340</f>
        <v>2640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v>1370</v>
      </c>
      <c r="D24" s="63"/>
      <c r="E24" s="63"/>
      <c r="F24" s="63">
        <f>650+600</f>
        <v>1250</v>
      </c>
      <c r="G24" s="63"/>
      <c r="H24" s="63"/>
      <c r="I24" s="63">
        <f>550+520</f>
        <v>1070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21</v>
      </c>
      <c r="D25" s="63"/>
      <c r="E25" s="63"/>
      <c r="F25" s="63">
        <v>21</v>
      </c>
      <c r="G25" s="63"/>
      <c r="H25" s="63"/>
      <c r="I25" s="63">
        <v>20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289</v>
      </c>
      <c r="D26" s="63"/>
      <c r="E26" s="63"/>
      <c r="F26" s="63">
        <v>282</v>
      </c>
      <c r="G26" s="63"/>
      <c r="H26" s="63"/>
      <c r="I26" s="63">
        <v>282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5</v>
      </c>
      <c r="D27" s="63"/>
      <c r="E27" s="63"/>
      <c r="F27" s="63">
        <v>5</v>
      </c>
      <c r="G27" s="63"/>
      <c r="H27" s="63"/>
      <c r="I27" s="63">
        <v>5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165</v>
      </c>
      <c r="D28" s="78"/>
      <c r="E28" s="79"/>
      <c r="F28" s="77" t="s">
        <v>162</v>
      </c>
      <c r="G28" s="78"/>
      <c r="H28" s="79"/>
      <c r="I28" s="77" t="s">
        <v>161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107</v>
      </c>
      <c r="D31" s="46"/>
      <c r="E31" s="47"/>
      <c r="F31" s="45" t="s">
        <v>148</v>
      </c>
      <c r="G31" s="46"/>
      <c r="H31" s="47"/>
      <c r="I31" s="45" t="s">
        <v>153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9.3000000000000007</v>
      </c>
      <c r="F35" s="39">
        <v>9.35</v>
      </c>
      <c r="G35" s="39">
        <v>9.4</v>
      </c>
      <c r="H35" s="36">
        <v>9.3800000000000008</v>
      </c>
      <c r="I35" s="39">
        <v>9.2799999999999994</v>
      </c>
      <c r="J35" s="17">
        <v>9.2100000000000009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8.3000000000000007</v>
      </c>
      <c r="F36" s="39">
        <v>7.22</v>
      </c>
      <c r="G36" s="39">
        <v>8.25</v>
      </c>
      <c r="H36" s="36">
        <v>6.81</v>
      </c>
      <c r="I36" s="39">
        <v>6.78</v>
      </c>
      <c r="J36" s="17">
        <v>6.93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19.8</v>
      </c>
      <c r="F37" s="39">
        <v>22.1</v>
      </c>
      <c r="G37" s="30">
        <v>22.8</v>
      </c>
      <c r="H37" s="36">
        <v>22.1</v>
      </c>
      <c r="I37" s="39">
        <v>24.2</v>
      </c>
      <c r="J37" s="17">
        <v>23.1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11</v>
      </c>
      <c r="F38" s="30">
        <v>16.8</v>
      </c>
      <c r="G38" s="30">
        <v>1.81</v>
      </c>
      <c r="H38" s="32">
        <v>8.07</v>
      </c>
      <c r="I38" s="39">
        <v>15.86</v>
      </c>
      <c r="J38" s="17">
        <v>9.8000000000000007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0.5</v>
      </c>
      <c r="H39" s="36">
        <v>0.5</v>
      </c>
      <c r="I39" s="39">
        <v>0.5</v>
      </c>
      <c r="J39" s="17">
        <v>0.5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10.039999999999999</v>
      </c>
      <c r="F40" s="39">
        <v>9.94</v>
      </c>
      <c r="G40" s="39">
        <v>10.08</v>
      </c>
      <c r="H40" s="36">
        <v>10.029999999999999</v>
      </c>
      <c r="I40" s="39">
        <v>10.08</v>
      </c>
      <c r="J40" s="17">
        <v>10.119999999999999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23.4</v>
      </c>
      <c r="F41" s="39">
        <v>24.5</v>
      </c>
      <c r="G41" s="39">
        <v>20.74</v>
      </c>
      <c r="H41" s="36">
        <v>34.200000000000003</v>
      </c>
      <c r="I41" s="39">
        <v>22.6</v>
      </c>
      <c r="J41" s="17">
        <v>23.4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9.2100000000000009</v>
      </c>
      <c r="F42" s="39">
        <v>8.49</v>
      </c>
      <c r="G42" s="39">
        <v>7.84</v>
      </c>
      <c r="H42" s="36">
        <v>7.72</v>
      </c>
      <c r="I42" s="39">
        <v>7.86</v>
      </c>
      <c r="J42" s="17">
        <v>8.3800000000000008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7.2</v>
      </c>
      <c r="F43" s="39">
        <v>6.76</v>
      </c>
      <c r="G43" s="39">
        <v>7.32</v>
      </c>
      <c r="H43" s="36">
        <v>8.65</v>
      </c>
      <c r="I43" s="39">
        <v>6.21</v>
      </c>
      <c r="J43" s="17">
        <v>7.74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602</v>
      </c>
      <c r="F44" s="39">
        <v>1085</v>
      </c>
      <c r="G44" s="39">
        <v>1049</v>
      </c>
      <c r="H44" s="36">
        <v>870</v>
      </c>
      <c r="I44" s="39">
        <v>812</v>
      </c>
      <c r="J44" s="17">
        <v>1132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7.2</v>
      </c>
      <c r="F45" s="39">
        <v>6.85</v>
      </c>
      <c r="G45" s="39">
        <v>7.38</v>
      </c>
      <c r="H45" s="36">
        <v>7.57</v>
      </c>
      <c r="I45" s="39">
        <v>6.12</v>
      </c>
      <c r="J45" s="17">
        <v>7.2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26.9</v>
      </c>
      <c r="F46" s="39">
        <v>25.8</v>
      </c>
      <c r="G46" s="39">
        <v>33.1</v>
      </c>
      <c r="H46" s="36">
        <v>30.7</v>
      </c>
      <c r="I46" s="39">
        <v>22.3</v>
      </c>
      <c r="J46" s="17">
        <v>35.700000000000003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2.58</v>
      </c>
      <c r="F47" s="39">
        <v>4.0999999999999996</v>
      </c>
      <c r="G47" s="39">
        <v>3.7</v>
      </c>
      <c r="H47" s="36">
        <v>0.39</v>
      </c>
      <c r="I47" s="39">
        <v>8.93</v>
      </c>
      <c r="J47" s="17">
        <v>7.47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6.9</v>
      </c>
      <c r="F48" s="39">
        <v>7.32</v>
      </c>
      <c r="G48" s="39">
        <v>7.21</v>
      </c>
      <c r="H48" s="36">
        <v>16.02</v>
      </c>
      <c r="I48" s="39">
        <v>6.21</v>
      </c>
      <c r="J48" s="17">
        <v>6.92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17.600000000000001</v>
      </c>
      <c r="F49" s="39">
        <v>19.899999999999999</v>
      </c>
      <c r="G49" s="39">
        <v>13.1</v>
      </c>
      <c r="H49" s="36">
        <v>11.1</v>
      </c>
      <c r="I49" s="39">
        <v>8.1999999999999993</v>
      </c>
      <c r="J49" s="17">
        <v>5.5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3.71</v>
      </c>
      <c r="F50" s="39">
        <v>8.09</v>
      </c>
      <c r="G50" s="39">
        <v>3.91</v>
      </c>
      <c r="H50" s="36">
        <v>5.47</v>
      </c>
      <c r="I50" s="39">
        <v>9.31</v>
      </c>
      <c r="J50" s="17">
        <v>7.94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7.51</v>
      </c>
      <c r="D56" s="18" t="s">
        <v>80</v>
      </c>
      <c r="E56" s="19">
        <v>75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86</v>
      </c>
      <c r="C59" s="25"/>
      <c r="D59" s="28"/>
      <c r="E59" s="25"/>
      <c r="F59" s="25">
        <v>72.400000000000006</v>
      </c>
      <c r="G59" s="29"/>
      <c r="H59" s="25">
        <v>17.010000000000002</v>
      </c>
      <c r="I59" s="25"/>
      <c r="J59" s="17">
        <v>25.9</v>
      </c>
      <c r="K59" s="17"/>
      <c r="L59" s="17"/>
      <c r="M59" s="17"/>
    </row>
    <row r="60" spans="1:13" ht="18.75" x14ac:dyDescent="0.25">
      <c r="A60" s="24" t="s">
        <v>1</v>
      </c>
      <c r="B60" s="25">
        <v>23</v>
      </c>
      <c r="C60" s="25"/>
      <c r="D60" s="28">
        <v>26.9</v>
      </c>
      <c r="E60" s="25"/>
      <c r="F60" s="25">
        <v>19.600000000000001</v>
      </c>
      <c r="G60" s="29"/>
      <c r="H60" s="25">
        <v>38.700000000000003</v>
      </c>
      <c r="I60" s="25"/>
      <c r="J60" s="17">
        <v>133</v>
      </c>
      <c r="K60" s="17"/>
      <c r="L60" s="17">
        <v>16.2</v>
      </c>
      <c r="M60" s="17"/>
    </row>
    <row r="61" spans="1:13" ht="18.75" x14ac:dyDescent="0.25">
      <c r="A61" s="24" t="s">
        <v>2</v>
      </c>
      <c r="B61" s="25"/>
      <c r="C61" s="25"/>
      <c r="D61" s="28">
        <v>15.8</v>
      </c>
      <c r="E61" s="25"/>
      <c r="F61" s="25">
        <v>9.18</v>
      </c>
      <c r="G61" s="29"/>
      <c r="H61" s="25">
        <v>13.25</v>
      </c>
      <c r="I61" s="25"/>
      <c r="J61" s="17">
        <v>14.8</v>
      </c>
      <c r="K61" s="17"/>
      <c r="L61" s="17">
        <v>9.5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25.01</v>
      </c>
      <c r="D63" s="28"/>
      <c r="E63" s="25">
        <v>24.4</v>
      </c>
      <c r="F63" s="25"/>
      <c r="G63" s="29">
        <v>23.96</v>
      </c>
      <c r="H63" s="25"/>
      <c r="I63" s="25">
        <v>24.13</v>
      </c>
      <c r="J63" s="17"/>
      <c r="K63" s="17">
        <v>29.87</v>
      </c>
      <c r="M63" s="17">
        <v>34.31</v>
      </c>
    </row>
    <row r="64" spans="1:13" ht="18.75" x14ac:dyDescent="0.25">
      <c r="A64" s="26" t="s">
        <v>3</v>
      </c>
      <c r="B64" s="25"/>
      <c r="C64" s="25">
        <v>3.46</v>
      </c>
      <c r="D64" s="28"/>
      <c r="E64" s="25">
        <v>5.14</v>
      </c>
      <c r="F64" s="25"/>
      <c r="G64" s="33">
        <v>5.71</v>
      </c>
      <c r="H64" s="25"/>
      <c r="I64" s="25">
        <v>6.02</v>
      </c>
      <c r="J64" s="17"/>
      <c r="K64" s="17">
        <v>7.02</v>
      </c>
      <c r="L64" s="17"/>
      <c r="M64" s="17">
        <v>4.59</v>
      </c>
    </row>
    <row r="65" spans="1:13" ht="18.75" x14ac:dyDescent="0.25">
      <c r="A65" s="26" t="s">
        <v>4</v>
      </c>
      <c r="B65" s="25"/>
      <c r="C65" s="25">
        <v>81.900000000000006</v>
      </c>
      <c r="D65" s="28"/>
      <c r="E65" s="25">
        <v>83.6</v>
      </c>
      <c r="F65" s="25"/>
      <c r="G65" s="29">
        <v>85.8</v>
      </c>
      <c r="H65" s="25"/>
      <c r="I65" s="25"/>
      <c r="J65" s="17"/>
      <c r="K65" s="17">
        <v>54.26</v>
      </c>
      <c r="M65" s="17">
        <v>64.3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5.86</v>
      </c>
      <c r="C67" s="25">
        <v>13.6</v>
      </c>
      <c r="D67" s="28">
        <v>1.65</v>
      </c>
      <c r="E67" s="25">
        <v>13.5</v>
      </c>
      <c r="F67" s="25">
        <v>2.67</v>
      </c>
      <c r="G67" s="29">
        <v>13.71</v>
      </c>
      <c r="H67" s="25">
        <v>6.3</v>
      </c>
      <c r="I67" s="25">
        <v>13.87</v>
      </c>
      <c r="J67" s="17">
        <v>9.8699999999999992</v>
      </c>
      <c r="K67" s="17">
        <v>14.04</v>
      </c>
      <c r="L67" s="17">
        <v>12.4</v>
      </c>
      <c r="M67" s="17">
        <v>14.14</v>
      </c>
    </row>
    <row r="68" spans="1:13" ht="18.75" x14ac:dyDescent="0.25">
      <c r="A68" s="27" t="s">
        <v>5</v>
      </c>
      <c r="B68" s="31">
        <v>13.6</v>
      </c>
      <c r="C68" s="25">
        <v>7.01</v>
      </c>
      <c r="D68" s="28">
        <v>10.199999999999999</v>
      </c>
      <c r="E68" s="25">
        <v>6.96</v>
      </c>
      <c r="F68" s="25">
        <v>6.57</v>
      </c>
      <c r="G68" s="29">
        <v>6.84</v>
      </c>
      <c r="H68" s="25">
        <v>2.92</v>
      </c>
      <c r="I68" s="25">
        <v>6.71</v>
      </c>
      <c r="J68" s="17">
        <v>13.7</v>
      </c>
      <c r="K68" s="17">
        <v>7.05</v>
      </c>
      <c r="L68" s="17">
        <v>5.03</v>
      </c>
      <c r="M68" s="17">
        <v>7.05</v>
      </c>
    </row>
    <row r="69" spans="1:13" ht="18.75" x14ac:dyDescent="0.25">
      <c r="A69" s="27" t="s">
        <v>6</v>
      </c>
      <c r="B69" s="31">
        <v>12.2</v>
      </c>
      <c r="C69" s="25">
        <v>6.63</v>
      </c>
      <c r="D69" s="28">
        <v>14.7</v>
      </c>
      <c r="E69" s="25">
        <v>6.58</v>
      </c>
      <c r="F69" s="25">
        <v>17.2</v>
      </c>
      <c r="G69" s="29">
        <v>6.52</v>
      </c>
      <c r="H69" s="25">
        <v>17.2</v>
      </c>
      <c r="I69" s="25">
        <v>6.73</v>
      </c>
      <c r="J69" s="17">
        <v>7.95</v>
      </c>
      <c r="K69" s="17">
        <v>6.78</v>
      </c>
      <c r="L69" s="17">
        <v>3.72</v>
      </c>
      <c r="M69" s="17">
        <v>6.65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topLeftCell="A19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157</v>
      </c>
      <c r="D2" s="101"/>
      <c r="E2" s="101"/>
      <c r="F2" s="102" t="s">
        <v>158</v>
      </c>
      <c r="G2" s="102"/>
      <c r="H2" s="102"/>
      <c r="I2" s="103" t="s">
        <v>160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20880</v>
      </c>
      <c r="D4" s="67"/>
      <c r="E4" s="67"/>
      <c r="F4" s="67">
        <v>22398</v>
      </c>
      <c r="G4" s="67"/>
      <c r="H4" s="67"/>
      <c r="I4" s="67">
        <v>23800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16780</v>
      </c>
      <c r="D5" s="67"/>
      <c r="E5" s="67"/>
      <c r="F5" s="67">
        <v>17805</v>
      </c>
      <c r="G5" s="67"/>
      <c r="H5" s="67"/>
      <c r="I5" s="67">
        <v>18750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C4-'5日'!I4</f>
        <v>1558</v>
      </c>
      <c r="D6" s="109"/>
      <c r="E6" s="109"/>
      <c r="F6" s="110">
        <f>F4-C4</f>
        <v>1518</v>
      </c>
      <c r="G6" s="111"/>
      <c r="H6" s="112"/>
      <c r="I6" s="110">
        <f>I4-F4</f>
        <v>1402</v>
      </c>
      <c r="J6" s="111"/>
      <c r="K6" s="112"/>
      <c r="L6" s="106">
        <f>C6+F6+I6</f>
        <v>4478</v>
      </c>
      <c r="M6" s="106">
        <f>C7+F7+I7</f>
        <v>3238</v>
      </c>
    </row>
    <row r="7" spans="1:15" ht="21.95" customHeight="1" x14ac:dyDescent="0.15">
      <c r="A7" s="95"/>
      <c r="B7" s="6" t="s">
        <v>16</v>
      </c>
      <c r="C7" s="109">
        <f>C5-'5日'!I5</f>
        <v>1268</v>
      </c>
      <c r="D7" s="109"/>
      <c r="E7" s="109"/>
      <c r="F7" s="110">
        <f>F5-C5</f>
        <v>1025</v>
      </c>
      <c r="G7" s="111"/>
      <c r="H7" s="112"/>
      <c r="I7" s="110">
        <f>I5-F5</f>
        <v>945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43</v>
      </c>
      <c r="D9" s="67"/>
      <c r="E9" s="67"/>
      <c r="F9" s="67">
        <v>48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43</v>
      </c>
      <c r="D10" s="67"/>
      <c r="E10" s="67"/>
      <c r="F10" s="67">
        <v>48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3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500</v>
      </c>
      <c r="D15" s="36">
        <v>470</v>
      </c>
      <c r="E15" s="36">
        <v>440</v>
      </c>
      <c r="F15" s="36">
        <v>430</v>
      </c>
      <c r="G15" s="36">
        <v>390</v>
      </c>
      <c r="H15" s="36">
        <v>350</v>
      </c>
      <c r="I15" s="36">
        <v>350</v>
      </c>
      <c r="J15" s="36">
        <v>320</v>
      </c>
      <c r="K15" s="36">
        <v>290</v>
      </c>
    </row>
    <row r="16" spans="1:15" ht="21.95" customHeight="1" x14ac:dyDescent="0.15">
      <c r="A16" s="49"/>
      <c r="B16" s="8" t="s">
        <v>28</v>
      </c>
      <c r="C16" s="62" t="s">
        <v>29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320</v>
      </c>
      <c r="D21" s="36">
        <v>230</v>
      </c>
      <c r="E21" s="36">
        <v>500</v>
      </c>
      <c r="F21" s="36">
        <v>500</v>
      </c>
      <c r="G21" s="36">
        <v>420</v>
      </c>
      <c r="H21" s="36">
        <v>330</v>
      </c>
      <c r="I21" s="36">
        <v>330</v>
      </c>
      <c r="J21" s="36">
        <v>250</v>
      </c>
      <c r="K21" s="36">
        <v>490</v>
      </c>
    </row>
    <row r="22" spans="1:11" ht="21.95" customHeight="1" x14ac:dyDescent="0.15">
      <c r="A22" s="66"/>
      <c r="B22" s="8" t="s">
        <v>33</v>
      </c>
      <c r="C22" s="62" t="s">
        <v>155</v>
      </c>
      <c r="D22" s="62"/>
      <c r="E22" s="62"/>
      <c r="F22" s="62" t="s">
        <v>34</v>
      </c>
      <c r="G22" s="62"/>
      <c r="H22" s="62"/>
      <c r="I22" s="62" t="s">
        <v>163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1300+1340</f>
        <v>2640</v>
      </c>
      <c r="D23" s="63"/>
      <c r="E23" s="63"/>
      <c r="F23" s="63">
        <f>1300+1300</f>
        <v>2600</v>
      </c>
      <c r="G23" s="63"/>
      <c r="H23" s="63"/>
      <c r="I23" s="63">
        <v>2500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550+520</f>
        <v>1070</v>
      </c>
      <c r="D24" s="63"/>
      <c r="E24" s="63"/>
      <c r="F24" s="63">
        <f>470+440</f>
        <v>910</v>
      </c>
      <c r="G24" s="63"/>
      <c r="H24" s="63"/>
      <c r="I24" s="63">
        <f>470+440</f>
        <v>910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20</v>
      </c>
      <c r="D25" s="63"/>
      <c r="E25" s="63"/>
      <c r="F25" s="63">
        <v>20</v>
      </c>
      <c r="G25" s="63"/>
      <c r="H25" s="63"/>
      <c r="I25" s="63">
        <v>20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280</v>
      </c>
      <c r="D26" s="63"/>
      <c r="E26" s="63"/>
      <c r="F26" s="63">
        <v>280</v>
      </c>
      <c r="G26" s="63"/>
      <c r="H26" s="63"/>
      <c r="I26" s="63">
        <v>278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4</v>
      </c>
      <c r="D27" s="63"/>
      <c r="E27" s="63"/>
      <c r="F27" s="63">
        <v>4</v>
      </c>
      <c r="G27" s="63"/>
      <c r="H27" s="63"/>
      <c r="I27" s="63">
        <v>4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/>
      <c r="D28" s="78"/>
      <c r="E28" s="79"/>
      <c r="F28" s="77" t="s">
        <v>173</v>
      </c>
      <c r="G28" s="78"/>
      <c r="H28" s="79"/>
      <c r="I28" s="77" t="s">
        <v>172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156</v>
      </c>
      <c r="D31" s="46"/>
      <c r="E31" s="47"/>
      <c r="F31" s="45" t="s">
        <v>159</v>
      </c>
      <c r="G31" s="46"/>
      <c r="H31" s="47"/>
      <c r="I31" s="45" t="s">
        <v>109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/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9.36</v>
      </c>
      <c r="F35" s="39">
        <v>9.27</v>
      </c>
      <c r="G35" s="39">
        <v>9.4700000000000006</v>
      </c>
      <c r="H35" s="39">
        <v>9.16</v>
      </c>
      <c r="I35" s="39">
        <v>9.1300000000000008</v>
      </c>
      <c r="J35" s="39">
        <v>9.09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6.25</v>
      </c>
      <c r="F36" s="39">
        <v>7.81</v>
      </c>
      <c r="G36" s="39">
        <v>6.88</v>
      </c>
      <c r="H36" s="39">
        <v>7.51</v>
      </c>
      <c r="I36" s="39">
        <v>7.44</v>
      </c>
      <c r="J36" s="39">
        <v>6.32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20.8</v>
      </c>
      <c r="F37" s="39">
        <v>22.7</v>
      </c>
      <c r="G37" s="30">
        <v>22.2</v>
      </c>
      <c r="H37" s="39">
        <v>20.5</v>
      </c>
      <c r="I37" s="39">
        <v>19.399999999999999</v>
      </c>
      <c r="J37" s="39">
        <v>14.9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9">
        <v>7.18</v>
      </c>
      <c r="F38" s="30">
        <v>8.9600000000000009</v>
      </c>
      <c r="G38" s="30">
        <v>6.13</v>
      </c>
      <c r="H38" s="39">
        <v>7.3</v>
      </c>
      <c r="I38" s="39">
        <v>9.6300000000000008</v>
      </c>
      <c r="J38" s="39">
        <v>11.4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0.9</v>
      </c>
      <c r="H39" s="39">
        <v>0.9</v>
      </c>
      <c r="I39" s="39">
        <v>1</v>
      </c>
      <c r="J39" s="39">
        <v>1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10.11</v>
      </c>
      <c r="F40" s="39">
        <v>10.119999999999999</v>
      </c>
      <c r="G40" s="39">
        <v>10.11</v>
      </c>
      <c r="H40" s="39">
        <v>9.9600000000000009</v>
      </c>
      <c r="I40" s="39">
        <v>10.039999999999999</v>
      </c>
      <c r="J40" s="39">
        <v>10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27.8</v>
      </c>
      <c r="F41" s="39">
        <v>25.4</v>
      </c>
      <c r="G41" s="39">
        <v>28.1</v>
      </c>
      <c r="H41" s="39">
        <v>25.7</v>
      </c>
      <c r="I41" s="39">
        <v>24.4</v>
      </c>
      <c r="J41" s="39">
        <v>26.7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7.97</v>
      </c>
      <c r="F42" s="39">
        <v>7.71</v>
      </c>
      <c r="G42" s="39">
        <v>7.81</v>
      </c>
      <c r="H42" s="39">
        <v>7.77</v>
      </c>
      <c r="I42" s="39">
        <v>7.6</v>
      </c>
      <c r="J42" s="39">
        <v>7.59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7.84</v>
      </c>
      <c r="F43" s="39">
        <v>8.18</v>
      </c>
      <c r="G43" s="39">
        <v>6.65</v>
      </c>
      <c r="H43" s="39">
        <v>7.08</v>
      </c>
      <c r="I43" s="39">
        <v>6.89</v>
      </c>
      <c r="J43" s="39">
        <v>6.97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1180</v>
      </c>
      <c r="F44" s="39">
        <v>1049</v>
      </c>
      <c r="G44" s="39">
        <v>814</v>
      </c>
      <c r="H44" s="39">
        <v>638</v>
      </c>
      <c r="I44" s="39">
        <v>707</v>
      </c>
      <c r="J44" s="39">
        <v>702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6.47</v>
      </c>
      <c r="F45" s="39">
        <v>7.12</v>
      </c>
      <c r="G45" s="39">
        <v>6.65</v>
      </c>
      <c r="H45" s="39">
        <v>6.68</v>
      </c>
      <c r="I45" s="39">
        <v>5.67</v>
      </c>
      <c r="J45" s="39">
        <v>6.01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39.1</v>
      </c>
      <c r="F46" s="39">
        <v>38.799999999999997</v>
      </c>
      <c r="G46" s="39">
        <v>30.7</v>
      </c>
      <c r="H46" s="39">
        <v>37.5</v>
      </c>
      <c r="I46" s="39">
        <v>27.5</v>
      </c>
      <c r="J46" s="39">
        <v>17.100000000000001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4.95</v>
      </c>
      <c r="F47" s="39">
        <v>5.43</v>
      </c>
      <c r="G47" s="39">
        <v>3.88</v>
      </c>
      <c r="H47" s="39">
        <v>12.1</v>
      </c>
      <c r="I47" s="39">
        <v>3.79</v>
      </c>
      <c r="J47" s="39">
        <v>4.82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6.68</v>
      </c>
      <c r="F48" s="39">
        <v>6.92</v>
      </c>
      <c r="G48" s="39">
        <v>7.22</v>
      </c>
      <c r="H48" s="39">
        <v>5.42</v>
      </c>
      <c r="I48" s="39">
        <v>5.32</v>
      </c>
      <c r="J48" s="39">
        <v>5.82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12.9</v>
      </c>
      <c r="F49" s="39">
        <v>11.7</v>
      </c>
      <c r="G49" s="39">
        <v>4.8</v>
      </c>
      <c r="H49" s="39">
        <v>13.3</v>
      </c>
      <c r="I49" s="39">
        <v>11.6</v>
      </c>
      <c r="J49" s="39">
        <v>4.3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5.47</v>
      </c>
      <c r="F50" s="39">
        <v>6.09</v>
      </c>
      <c r="G50" s="39">
        <v>1.38</v>
      </c>
      <c r="H50" s="39">
        <v>6.2</v>
      </c>
      <c r="I50" s="39">
        <v>4.03</v>
      </c>
      <c r="J50" s="39">
        <v>4.63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9"/>
      <c r="I51" s="39"/>
      <c r="J51" s="39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9"/>
      <c r="I52" s="39"/>
      <c r="J52" s="39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9"/>
      <c r="I53" s="39"/>
      <c r="J53" s="39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9"/>
      <c r="I54" s="39"/>
      <c r="J54" s="39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9"/>
      <c r="I55" s="39"/>
      <c r="J55" s="39"/>
    </row>
    <row r="56" spans="1:13" ht="14.25" x14ac:dyDescent="0.15">
      <c r="A56" s="18"/>
      <c r="B56" s="18" t="s">
        <v>79</v>
      </c>
      <c r="C56" s="19">
        <v>8.1999999999999993</v>
      </c>
      <c r="D56" s="18" t="s">
        <v>80</v>
      </c>
      <c r="E56" s="19">
        <v>89</v>
      </c>
      <c r="F56" s="18" t="s">
        <v>81</v>
      </c>
      <c r="G56" s="19">
        <v>78.400000000000006</v>
      </c>
      <c r="H56" s="18" t="s">
        <v>82</v>
      </c>
      <c r="I56" s="19">
        <v>0.02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54.8</v>
      </c>
      <c r="C59" s="25"/>
      <c r="D59" s="28">
        <v>13.9</v>
      </c>
      <c r="E59" s="25"/>
      <c r="F59" s="25">
        <v>41.8</v>
      </c>
      <c r="G59" s="25"/>
      <c r="H59" s="25">
        <v>60.6</v>
      </c>
      <c r="I59" s="25"/>
      <c r="J59" s="25"/>
      <c r="K59" s="25"/>
      <c r="L59" s="25">
        <v>22.7</v>
      </c>
      <c r="M59" s="25"/>
    </row>
    <row r="60" spans="1:13" ht="18.75" x14ac:dyDescent="0.25">
      <c r="A60" s="24" t="s">
        <v>1</v>
      </c>
      <c r="B60" s="25">
        <v>36.5</v>
      </c>
      <c r="C60" s="25"/>
      <c r="D60" s="28">
        <v>11.1</v>
      </c>
      <c r="E60" s="25"/>
      <c r="F60" s="25">
        <v>5.25</v>
      </c>
      <c r="G60" s="25"/>
      <c r="H60" s="25">
        <v>32.299999999999997</v>
      </c>
      <c r="I60" s="25"/>
      <c r="J60" s="25">
        <v>16.7</v>
      </c>
      <c r="K60" s="25"/>
      <c r="L60" s="25">
        <v>40.9</v>
      </c>
      <c r="M60" s="25"/>
    </row>
    <row r="61" spans="1:13" ht="18.75" x14ac:dyDescent="0.25">
      <c r="A61" s="24" t="s">
        <v>2</v>
      </c>
      <c r="B61" s="25">
        <v>5.45</v>
      </c>
      <c r="C61" s="25"/>
      <c r="D61" s="28">
        <v>29.7</v>
      </c>
      <c r="E61" s="25"/>
      <c r="F61" s="25">
        <v>4.37</v>
      </c>
      <c r="G61" s="25"/>
      <c r="H61" s="25">
        <v>11.5</v>
      </c>
      <c r="I61" s="25"/>
      <c r="J61" s="25">
        <v>13.32</v>
      </c>
      <c r="K61" s="25"/>
      <c r="L61" s="25">
        <v>24.1</v>
      </c>
      <c r="M61" s="25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28.65</v>
      </c>
      <c r="D63" s="28"/>
      <c r="E63" s="25">
        <v>28.02</v>
      </c>
      <c r="F63" s="25"/>
      <c r="G63" s="25">
        <v>27.6</v>
      </c>
      <c r="H63" s="25"/>
      <c r="I63" s="25">
        <v>25.3</v>
      </c>
      <c r="J63" s="25"/>
      <c r="K63" s="25">
        <v>26.29</v>
      </c>
      <c r="L63" s="25"/>
      <c r="M63" s="25">
        <v>28.26</v>
      </c>
    </row>
    <row r="64" spans="1:13" ht="18.75" x14ac:dyDescent="0.25">
      <c r="A64" s="26" t="s">
        <v>3</v>
      </c>
      <c r="B64" s="25"/>
      <c r="C64" s="25">
        <v>13.02</v>
      </c>
      <c r="D64" s="28"/>
      <c r="E64" s="25">
        <v>27.48</v>
      </c>
      <c r="F64" s="25"/>
      <c r="G64" s="25">
        <v>104</v>
      </c>
      <c r="H64" s="25"/>
      <c r="I64" s="25">
        <v>3.61</v>
      </c>
      <c r="J64" s="25"/>
      <c r="K64" s="25">
        <v>4.28</v>
      </c>
      <c r="L64" s="25"/>
      <c r="M64" s="25">
        <v>4.2</v>
      </c>
    </row>
    <row r="65" spans="1:13" ht="18.75" x14ac:dyDescent="0.25">
      <c r="A65" s="26" t="s">
        <v>4</v>
      </c>
      <c r="B65" s="25"/>
      <c r="C65" s="25">
        <v>64.81</v>
      </c>
      <c r="D65" s="28"/>
      <c r="E65" s="25">
        <v>66.97</v>
      </c>
      <c r="F65" s="25"/>
      <c r="G65" s="25">
        <v>68.400000000000006</v>
      </c>
      <c r="H65" s="25"/>
      <c r="I65" s="25">
        <v>70.2</v>
      </c>
      <c r="J65" s="25"/>
      <c r="K65" s="25">
        <v>73.75</v>
      </c>
      <c r="L65" s="25"/>
      <c r="M65" s="25">
        <v>77.78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10.4</v>
      </c>
      <c r="C67" s="25">
        <v>12.42</v>
      </c>
      <c r="D67" s="28">
        <v>13.85</v>
      </c>
      <c r="E67" s="25">
        <v>15.67</v>
      </c>
      <c r="F67" s="25">
        <v>1.55</v>
      </c>
      <c r="G67" s="25">
        <v>15.9</v>
      </c>
      <c r="H67" s="25">
        <v>1.61</v>
      </c>
      <c r="I67" s="25">
        <v>15.94</v>
      </c>
      <c r="J67" s="25">
        <v>5.2</v>
      </c>
      <c r="K67" s="25">
        <v>15.26</v>
      </c>
      <c r="L67" s="25">
        <v>5.7</v>
      </c>
      <c r="M67" s="25">
        <v>16.43</v>
      </c>
    </row>
    <row r="68" spans="1:13" ht="18.75" x14ac:dyDescent="0.25">
      <c r="A68" s="27" t="s">
        <v>5</v>
      </c>
      <c r="B68" s="31">
        <v>12.3</v>
      </c>
      <c r="C68" s="25">
        <v>6.94</v>
      </c>
      <c r="D68" s="28">
        <v>12.7</v>
      </c>
      <c r="E68" s="25">
        <v>6.99</v>
      </c>
      <c r="F68" s="25">
        <v>5.74</v>
      </c>
      <c r="G68" s="25">
        <v>7</v>
      </c>
      <c r="H68" s="25">
        <v>7.24</v>
      </c>
      <c r="I68" s="25">
        <v>7.19</v>
      </c>
      <c r="J68" s="25">
        <v>16.8</v>
      </c>
      <c r="K68" s="25">
        <v>7.04</v>
      </c>
      <c r="L68" s="25">
        <v>9.6199999999999992</v>
      </c>
      <c r="M68" s="25">
        <v>7.2</v>
      </c>
    </row>
    <row r="69" spans="1:13" ht="18.75" x14ac:dyDescent="0.25">
      <c r="A69" s="27" t="s">
        <v>6</v>
      </c>
      <c r="B69" s="31">
        <v>7.64</v>
      </c>
      <c r="C69" s="25">
        <v>8.9700000000000006</v>
      </c>
      <c r="D69" s="28">
        <v>8.25</v>
      </c>
      <c r="E69" s="25">
        <v>6.72</v>
      </c>
      <c r="F69" s="25">
        <v>7.77</v>
      </c>
      <c r="G69" s="25">
        <v>6.8</v>
      </c>
      <c r="H69" s="25">
        <v>15.3</v>
      </c>
      <c r="I69" s="25">
        <v>6.82</v>
      </c>
      <c r="J69" s="25">
        <v>12.4</v>
      </c>
      <c r="K69" s="25">
        <v>6.34</v>
      </c>
      <c r="L69" s="25">
        <v>11.8</v>
      </c>
      <c r="M69" s="25">
        <v>6.49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10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164</v>
      </c>
      <c r="D2" s="101"/>
      <c r="E2" s="101"/>
      <c r="F2" s="102" t="s">
        <v>168</v>
      </c>
      <c r="G2" s="102"/>
      <c r="H2" s="102"/>
      <c r="I2" s="103" t="s">
        <v>174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25234</v>
      </c>
      <c r="D4" s="67"/>
      <c r="E4" s="67"/>
      <c r="F4" s="67">
        <v>26690</v>
      </c>
      <c r="G4" s="67"/>
      <c r="H4" s="67"/>
      <c r="I4" s="67">
        <v>27800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19696</v>
      </c>
      <c r="D5" s="67"/>
      <c r="E5" s="67"/>
      <c r="F5" s="67">
        <v>20800</v>
      </c>
      <c r="G5" s="67"/>
      <c r="H5" s="67"/>
      <c r="I5" s="67">
        <v>21460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C4-'6日'!I4</f>
        <v>1434</v>
      </c>
      <c r="D6" s="109"/>
      <c r="E6" s="109"/>
      <c r="F6" s="110">
        <f>F4-C4</f>
        <v>1456</v>
      </c>
      <c r="G6" s="111"/>
      <c r="H6" s="112"/>
      <c r="I6" s="110">
        <f>I4-F4</f>
        <v>1110</v>
      </c>
      <c r="J6" s="111"/>
      <c r="K6" s="112"/>
      <c r="L6" s="106">
        <f>C6+F6+I6</f>
        <v>4000</v>
      </c>
      <c r="M6" s="106">
        <f>C7+F7+I7</f>
        <v>2710</v>
      </c>
    </row>
    <row r="7" spans="1:15" ht="21.95" customHeight="1" x14ac:dyDescent="0.15">
      <c r="A7" s="95"/>
      <c r="B7" s="6" t="s">
        <v>16</v>
      </c>
      <c r="C7" s="109">
        <f>C5-'6日'!I5</f>
        <v>946</v>
      </c>
      <c r="D7" s="109"/>
      <c r="E7" s="109"/>
      <c r="F7" s="110">
        <f>F5-C5</f>
        <v>1104</v>
      </c>
      <c r="G7" s="111"/>
      <c r="H7" s="112"/>
      <c r="I7" s="110">
        <f>I5-F5</f>
        <v>660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46</v>
      </c>
      <c r="D9" s="67"/>
      <c r="E9" s="67"/>
      <c r="F9" s="67">
        <v>45</v>
      </c>
      <c r="G9" s="67"/>
      <c r="H9" s="67"/>
      <c r="I9" s="67">
        <v>48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46</v>
      </c>
      <c r="D10" s="67"/>
      <c r="E10" s="67"/>
      <c r="F10" s="67">
        <v>45</v>
      </c>
      <c r="G10" s="67"/>
      <c r="H10" s="67"/>
      <c r="I10" s="67">
        <v>48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290</v>
      </c>
      <c r="D15" s="36">
        <v>240</v>
      </c>
      <c r="E15" s="36">
        <v>500</v>
      </c>
      <c r="F15" s="36">
        <v>500</v>
      </c>
      <c r="G15" s="36">
        <v>500</v>
      </c>
      <c r="H15" s="36">
        <v>480</v>
      </c>
      <c r="I15" s="36">
        <v>480</v>
      </c>
      <c r="J15" s="36">
        <v>450</v>
      </c>
      <c r="K15" s="36">
        <v>420</v>
      </c>
    </row>
    <row r="16" spans="1:15" ht="21.95" customHeight="1" x14ac:dyDescent="0.15">
      <c r="A16" s="49"/>
      <c r="B16" s="8" t="s">
        <v>28</v>
      </c>
      <c r="C16" s="62" t="s">
        <v>167</v>
      </c>
      <c r="D16" s="62"/>
      <c r="E16" s="62"/>
      <c r="F16" s="62" t="s">
        <v>29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490</v>
      </c>
      <c r="D21" s="36">
        <v>390</v>
      </c>
      <c r="E21" s="36">
        <v>280</v>
      </c>
      <c r="F21" s="36">
        <v>280</v>
      </c>
      <c r="G21" s="36">
        <v>200</v>
      </c>
      <c r="H21" s="36">
        <v>480</v>
      </c>
      <c r="I21" s="36">
        <v>480</v>
      </c>
      <c r="J21" s="36">
        <v>400</v>
      </c>
      <c r="K21" s="36">
        <v>300</v>
      </c>
    </row>
    <row r="22" spans="1:11" ht="21.95" customHeight="1" x14ac:dyDescent="0.15">
      <c r="A22" s="66"/>
      <c r="B22" s="8" t="s">
        <v>33</v>
      </c>
      <c r="C22" s="62" t="s">
        <v>34</v>
      </c>
      <c r="D22" s="62"/>
      <c r="E22" s="62"/>
      <c r="F22" s="62" t="s">
        <v>169</v>
      </c>
      <c r="G22" s="62"/>
      <c r="H22" s="62"/>
      <c r="I22" s="62" t="s">
        <v>34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1180+1250</f>
        <v>2430</v>
      </c>
      <c r="D23" s="63"/>
      <c r="E23" s="63"/>
      <c r="F23" s="63">
        <f>1140+1160</f>
        <v>2300</v>
      </c>
      <c r="G23" s="63"/>
      <c r="H23" s="63"/>
      <c r="I23" s="63">
        <v>2090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470+440</f>
        <v>910</v>
      </c>
      <c r="D24" s="63"/>
      <c r="E24" s="63"/>
      <c r="F24" s="63">
        <f>380+340</f>
        <v>720</v>
      </c>
      <c r="G24" s="63"/>
      <c r="H24" s="63"/>
      <c r="I24" s="63">
        <v>560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19</v>
      </c>
      <c r="D25" s="63"/>
      <c r="E25" s="63"/>
      <c r="F25" s="63">
        <v>7</v>
      </c>
      <c r="G25" s="63"/>
      <c r="H25" s="63"/>
      <c r="I25" s="63">
        <v>7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278</v>
      </c>
      <c r="D26" s="63"/>
      <c r="E26" s="63"/>
      <c r="F26" s="63">
        <v>274</v>
      </c>
      <c r="G26" s="63"/>
      <c r="H26" s="63"/>
      <c r="I26" s="63">
        <v>274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4</v>
      </c>
      <c r="D27" s="63"/>
      <c r="E27" s="63"/>
      <c r="F27" s="63">
        <v>3</v>
      </c>
      <c r="G27" s="63"/>
      <c r="H27" s="63"/>
      <c r="I27" s="63">
        <v>3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170</v>
      </c>
      <c r="D28" s="78"/>
      <c r="E28" s="79"/>
      <c r="F28" s="77" t="s">
        <v>176</v>
      </c>
      <c r="G28" s="78"/>
      <c r="H28" s="79"/>
      <c r="I28" s="77" t="s">
        <v>183</v>
      </c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166</v>
      </c>
      <c r="D31" s="46"/>
      <c r="E31" s="47"/>
      <c r="F31" s="45" t="s">
        <v>171</v>
      </c>
      <c r="G31" s="46"/>
      <c r="H31" s="47"/>
      <c r="I31" s="45" t="s">
        <v>175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9.18</v>
      </c>
      <c r="F35" s="39">
        <v>9.2100000000000009</v>
      </c>
      <c r="G35" s="39">
        <v>9.1199999999999992</v>
      </c>
      <c r="H35" s="36">
        <v>9.1</v>
      </c>
      <c r="I35" s="39">
        <v>9.09</v>
      </c>
      <c r="J35" s="17">
        <v>9.14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7.49</v>
      </c>
      <c r="F36" s="39">
        <v>8.2799999999999994</v>
      </c>
      <c r="G36" s="39">
        <v>8.92</v>
      </c>
      <c r="H36" s="36">
        <v>9.7100000000000009</v>
      </c>
      <c r="I36" s="39">
        <v>8.61</v>
      </c>
      <c r="J36" s="17">
        <v>5.79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13.7</v>
      </c>
      <c r="F37" s="39">
        <v>14.3</v>
      </c>
      <c r="G37" s="30">
        <v>15.1</v>
      </c>
      <c r="H37" s="36">
        <v>15.1</v>
      </c>
      <c r="I37" s="39">
        <v>18.5</v>
      </c>
      <c r="J37" s="17">
        <v>20.8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9.8000000000000007</v>
      </c>
      <c r="F38" s="30">
        <v>9.76</v>
      </c>
      <c r="G38" s="30">
        <v>12.9</v>
      </c>
      <c r="H38" s="32">
        <v>13.75</v>
      </c>
      <c r="I38" s="39">
        <v>7.04</v>
      </c>
      <c r="J38" s="17">
        <v>6.71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0.5</v>
      </c>
      <c r="H39" s="36">
        <v>0.5</v>
      </c>
      <c r="I39" s="39">
        <v>1</v>
      </c>
      <c r="J39" s="17">
        <v>1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10.07</v>
      </c>
      <c r="F40" s="39">
        <v>10.130000000000001</v>
      </c>
      <c r="G40" s="39">
        <v>10.130000000000001</v>
      </c>
      <c r="H40" s="36">
        <v>9.58</v>
      </c>
      <c r="I40" s="39">
        <v>9.84</v>
      </c>
      <c r="J40" s="17">
        <v>9.9600000000000009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23.5</v>
      </c>
      <c r="F41" s="39">
        <v>21.8</v>
      </c>
      <c r="G41" s="39">
        <v>20.51</v>
      </c>
      <c r="H41" s="36">
        <v>21.4</v>
      </c>
      <c r="I41" s="39">
        <v>25.6</v>
      </c>
      <c r="J41" s="17">
        <v>26.61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8.34</v>
      </c>
      <c r="F42" s="39">
        <v>8.99</v>
      </c>
      <c r="G42" s="39">
        <v>7.03</v>
      </c>
      <c r="H42" s="36">
        <v>7.52</v>
      </c>
      <c r="I42" s="39">
        <v>8.09</v>
      </c>
      <c r="J42" s="17">
        <v>8.7799999999999994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6.55</v>
      </c>
      <c r="F43" s="39">
        <v>6.28</v>
      </c>
      <c r="G43" s="39">
        <v>9.6999999999999993</v>
      </c>
      <c r="H43" s="36">
        <v>8.07</v>
      </c>
      <c r="I43" s="39">
        <v>8.26</v>
      </c>
      <c r="J43" s="17">
        <v>8.2899999999999991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762</v>
      </c>
      <c r="F44" s="39">
        <v>717</v>
      </c>
      <c r="G44" s="39">
        <v>803</v>
      </c>
      <c r="H44" s="36">
        <v>750</v>
      </c>
      <c r="I44" s="39">
        <v>749</v>
      </c>
      <c r="J44" s="17">
        <v>869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6.48</v>
      </c>
      <c r="F45" s="39">
        <v>5.76</v>
      </c>
      <c r="G45" s="39">
        <v>7.02</v>
      </c>
      <c r="H45" s="36">
        <v>8.85</v>
      </c>
      <c r="I45" s="39">
        <v>5.79</v>
      </c>
      <c r="J45" s="17">
        <v>6.52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20.6</v>
      </c>
      <c r="F46" s="39">
        <v>19.8</v>
      </c>
      <c r="G46" s="39">
        <v>18.600000000000001</v>
      </c>
      <c r="H46" s="36">
        <v>19.2</v>
      </c>
      <c r="I46" s="39">
        <v>18.600000000000001</v>
      </c>
      <c r="J46" s="17">
        <v>29.2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3.6</v>
      </c>
      <c r="F47" s="39">
        <v>6.7</v>
      </c>
      <c r="G47" s="39">
        <v>3.6</v>
      </c>
      <c r="H47" s="36">
        <v>7.9</v>
      </c>
      <c r="I47" s="39">
        <v>2.54</v>
      </c>
      <c r="J47" s="17">
        <v>2.61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5.24</v>
      </c>
      <c r="F48" s="39">
        <v>6.94</v>
      </c>
      <c r="G48" s="39">
        <v>8.25</v>
      </c>
      <c r="H48" s="36">
        <v>7.46</v>
      </c>
      <c r="I48" s="39">
        <v>6.04</v>
      </c>
      <c r="J48" s="17">
        <v>6.71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4.4000000000000004</v>
      </c>
      <c r="F49" s="39">
        <v>1.4</v>
      </c>
      <c r="G49" s="39">
        <v>6.7</v>
      </c>
      <c r="H49" s="36">
        <v>5.7</v>
      </c>
      <c r="I49" s="39">
        <v>1.4</v>
      </c>
      <c r="J49" s="17">
        <v>5.7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9.5</v>
      </c>
      <c r="F50" s="39">
        <v>8.1999999999999993</v>
      </c>
      <c r="G50" s="39">
        <v>0.75</v>
      </c>
      <c r="H50" s="36">
        <v>6.3</v>
      </c>
      <c r="I50" s="39">
        <v>12</v>
      </c>
      <c r="J50" s="17">
        <v>6.68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8.0500000000000007</v>
      </c>
      <c r="D56" s="18" t="s">
        <v>80</v>
      </c>
      <c r="E56" s="19">
        <v>80</v>
      </c>
      <c r="F56" s="18" t="s">
        <v>81</v>
      </c>
      <c r="G56" s="19">
        <v>86</v>
      </c>
      <c r="H56" s="18" t="s">
        <v>82</v>
      </c>
      <c r="I56" s="19">
        <v>0.02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98.9</v>
      </c>
      <c r="C59" s="25"/>
      <c r="D59" s="28">
        <v>53.1</v>
      </c>
      <c r="E59" s="25"/>
      <c r="F59" s="25">
        <v>55.5</v>
      </c>
      <c r="G59" s="29"/>
      <c r="H59" s="25">
        <v>15.3</v>
      </c>
      <c r="I59" s="25"/>
      <c r="J59" s="17">
        <v>65.2</v>
      </c>
      <c r="K59" s="17"/>
      <c r="L59" s="17"/>
      <c r="M59" s="17"/>
    </row>
    <row r="60" spans="1:13" ht="18.75" x14ac:dyDescent="0.25">
      <c r="A60" s="24" t="s">
        <v>1</v>
      </c>
      <c r="B60" s="25">
        <v>36.6</v>
      </c>
      <c r="C60" s="25"/>
      <c r="D60" s="28">
        <v>37.9</v>
      </c>
      <c r="E60" s="25"/>
      <c r="F60" s="25">
        <v>40.4</v>
      </c>
      <c r="G60" s="29"/>
      <c r="H60" s="25">
        <v>42</v>
      </c>
      <c r="I60" s="25"/>
      <c r="J60" s="17">
        <v>119</v>
      </c>
      <c r="K60" s="17"/>
      <c r="L60" s="17">
        <v>47.1</v>
      </c>
      <c r="M60" s="17"/>
    </row>
    <row r="61" spans="1:13" ht="18.75" x14ac:dyDescent="0.25">
      <c r="A61" s="24" t="s">
        <v>2</v>
      </c>
      <c r="B61" s="25">
        <v>7.28</v>
      </c>
      <c r="C61" s="25"/>
      <c r="D61" s="28">
        <v>6.17</v>
      </c>
      <c r="E61" s="25"/>
      <c r="F61" s="25">
        <v>17.5</v>
      </c>
      <c r="G61" s="29"/>
      <c r="H61" s="25"/>
      <c r="I61" s="25"/>
      <c r="J61" s="17">
        <v>2.12</v>
      </c>
      <c r="K61" s="17"/>
      <c r="L61" s="17">
        <v>3.6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28.76</v>
      </c>
      <c r="D63" s="28"/>
      <c r="E63" s="25">
        <v>29.47</v>
      </c>
      <c r="F63" s="25"/>
      <c r="G63" s="29">
        <v>27.03</v>
      </c>
      <c r="H63" s="25"/>
      <c r="I63" s="25">
        <v>27.36</v>
      </c>
      <c r="J63" s="17"/>
      <c r="K63" s="17">
        <v>27.7</v>
      </c>
      <c r="M63" s="17">
        <v>42.29</v>
      </c>
    </row>
    <row r="64" spans="1:13" ht="18.75" x14ac:dyDescent="0.25">
      <c r="A64" s="26" t="s">
        <v>3</v>
      </c>
      <c r="B64" s="25"/>
      <c r="C64" s="25">
        <v>4.79</v>
      </c>
      <c r="D64" s="28"/>
      <c r="E64" s="25">
        <v>5.58</v>
      </c>
      <c r="F64" s="25"/>
      <c r="G64" s="33">
        <v>5.7</v>
      </c>
      <c r="H64" s="25"/>
      <c r="I64" s="25">
        <v>4.8099999999999996</v>
      </c>
      <c r="J64" s="17"/>
      <c r="K64" s="17">
        <v>5.51</v>
      </c>
      <c r="L64" s="17"/>
      <c r="M64" s="17">
        <v>5.12</v>
      </c>
    </row>
    <row r="65" spans="1:13" ht="18.75" x14ac:dyDescent="0.25">
      <c r="A65" s="26" t="s">
        <v>4</v>
      </c>
      <c r="B65" s="25"/>
      <c r="C65" s="25">
        <v>84.03</v>
      </c>
      <c r="D65" s="28"/>
      <c r="E65" s="25">
        <v>85.01</v>
      </c>
      <c r="F65" s="25"/>
      <c r="G65" s="29">
        <v>85.8</v>
      </c>
      <c r="H65" s="25"/>
      <c r="I65" s="25">
        <v>89.25</v>
      </c>
      <c r="J65" s="17"/>
      <c r="K65" s="17"/>
      <c r="M65" s="17">
        <v>57.34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4.0999999999999996</v>
      </c>
      <c r="C67" s="25">
        <v>17.66</v>
      </c>
      <c r="D67" s="28">
        <v>4.29</v>
      </c>
      <c r="E67" s="25">
        <v>17.02</v>
      </c>
      <c r="F67" s="25">
        <v>7.3</v>
      </c>
      <c r="G67" s="29">
        <v>16.690000000000001</v>
      </c>
      <c r="H67" s="25">
        <v>10.5</v>
      </c>
      <c r="I67" s="25">
        <v>16.93</v>
      </c>
      <c r="J67" s="17">
        <v>0.45</v>
      </c>
      <c r="K67" s="17">
        <v>18.09</v>
      </c>
      <c r="L67" s="17">
        <v>1.62</v>
      </c>
      <c r="M67" s="17">
        <v>18.89</v>
      </c>
    </row>
    <row r="68" spans="1:13" ht="18.75" x14ac:dyDescent="0.25">
      <c r="A68" s="27" t="s">
        <v>5</v>
      </c>
      <c r="B68" s="31">
        <v>10.3</v>
      </c>
      <c r="C68" s="25">
        <v>7.11</v>
      </c>
      <c r="D68" s="28">
        <v>10.3</v>
      </c>
      <c r="E68" s="25">
        <v>7.31</v>
      </c>
      <c r="F68" s="25">
        <v>8.2799999999999994</v>
      </c>
      <c r="G68" s="29">
        <v>7.57</v>
      </c>
      <c r="H68" s="25">
        <v>8.69</v>
      </c>
      <c r="I68" s="25">
        <v>7.11</v>
      </c>
      <c r="J68" s="17">
        <v>3.11</v>
      </c>
      <c r="K68" s="17">
        <v>7.23</v>
      </c>
      <c r="L68" s="17">
        <v>4.1100000000000003</v>
      </c>
      <c r="M68" s="17">
        <v>7.03</v>
      </c>
    </row>
    <row r="69" spans="1:13" ht="18.75" x14ac:dyDescent="0.25">
      <c r="A69" s="27" t="s">
        <v>6</v>
      </c>
      <c r="B69" s="31">
        <v>17.2</v>
      </c>
      <c r="C69" s="25">
        <v>7.3</v>
      </c>
      <c r="D69" s="28">
        <v>9.8000000000000007</v>
      </c>
      <c r="E69" s="25">
        <v>7.07</v>
      </c>
      <c r="F69" s="25">
        <v>25.4</v>
      </c>
      <c r="G69" s="29">
        <v>7</v>
      </c>
      <c r="H69" s="25">
        <v>12.7</v>
      </c>
      <c r="I69" s="25">
        <v>6.5</v>
      </c>
      <c r="J69" s="17"/>
      <c r="K69" s="17"/>
      <c r="L69" s="17">
        <v>6.98</v>
      </c>
      <c r="M69" s="17">
        <v>6.63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96"/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5" ht="17.25" customHeight="1" x14ac:dyDescent="0.15">
      <c r="A2" s="99" t="s">
        <v>8</v>
      </c>
      <c r="B2" s="99"/>
      <c r="C2" s="101" t="s">
        <v>96</v>
      </c>
      <c r="D2" s="101"/>
      <c r="E2" s="101"/>
      <c r="F2" s="102" t="s">
        <v>102</v>
      </c>
      <c r="G2" s="102"/>
      <c r="H2" s="102"/>
      <c r="I2" s="103" t="s">
        <v>186</v>
      </c>
      <c r="J2" s="103"/>
      <c r="K2" s="103"/>
    </row>
    <row r="3" spans="1:15" ht="20.25" x14ac:dyDescent="0.15">
      <c r="A3" s="100"/>
      <c r="B3" s="10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95" t="s">
        <v>12</v>
      </c>
      <c r="B4" s="5" t="s">
        <v>13</v>
      </c>
      <c r="C4" s="67">
        <v>28821</v>
      </c>
      <c r="D4" s="67"/>
      <c r="E4" s="67"/>
      <c r="F4" s="67">
        <v>29996</v>
      </c>
      <c r="G4" s="67"/>
      <c r="H4" s="67"/>
      <c r="I4" s="67">
        <v>31340</v>
      </c>
      <c r="J4" s="67"/>
      <c r="K4" s="67"/>
      <c r="L4" s="104" t="s">
        <v>89</v>
      </c>
      <c r="M4" s="104" t="s">
        <v>90</v>
      </c>
    </row>
    <row r="5" spans="1:15" ht="21.95" customHeight="1" x14ac:dyDescent="0.15">
      <c r="A5" s="95"/>
      <c r="B5" s="6" t="s">
        <v>14</v>
      </c>
      <c r="C5" s="67">
        <v>22377</v>
      </c>
      <c r="D5" s="67"/>
      <c r="E5" s="67"/>
      <c r="F5" s="67">
        <v>23334</v>
      </c>
      <c r="G5" s="67"/>
      <c r="H5" s="67"/>
      <c r="I5" s="67">
        <v>24395</v>
      </c>
      <c r="J5" s="67"/>
      <c r="K5" s="67"/>
      <c r="L5" s="105"/>
      <c r="M5" s="105"/>
    </row>
    <row r="6" spans="1:15" ht="21.95" customHeight="1" x14ac:dyDescent="0.15">
      <c r="A6" s="95"/>
      <c r="B6" s="6" t="s">
        <v>15</v>
      </c>
      <c r="C6" s="109">
        <f>C4-'7日'!I4</f>
        <v>1021</v>
      </c>
      <c r="D6" s="109"/>
      <c r="E6" s="109"/>
      <c r="F6" s="110">
        <f>F4-C4</f>
        <v>1175</v>
      </c>
      <c r="G6" s="111"/>
      <c r="H6" s="112"/>
      <c r="I6" s="110">
        <f>I4-F4</f>
        <v>1344</v>
      </c>
      <c r="J6" s="111"/>
      <c r="K6" s="112"/>
      <c r="L6" s="106">
        <f>C6+F6+I6</f>
        <v>3540</v>
      </c>
      <c r="M6" s="106">
        <f>C7+F7+I7</f>
        <v>2935</v>
      </c>
    </row>
    <row r="7" spans="1:15" ht="21.95" customHeight="1" x14ac:dyDescent="0.15">
      <c r="A7" s="95"/>
      <c r="B7" s="6" t="s">
        <v>16</v>
      </c>
      <c r="C7" s="109">
        <f>C5-'7日'!I5</f>
        <v>917</v>
      </c>
      <c r="D7" s="109"/>
      <c r="E7" s="109"/>
      <c r="F7" s="110">
        <f>F5-C5</f>
        <v>957</v>
      </c>
      <c r="G7" s="111"/>
      <c r="H7" s="112"/>
      <c r="I7" s="110">
        <f>I5-F5</f>
        <v>1061</v>
      </c>
      <c r="J7" s="111"/>
      <c r="K7" s="112"/>
      <c r="L7" s="106"/>
      <c r="M7" s="106"/>
    </row>
    <row r="8" spans="1:15" ht="21.95" customHeight="1" x14ac:dyDescent="0.15">
      <c r="A8" s="95"/>
      <c r="B8" s="6" t="s">
        <v>17</v>
      </c>
      <c r="C8" s="67">
        <v>0</v>
      </c>
      <c r="D8" s="67"/>
      <c r="E8" s="67"/>
      <c r="F8" s="67">
        <v>0</v>
      </c>
      <c r="G8" s="67"/>
      <c r="H8" s="67"/>
      <c r="I8" s="67">
        <v>0</v>
      </c>
      <c r="J8" s="67"/>
      <c r="K8" s="67"/>
    </row>
    <row r="9" spans="1:15" ht="21.95" customHeight="1" x14ac:dyDescent="0.15">
      <c r="A9" s="66" t="s">
        <v>18</v>
      </c>
      <c r="B9" s="7" t="s">
        <v>19</v>
      </c>
      <c r="C9" s="67">
        <v>48</v>
      </c>
      <c r="D9" s="67"/>
      <c r="E9" s="67"/>
      <c r="F9" s="67">
        <v>44</v>
      </c>
      <c r="G9" s="67"/>
      <c r="H9" s="67"/>
      <c r="I9" s="67">
        <v>50</v>
      </c>
      <c r="J9" s="67"/>
      <c r="K9" s="67"/>
      <c r="L9" s="107" t="s">
        <v>91</v>
      </c>
      <c r="M9" s="108"/>
      <c r="N9" s="108"/>
      <c r="O9" s="108"/>
    </row>
    <row r="10" spans="1:15" ht="21.95" customHeight="1" x14ac:dyDescent="0.15">
      <c r="A10" s="66"/>
      <c r="B10" s="7" t="s">
        <v>20</v>
      </c>
      <c r="C10" s="67">
        <v>48</v>
      </c>
      <c r="D10" s="67"/>
      <c r="E10" s="67"/>
      <c r="F10" s="67">
        <v>40</v>
      </c>
      <c r="G10" s="67"/>
      <c r="H10" s="67"/>
      <c r="I10" s="67">
        <v>50</v>
      </c>
      <c r="J10" s="67"/>
      <c r="K10" s="67"/>
    </row>
    <row r="11" spans="1:15" ht="21.95" customHeight="1" x14ac:dyDescent="0.15">
      <c r="A11" s="64" t="s">
        <v>21</v>
      </c>
      <c r="B11" s="38" t="s">
        <v>22</v>
      </c>
      <c r="C11" s="39" t="s">
        <v>93</v>
      </c>
      <c r="D11" s="39" t="s">
        <v>93</v>
      </c>
      <c r="E11" s="39" t="s">
        <v>93</v>
      </c>
      <c r="F11" s="39" t="s">
        <v>93</v>
      </c>
      <c r="G11" s="39" t="s">
        <v>93</v>
      </c>
      <c r="H11" s="39" t="s">
        <v>93</v>
      </c>
      <c r="I11" s="39" t="s">
        <v>93</v>
      </c>
      <c r="J11" s="39" t="s">
        <v>93</v>
      </c>
      <c r="K11" s="39" t="s">
        <v>93</v>
      </c>
    </row>
    <row r="12" spans="1:15" ht="21.95" customHeight="1" x14ac:dyDescent="0.15">
      <c r="A12" s="64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64"/>
      <c r="B13" s="65" t="s">
        <v>24</v>
      </c>
      <c r="C13" s="67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 x14ac:dyDescent="0.15">
      <c r="A14" s="64"/>
      <c r="B14" s="6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 x14ac:dyDescent="0.15">
      <c r="A15" s="49" t="s">
        <v>26</v>
      </c>
      <c r="B15" s="7" t="s">
        <v>27</v>
      </c>
      <c r="C15" s="36">
        <v>420</v>
      </c>
      <c r="D15" s="36">
        <v>380</v>
      </c>
      <c r="E15" s="36">
        <v>350</v>
      </c>
      <c r="F15" s="36">
        <v>350</v>
      </c>
      <c r="G15" s="36">
        <v>330</v>
      </c>
      <c r="H15" s="36">
        <v>450</v>
      </c>
      <c r="I15" s="36">
        <v>450</v>
      </c>
      <c r="J15" s="36">
        <v>410</v>
      </c>
      <c r="K15" s="36">
        <v>380</v>
      </c>
    </row>
    <row r="16" spans="1:15" ht="21.95" customHeight="1" x14ac:dyDescent="0.15">
      <c r="A16" s="49"/>
      <c r="B16" s="8" t="s">
        <v>28</v>
      </c>
      <c r="C16" s="62" t="s">
        <v>177</v>
      </c>
      <c r="D16" s="62"/>
      <c r="E16" s="62"/>
      <c r="F16" s="62" t="s">
        <v>180</v>
      </c>
      <c r="G16" s="62"/>
      <c r="H16" s="62"/>
      <c r="I16" s="62" t="s">
        <v>29</v>
      </c>
      <c r="J16" s="62"/>
      <c r="K16" s="62"/>
    </row>
    <row r="17" spans="1:11" ht="21.95" customHeight="1" x14ac:dyDescent="0.15">
      <c r="A17" s="89" t="s">
        <v>30</v>
      </c>
      <c r="B17" s="37" t="s">
        <v>22</v>
      </c>
      <c r="C17" s="39" t="s">
        <v>93</v>
      </c>
      <c r="D17" s="39" t="s">
        <v>93</v>
      </c>
      <c r="E17" s="39" t="s">
        <v>93</v>
      </c>
      <c r="F17" s="39" t="s">
        <v>93</v>
      </c>
      <c r="G17" s="39" t="s">
        <v>93</v>
      </c>
      <c r="H17" s="39" t="s">
        <v>93</v>
      </c>
      <c r="I17" s="39" t="s">
        <v>93</v>
      </c>
      <c r="J17" s="39" t="s">
        <v>93</v>
      </c>
      <c r="K17" s="39" t="s">
        <v>93</v>
      </c>
    </row>
    <row r="18" spans="1:11" ht="21.95" customHeight="1" x14ac:dyDescent="0.15">
      <c r="A18" s="8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89"/>
      <c r="B19" s="90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 x14ac:dyDescent="0.15">
      <c r="A20" s="89"/>
      <c r="B20" s="90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 x14ac:dyDescent="0.15">
      <c r="A21" s="66" t="s">
        <v>31</v>
      </c>
      <c r="B21" s="7" t="s">
        <v>32</v>
      </c>
      <c r="C21" s="36">
        <v>300</v>
      </c>
      <c r="D21" s="36">
        <v>500</v>
      </c>
      <c r="E21" s="36">
        <v>450</v>
      </c>
      <c r="F21" s="36">
        <v>450</v>
      </c>
      <c r="G21" s="36">
        <v>420</v>
      </c>
      <c r="H21" s="36">
        <v>300</v>
      </c>
      <c r="I21" s="36">
        <v>300</v>
      </c>
      <c r="J21" s="36">
        <v>470</v>
      </c>
      <c r="K21" s="36">
        <v>400</v>
      </c>
    </row>
    <row r="22" spans="1:11" ht="38.25" customHeight="1" x14ac:dyDescent="0.15">
      <c r="A22" s="66"/>
      <c r="B22" s="8" t="s">
        <v>33</v>
      </c>
      <c r="C22" s="62" t="s">
        <v>178</v>
      </c>
      <c r="D22" s="62"/>
      <c r="E22" s="62"/>
      <c r="F22" s="62" t="s">
        <v>181</v>
      </c>
      <c r="G22" s="62"/>
      <c r="H22" s="62"/>
      <c r="I22" s="62" t="s">
        <v>188</v>
      </c>
      <c r="J22" s="62"/>
      <c r="K22" s="62"/>
    </row>
    <row r="23" spans="1:11" ht="21.95" customHeight="1" x14ac:dyDescent="0.15">
      <c r="A23" s="88" t="s">
        <v>35</v>
      </c>
      <c r="B23" s="9" t="s">
        <v>36</v>
      </c>
      <c r="C23" s="63">
        <f>1000+1050</f>
        <v>2050</v>
      </c>
      <c r="D23" s="63"/>
      <c r="E23" s="63"/>
      <c r="F23" s="63">
        <f>950+990</f>
        <v>1940</v>
      </c>
      <c r="G23" s="63"/>
      <c r="H23" s="63"/>
      <c r="I23" s="63">
        <f>950+990</f>
        <v>1940</v>
      </c>
      <c r="J23" s="63"/>
      <c r="K23" s="63"/>
    </row>
    <row r="24" spans="1:11" ht="21.95" customHeight="1" x14ac:dyDescent="0.15">
      <c r="A24" s="88"/>
      <c r="B24" s="9" t="s">
        <v>37</v>
      </c>
      <c r="C24" s="63">
        <f>230+200</f>
        <v>430</v>
      </c>
      <c r="D24" s="63"/>
      <c r="E24" s="63"/>
      <c r="F24" s="63">
        <f>180+150</f>
        <v>330</v>
      </c>
      <c r="G24" s="63"/>
      <c r="H24" s="63"/>
      <c r="I24" s="63">
        <f>180+150</f>
        <v>330</v>
      </c>
      <c r="J24" s="63"/>
      <c r="K24" s="63"/>
    </row>
    <row r="25" spans="1:11" ht="21.95" customHeight="1" x14ac:dyDescent="0.15">
      <c r="A25" s="49" t="s">
        <v>38</v>
      </c>
      <c r="B25" s="7" t="s">
        <v>39</v>
      </c>
      <c r="C25" s="63">
        <v>6</v>
      </c>
      <c r="D25" s="63"/>
      <c r="E25" s="63"/>
      <c r="F25" s="63">
        <v>5</v>
      </c>
      <c r="G25" s="63"/>
      <c r="H25" s="63"/>
      <c r="I25" s="63">
        <v>5</v>
      </c>
      <c r="J25" s="63"/>
      <c r="K25" s="63"/>
    </row>
    <row r="26" spans="1:11" ht="21.95" customHeight="1" x14ac:dyDescent="0.15">
      <c r="A26" s="49"/>
      <c r="B26" s="7" t="s">
        <v>40</v>
      </c>
      <c r="C26" s="63">
        <v>270</v>
      </c>
      <c r="D26" s="63"/>
      <c r="E26" s="63"/>
      <c r="F26" s="63">
        <v>266</v>
      </c>
      <c r="G26" s="63"/>
      <c r="H26" s="63"/>
      <c r="I26" s="63">
        <v>262</v>
      </c>
      <c r="J26" s="63"/>
      <c r="K26" s="63"/>
    </row>
    <row r="27" spans="1:11" ht="21.95" customHeight="1" x14ac:dyDescent="0.15">
      <c r="A27" s="49"/>
      <c r="B27" s="7" t="s">
        <v>41</v>
      </c>
      <c r="C27" s="63">
        <v>3</v>
      </c>
      <c r="D27" s="63"/>
      <c r="E27" s="63"/>
      <c r="F27" s="63">
        <v>3</v>
      </c>
      <c r="G27" s="63"/>
      <c r="H27" s="63"/>
      <c r="I27" s="63">
        <v>3</v>
      </c>
      <c r="J27" s="63"/>
      <c r="K27" s="63"/>
    </row>
    <row r="28" spans="1:11" ht="76.5" customHeight="1" x14ac:dyDescent="0.15">
      <c r="A28" s="71" t="s" ph="1">
        <v>42</v>
      </c>
      <c r="B28" s="72" ph="1"/>
      <c r="C28" s="77" t="s">
        <v>182</v>
      </c>
      <c r="D28" s="78"/>
      <c r="E28" s="79"/>
      <c r="F28" s="77" t="s">
        <v>184</v>
      </c>
      <c r="G28" s="78"/>
      <c r="H28" s="79"/>
      <c r="I28" s="77"/>
      <c r="J28" s="78"/>
      <c r="K28" s="79"/>
    </row>
    <row r="29" spans="1:11" ht="24" customHeight="1" x14ac:dyDescent="0.15">
      <c r="A29" s="73" ph="1"/>
      <c r="B29" s="74" ph="1"/>
      <c r="C29" s="80"/>
      <c r="D29" s="81"/>
      <c r="E29" s="82"/>
      <c r="F29" s="80"/>
      <c r="G29" s="81"/>
      <c r="H29" s="82"/>
      <c r="I29" s="80"/>
      <c r="J29" s="81"/>
      <c r="K29" s="82"/>
    </row>
    <row r="30" spans="1:11" x14ac:dyDescent="0.15">
      <c r="A30" s="75" ph="1"/>
      <c r="B30" s="76" ph="1"/>
      <c r="C30" s="83"/>
      <c r="D30" s="84"/>
      <c r="E30" s="85"/>
      <c r="F30" s="83"/>
      <c r="G30" s="84"/>
      <c r="H30" s="85"/>
      <c r="I30" s="83"/>
      <c r="J30" s="84"/>
      <c r="K30" s="85"/>
    </row>
    <row r="31" spans="1:11" ht="14.25" x14ac:dyDescent="0.15">
      <c r="A31" s="86" t="s">
        <v>43</v>
      </c>
      <c r="B31" s="87"/>
      <c r="C31" s="45" t="s">
        <v>179</v>
      </c>
      <c r="D31" s="46"/>
      <c r="E31" s="47"/>
      <c r="F31" s="45" t="s">
        <v>185</v>
      </c>
      <c r="G31" s="46"/>
      <c r="H31" s="47"/>
      <c r="I31" s="45" t="s">
        <v>187</v>
      </c>
      <c r="J31" s="46"/>
      <c r="K31" s="47"/>
    </row>
    <row r="32" spans="1:11" ht="18.75" x14ac:dyDescent="0.15">
      <c r="B32" s="48" t="s">
        <v>45</v>
      </c>
      <c r="C32" s="48"/>
      <c r="D32" s="48"/>
      <c r="E32" s="48"/>
      <c r="F32" s="48"/>
      <c r="G32" s="48"/>
      <c r="H32" s="48"/>
      <c r="I32" s="48"/>
    </row>
    <row r="33" spans="1:10" ht="14.25" x14ac:dyDescent="0.15">
      <c r="A33" s="49"/>
      <c r="B33" s="35" t="s">
        <v>8</v>
      </c>
      <c r="C33" s="16" t="s">
        <v>46</v>
      </c>
      <c r="D33" s="16" t="s">
        <v>47</v>
      </c>
      <c r="E33" s="51" t="s">
        <v>48</v>
      </c>
      <c r="F33" s="52"/>
      <c r="G33" s="53" t="s">
        <v>49</v>
      </c>
      <c r="H33" s="54"/>
      <c r="I33" s="55" t="s">
        <v>50</v>
      </c>
      <c r="J33" s="56"/>
    </row>
    <row r="34" spans="1:10" ht="15.75" x14ac:dyDescent="0.15">
      <c r="A34" s="50"/>
      <c r="B34" s="57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50"/>
      <c r="B35" s="57"/>
      <c r="C35" s="12" t="s">
        <v>54</v>
      </c>
      <c r="D35" s="12" t="s">
        <v>55</v>
      </c>
      <c r="E35" s="39">
        <v>9.0500000000000007</v>
      </c>
      <c r="F35" s="39">
        <v>6.43</v>
      </c>
      <c r="G35" s="39">
        <v>3.96</v>
      </c>
      <c r="H35" s="36">
        <v>8.44</v>
      </c>
      <c r="I35" s="39">
        <v>9.36</v>
      </c>
      <c r="J35" s="17">
        <v>9.32</v>
      </c>
    </row>
    <row r="36" spans="1:10" ht="15.75" x14ac:dyDescent="0.15">
      <c r="A36" s="50"/>
      <c r="B36" s="57"/>
      <c r="C36" s="11" t="s">
        <v>56</v>
      </c>
      <c r="D36" s="11" t="s">
        <v>57</v>
      </c>
      <c r="E36" s="39">
        <v>6.87</v>
      </c>
      <c r="F36" s="39">
        <v>7.65</v>
      </c>
      <c r="G36" s="39">
        <v>10.42</v>
      </c>
      <c r="H36" s="36">
        <v>8.74</v>
      </c>
      <c r="I36" s="39">
        <v>6.87</v>
      </c>
      <c r="J36" s="17">
        <v>7.21</v>
      </c>
    </row>
    <row r="37" spans="1:10" ht="18.75" x14ac:dyDescent="0.15">
      <c r="A37" s="50"/>
      <c r="B37" s="57"/>
      <c r="C37" s="12" t="s">
        <v>58</v>
      </c>
      <c r="D37" s="11" t="s">
        <v>59</v>
      </c>
      <c r="E37" s="39">
        <v>23.6</v>
      </c>
      <c r="F37" s="39">
        <v>21.5</v>
      </c>
      <c r="G37" s="30">
        <v>22.3</v>
      </c>
      <c r="H37" s="36">
        <v>14.9</v>
      </c>
      <c r="I37" s="39">
        <v>16</v>
      </c>
      <c r="J37" s="17">
        <v>13.1</v>
      </c>
    </row>
    <row r="38" spans="1:10" ht="16.5" x14ac:dyDescent="0.15">
      <c r="A38" s="50"/>
      <c r="B38" s="57"/>
      <c r="C38" s="13" t="s">
        <v>60</v>
      </c>
      <c r="D38" s="11" t="s">
        <v>61</v>
      </c>
      <c r="E38" s="30">
        <v>10.37</v>
      </c>
      <c r="F38" s="30">
        <v>15.7</v>
      </c>
      <c r="G38" s="30">
        <v>759</v>
      </c>
      <c r="H38" s="32">
        <v>174</v>
      </c>
      <c r="I38" s="39">
        <v>79.3</v>
      </c>
      <c r="J38" s="17">
        <v>5.68</v>
      </c>
    </row>
    <row r="39" spans="1:10" ht="14.25" x14ac:dyDescent="0.15">
      <c r="A39" s="50"/>
      <c r="B39" s="57" t="s">
        <v>62</v>
      </c>
      <c r="C39" s="11" t="s">
        <v>52</v>
      </c>
      <c r="D39" s="11" t="s">
        <v>61</v>
      </c>
      <c r="E39" s="39">
        <v>0.5</v>
      </c>
      <c r="F39" s="39">
        <v>0.5</v>
      </c>
      <c r="G39" s="39">
        <v>0.5</v>
      </c>
      <c r="H39" s="36">
        <v>0.5</v>
      </c>
      <c r="I39" s="39">
        <v>0.6</v>
      </c>
      <c r="J39" s="17">
        <v>0.6</v>
      </c>
    </row>
    <row r="40" spans="1:10" ht="15.75" x14ac:dyDescent="0.15">
      <c r="A40" s="50"/>
      <c r="B40" s="57"/>
      <c r="C40" s="12" t="s">
        <v>54</v>
      </c>
      <c r="D40" s="12" t="s">
        <v>63</v>
      </c>
      <c r="E40" s="39">
        <v>10.28</v>
      </c>
      <c r="F40" s="39">
        <v>5.55</v>
      </c>
      <c r="G40" s="39">
        <v>4.3</v>
      </c>
      <c r="H40" s="36">
        <v>4.96</v>
      </c>
      <c r="I40" s="39">
        <v>6.83</v>
      </c>
      <c r="J40" s="17">
        <v>9.85</v>
      </c>
    </row>
    <row r="41" spans="1:10" ht="15.75" x14ac:dyDescent="0.15">
      <c r="A41" s="50"/>
      <c r="B41" s="57"/>
      <c r="C41" s="11" t="s">
        <v>56</v>
      </c>
      <c r="D41" s="11" t="s">
        <v>64</v>
      </c>
      <c r="E41" s="39">
        <v>23.14</v>
      </c>
      <c r="F41" s="39">
        <v>23.78</v>
      </c>
      <c r="G41" s="39">
        <v>25.9</v>
      </c>
      <c r="H41" s="36">
        <v>20.6</v>
      </c>
      <c r="I41" s="39">
        <v>34.5</v>
      </c>
      <c r="J41" s="17">
        <v>27.2</v>
      </c>
    </row>
    <row r="42" spans="1:10" ht="15.75" x14ac:dyDescent="0.25">
      <c r="A42" s="50"/>
      <c r="B42" s="57"/>
      <c r="C42" s="13" t="s">
        <v>65</v>
      </c>
      <c r="D42" s="12" t="s">
        <v>66</v>
      </c>
      <c r="E42" s="39">
        <v>7.4</v>
      </c>
      <c r="F42" s="39">
        <v>0.35</v>
      </c>
      <c r="G42" s="39">
        <v>3.07</v>
      </c>
      <c r="H42" s="36">
        <v>0.87</v>
      </c>
      <c r="I42" s="39">
        <v>1.2</v>
      </c>
      <c r="J42" s="17">
        <v>6.7</v>
      </c>
    </row>
    <row r="43" spans="1:10" ht="16.5" x14ac:dyDescent="0.15">
      <c r="A43" s="50"/>
      <c r="B43" s="57"/>
      <c r="C43" s="13" t="s">
        <v>67</v>
      </c>
      <c r="D43" s="11" t="s">
        <v>68</v>
      </c>
      <c r="E43" s="39">
        <v>9.16</v>
      </c>
      <c r="F43" s="39">
        <v>8.59</v>
      </c>
      <c r="G43" s="39">
        <v>15.8</v>
      </c>
      <c r="H43" s="36">
        <v>22.4</v>
      </c>
      <c r="I43" s="39">
        <v>9.8000000000000007</v>
      </c>
      <c r="J43" s="17">
        <v>9.8000000000000007</v>
      </c>
    </row>
    <row r="44" spans="1:10" ht="18.75" x14ac:dyDescent="0.15">
      <c r="A44" s="50"/>
      <c r="B44" s="57"/>
      <c r="C44" s="12" t="s">
        <v>58</v>
      </c>
      <c r="D44" s="11" t="s">
        <v>69</v>
      </c>
      <c r="E44" s="39">
        <v>965</v>
      </c>
      <c r="F44" s="39">
        <v>1158</v>
      </c>
      <c r="G44" s="39">
        <v>1510</v>
      </c>
      <c r="H44" s="36">
        <v>1310</v>
      </c>
      <c r="I44" s="39">
        <v>866</v>
      </c>
      <c r="J44" s="17">
        <v>812</v>
      </c>
    </row>
    <row r="45" spans="1:10" ht="15.75" x14ac:dyDescent="0.15">
      <c r="A45" s="50"/>
      <c r="B45" s="57" t="s">
        <v>70</v>
      </c>
      <c r="C45" s="13" t="s">
        <v>0</v>
      </c>
      <c r="D45" s="11" t="s">
        <v>71</v>
      </c>
      <c r="E45" s="39">
        <v>5.75</v>
      </c>
      <c r="F45" s="39">
        <v>6.79</v>
      </c>
      <c r="G45" s="39">
        <v>8.83</v>
      </c>
      <c r="H45" s="36">
        <v>8.81</v>
      </c>
      <c r="I45" s="39">
        <v>4.83</v>
      </c>
      <c r="J45" s="17">
        <v>5.4</v>
      </c>
    </row>
    <row r="46" spans="1:10" ht="18.75" x14ac:dyDescent="0.15">
      <c r="A46" s="50"/>
      <c r="B46" s="57"/>
      <c r="C46" s="12" t="s">
        <v>58</v>
      </c>
      <c r="D46" s="11" t="s">
        <v>59</v>
      </c>
      <c r="E46" s="39">
        <v>24.8</v>
      </c>
      <c r="F46" s="39">
        <v>29.8</v>
      </c>
      <c r="G46" s="39">
        <v>33.5</v>
      </c>
      <c r="H46" s="36">
        <v>24.2</v>
      </c>
      <c r="I46" s="39">
        <v>19.5</v>
      </c>
      <c r="J46" s="17">
        <v>24.3</v>
      </c>
    </row>
    <row r="47" spans="1:10" ht="16.5" x14ac:dyDescent="0.15">
      <c r="A47" s="50"/>
      <c r="B47" s="57"/>
      <c r="C47" s="13" t="s">
        <v>60</v>
      </c>
      <c r="D47" s="11" t="s">
        <v>72</v>
      </c>
      <c r="E47" s="39">
        <v>8.7899999999999991</v>
      </c>
      <c r="F47" s="39">
        <v>7.68</v>
      </c>
      <c r="G47" s="39">
        <v>5.57</v>
      </c>
      <c r="H47" s="36">
        <v>6.8</v>
      </c>
      <c r="I47" s="39">
        <v>6.24</v>
      </c>
      <c r="J47" s="17">
        <v>6.13</v>
      </c>
    </row>
    <row r="48" spans="1:10" ht="15.75" x14ac:dyDescent="0.15">
      <c r="A48" s="50"/>
      <c r="B48" s="57" t="s">
        <v>73</v>
      </c>
      <c r="C48" s="13" t="s">
        <v>0</v>
      </c>
      <c r="D48" s="11" t="s">
        <v>71</v>
      </c>
      <c r="E48" s="39">
        <v>6.14</v>
      </c>
      <c r="F48" s="39">
        <v>6.92</v>
      </c>
      <c r="G48" s="39">
        <v>7.5</v>
      </c>
      <c r="H48" s="36">
        <v>7.53</v>
      </c>
      <c r="I48" s="39">
        <v>5.14</v>
      </c>
      <c r="J48" s="17">
        <v>5.32</v>
      </c>
    </row>
    <row r="49" spans="1:13" ht="18.75" x14ac:dyDescent="0.15">
      <c r="A49" s="50"/>
      <c r="B49" s="57"/>
      <c r="C49" s="12" t="s">
        <v>58</v>
      </c>
      <c r="D49" s="11" t="s">
        <v>59</v>
      </c>
      <c r="E49" s="39">
        <v>3.9</v>
      </c>
      <c r="F49" s="39">
        <v>22.5</v>
      </c>
      <c r="G49" s="39">
        <v>40.1</v>
      </c>
      <c r="H49" s="36">
        <v>24.8</v>
      </c>
      <c r="I49" s="39">
        <v>12.3</v>
      </c>
      <c r="J49" s="17">
        <v>11.3</v>
      </c>
    </row>
    <row r="50" spans="1:13" ht="16.5" x14ac:dyDescent="0.15">
      <c r="A50" s="50"/>
      <c r="B50" s="57"/>
      <c r="C50" s="13" t="s">
        <v>60</v>
      </c>
      <c r="D50" s="11" t="s">
        <v>72</v>
      </c>
      <c r="E50" s="39">
        <v>7.86</v>
      </c>
      <c r="F50" s="39">
        <v>8.4</v>
      </c>
      <c r="G50" s="39">
        <v>48.7</v>
      </c>
      <c r="H50" s="36">
        <v>8.61</v>
      </c>
      <c r="I50" s="39">
        <v>7.42</v>
      </c>
      <c r="J50" s="17">
        <v>6.88</v>
      </c>
    </row>
    <row r="51" spans="1:13" ht="14.25" x14ac:dyDescent="0.15">
      <c r="A51" s="50"/>
      <c r="B51" s="57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50"/>
      <c r="B52" s="57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50"/>
      <c r="B53" s="57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50"/>
      <c r="B54" s="57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50"/>
      <c r="B55" s="58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7.91</v>
      </c>
      <c r="D56" s="18" t="s">
        <v>80</v>
      </c>
      <c r="E56" s="19">
        <v>82</v>
      </c>
      <c r="F56" s="18" t="s">
        <v>81</v>
      </c>
      <c r="G56" s="19">
        <v>75</v>
      </c>
      <c r="H56" s="18" t="s">
        <v>82</v>
      </c>
      <c r="I56" s="19">
        <v>0.01</v>
      </c>
      <c r="J56" s="17"/>
    </row>
    <row r="57" spans="1:13" ht="14.25" x14ac:dyDescent="0.15">
      <c r="A57" s="34"/>
      <c r="B57" s="59" t="s">
        <v>48</v>
      </c>
      <c r="C57" s="59"/>
      <c r="D57" s="59"/>
      <c r="E57" s="59"/>
      <c r="F57" s="60" t="s">
        <v>49</v>
      </c>
      <c r="G57" s="60"/>
      <c r="H57" s="60"/>
      <c r="I57" s="60"/>
      <c r="J57" s="61" t="s">
        <v>50</v>
      </c>
      <c r="K57" s="61"/>
      <c r="L57" s="61"/>
      <c r="M57" s="61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12.6</v>
      </c>
      <c r="C59" s="25"/>
      <c r="D59" s="28">
        <v>16.100000000000001</v>
      </c>
      <c r="E59" s="25"/>
      <c r="F59" s="25">
        <v>60.02</v>
      </c>
      <c r="G59" s="29"/>
      <c r="H59" s="25"/>
      <c r="I59" s="25"/>
      <c r="J59" s="17">
        <v>24.1</v>
      </c>
      <c r="K59" s="17"/>
      <c r="L59" s="17">
        <v>50.7</v>
      </c>
      <c r="M59" s="17"/>
    </row>
    <row r="60" spans="1:13" ht="18.75" x14ac:dyDescent="0.25">
      <c r="A60" s="24" t="s">
        <v>1</v>
      </c>
      <c r="B60" s="25">
        <v>12.8</v>
      </c>
      <c r="C60" s="25"/>
      <c r="D60" s="28">
        <v>55.4</v>
      </c>
      <c r="E60" s="25"/>
      <c r="F60" s="25"/>
      <c r="G60" s="29"/>
      <c r="H60" s="25">
        <v>2.39</v>
      </c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>
        <v>11.56</v>
      </c>
      <c r="E61" s="25"/>
      <c r="F61" s="25">
        <v>2.4</v>
      </c>
      <c r="G61" s="29"/>
      <c r="H61" s="25">
        <v>7.15</v>
      </c>
      <c r="I61" s="25"/>
      <c r="J61" s="17">
        <v>8.24</v>
      </c>
      <c r="K61" s="17"/>
      <c r="L61" s="17">
        <v>3.35</v>
      </c>
      <c r="M61" s="17"/>
    </row>
    <row r="62" spans="1:13" ht="18.75" x14ac:dyDescent="0.15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70"/>
    </row>
    <row r="63" spans="1:13" ht="18.75" x14ac:dyDescent="0.25">
      <c r="A63" s="26" t="s">
        <v>87</v>
      </c>
      <c r="B63" s="25"/>
      <c r="C63" s="25">
        <v>43.51</v>
      </c>
      <c r="D63" s="28"/>
      <c r="E63" s="25">
        <v>33.380000000000003</v>
      </c>
      <c r="F63" s="25"/>
      <c r="G63" s="29">
        <v>35.19</v>
      </c>
      <c r="H63" s="25"/>
      <c r="I63" s="25">
        <v>39.869999999999997</v>
      </c>
      <c r="J63" s="17"/>
      <c r="K63" s="17">
        <v>35.33</v>
      </c>
      <c r="M63" s="17">
        <v>32.81</v>
      </c>
    </row>
    <row r="64" spans="1:13" ht="18.75" x14ac:dyDescent="0.25">
      <c r="A64" s="26" t="s">
        <v>3</v>
      </c>
      <c r="B64" s="25"/>
      <c r="C64" s="25">
        <v>6.79</v>
      </c>
      <c r="D64" s="28"/>
      <c r="E64" s="25">
        <v>5.54</v>
      </c>
      <c r="F64" s="25"/>
      <c r="G64" s="33">
        <v>5.76</v>
      </c>
      <c r="H64" s="25"/>
      <c r="I64" s="25">
        <v>7.46</v>
      </c>
      <c r="J64" s="17"/>
      <c r="K64" s="17">
        <v>5.42</v>
      </c>
      <c r="L64" s="17"/>
      <c r="M64" s="17">
        <v>7.11</v>
      </c>
    </row>
    <row r="65" spans="1:13" ht="18.75" x14ac:dyDescent="0.25">
      <c r="A65" s="26" t="s">
        <v>4</v>
      </c>
      <c r="B65" s="25"/>
      <c r="C65" s="25">
        <v>56.23</v>
      </c>
      <c r="D65" s="28"/>
      <c r="E65" s="25">
        <v>71.22</v>
      </c>
      <c r="F65" s="25"/>
      <c r="G65" s="29">
        <v>70.7</v>
      </c>
      <c r="H65" s="25"/>
      <c r="I65" s="25">
        <v>72.599999999999994</v>
      </c>
      <c r="J65" s="17"/>
      <c r="K65" s="17">
        <v>75.239999999999995</v>
      </c>
      <c r="M65" s="17">
        <v>78.650000000000006</v>
      </c>
    </row>
    <row r="66" spans="1:13" ht="18.75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4"/>
    </row>
    <row r="67" spans="1:13" ht="18.75" x14ac:dyDescent="0.25">
      <c r="A67" s="27" t="s">
        <v>88</v>
      </c>
      <c r="B67" s="25">
        <v>18.73</v>
      </c>
      <c r="C67" s="25">
        <v>21</v>
      </c>
      <c r="D67" s="28"/>
      <c r="E67" s="25"/>
      <c r="F67" s="25">
        <v>13.4</v>
      </c>
      <c r="G67" s="29">
        <v>13.56</v>
      </c>
      <c r="H67" s="25">
        <v>7.15</v>
      </c>
      <c r="I67" s="25">
        <v>10.67</v>
      </c>
      <c r="J67" s="17">
        <v>2.69</v>
      </c>
      <c r="K67" s="17">
        <v>9.73</v>
      </c>
      <c r="L67" s="17">
        <v>2.87</v>
      </c>
      <c r="M67" s="17">
        <v>9.6999999999999993</v>
      </c>
    </row>
    <row r="68" spans="1:13" ht="18.75" x14ac:dyDescent="0.25">
      <c r="A68" s="27" t="s">
        <v>5</v>
      </c>
      <c r="B68" s="31">
        <v>7.11</v>
      </c>
      <c r="C68" s="25">
        <v>7.36</v>
      </c>
      <c r="D68" s="28">
        <v>4.58</v>
      </c>
      <c r="E68" s="25">
        <v>7.35</v>
      </c>
      <c r="F68" s="25">
        <v>5.53</v>
      </c>
      <c r="G68" s="29">
        <v>7.51</v>
      </c>
      <c r="H68" s="25">
        <v>5.72</v>
      </c>
      <c r="I68" s="25">
        <v>7.45</v>
      </c>
      <c r="J68" s="17">
        <v>4.42</v>
      </c>
      <c r="K68" s="17">
        <v>7.34</v>
      </c>
      <c r="L68" s="17">
        <v>4.63</v>
      </c>
      <c r="M68" s="17">
        <v>7.46</v>
      </c>
    </row>
    <row r="69" spans="1:13" ht="18.75" x14ac:dyDescent="0.25">
      <c r="A69" s="27" t="s">
        <v>6</v>
      </c>
      <c r="B69" s="31">
        <v>11.43</v>
      </c>
      <c r="C69" s="25">
        <v>7.09</v>
      </c>
      <c r="D69" s="28">
        <v>9.7799999999999994</v>
      </c>
      <c r="E69" s="25">
        <v>7.27</v>
      </c>
      <c r="F69" s="25">
        <v>19</v>
      </c>
      <c r="G69" s="29">
        <v>7.22</v>
      </c>
      <c r="H69" s="25">
        <v>17.5</v>
      </c>
      <c r="I69" s="25">
        <v>7.18</v>
      </c>
      <c r="J69" s="17">
        <v>6.8</v>
      </c>
      <c r="K69" s="17">
        <v>7.13</v>
      </c>
      <c r="L69" s="17">
        <v>6.91</v>
      </c>
      <c r="M69" s="17">
        <v>6.96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23日</vt:lpstr>
      <vt:lpstr>20日</vt:lpstr>
      <vt:lpstr>21日</vt:lpstr>
      <vt:lpstr>22日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2022-12-01T13:44:40Z</dcterms:modified>
</cp:coreProperties>
</file>