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A7445C4B-27EB-4E39-B224-2EC6A97C557A}" xr6:coauthVersionLast="45" xr6:coauthVersionMax="45" xr10:uidLastSave="{00000000-0000-0000-0000-000000000000}"/>
  <bookViews>
    <workbookView xWindow="-120" yWindow="-120" windowWidth="20730" windowHeight="11160" firstSheet="2" activeTab="3"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Septembre'!$A$1:$G$54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4" i="5" l="1"/>
  <c r="G195" i="5"/>
  <c r="E182" i="5"/>
  <c r="H116" i="8" l="1"/>
  <c r="F54" i="8"/>
  <c r="E54" i="8"/>
  <c r="C9" i="8" s="1"/>
  <c r="C10" i="8"/>
  <c r="H171" i="5"/>
  <c r="H163" i="5"/>
  <c r="C11" i="1"/>
  <c r="J119" i="5"/>
  <c r="H80" i="5"/>
  <c r="H114" i="7"/>
  <c r="F52" i="7"/>
  <c r="C10" i="7" s="1"/>
  <c r="E52" i="7"/>
  <c r="C9" i="7" s="1"/>
  <c r="E99" i="5"/>
  <c r="E194" i="5" s="1"/>
  <c r="I87" i="5"/>
  <c r="I57" i="5"/>
  <c r="I62" i="5"/>
  <c r="H98" i="1"/>
  <c r="F78" i="6"/>
  <c r="C10" i="6" s="1"/>
  <c r="E78" i="6"/>
  <c r="C9" i="6" s="1"/>
  <c r="E95" i="1"/>
  <c r="C9" i="1" s="1"/>
  <c r="F95" i="1"/>
  <c r="C10" i="1" s="1"/>
  <c r="C10" i="5"/>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195" i="5"/>
  <c r="C11" i="8"/>
  <c r="C11" i="7"/>
  <c r="C11" i="6"/>
</calcChain>
</file>

<file path=xl/sharedStrings.xml><?xml version="1.0" encoding="utf-8"?>
<sst xmlns="http://schemas.openxmlformats.org/spreadsheetml/2006/main" count="724" uniqueCount="345">
  <si>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</si>
  <si>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</si>
  <si>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</si>
  <si>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</si>
  <si>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</si>
  <si>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</si>
  <si>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</si>
  <si>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</si>
  <si>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</si>
  <si>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</si>
  <si>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</si>
  <si>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</si>
  <si>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</si>
  <si>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</si>
  <si>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</si>
  <si>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</si>
  <si>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</si>
  <si>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</si>
  <si>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</si>
  <si>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</si>
  <si>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</si>
  <si>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</si>
  <si>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</si>
  <si>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</si>
  <si>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</si>
  <si>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</si>
  <si>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</si>
  <si>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</si>
  <si>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</si>
  <si>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</si>
  <si>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</si>
  <si>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</si>
  <si>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</si>
  <si>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</si>
  <si>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</si>
  <si>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</si>
  <si>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</si>
  <si>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</si>
  <si>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</si>
  <si>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</si>
  <si>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</si>
  <si>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</si>
  <si>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</si>
  <si>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</si>
  <si>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</si>
  <si>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</si>
  <si>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</si>
  <si>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</si>
  <si>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</si>
  <si>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</si>
  <si>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</si>
  <si>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</si>
  <si>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</si>
  <si>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</si>
  <si>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</si>
  <si>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</si>
  <si>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</si>
  <si>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</si>
  <si>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</si>
  <si>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</si>
  <si>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</si>
  <si>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</si>
  <si>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</si>
  <si>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</si>
  <si>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</si>
  <si>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</si>
  <si>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</si>
  <si>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</si>
  <si>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</si>
  <si>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</si>
  <si>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</si>
  <si>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</si>
  <si>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</si>
  <si>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</si>
  <si>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</si>
  <si>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</si>
  <si>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</si>
  <si>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</si>
  <si>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</si>
  <si>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</si>
  <si>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</si>
  <si>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</si>
  <si>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</si>
  <si>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</si>
  <si>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</si>
  <si>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</si>
  <si>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</si>
  <si>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</si>
  <si>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</si>
  <si>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</si>
  <si>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</si>
  <si>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</si>
  <si>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</si>
  <si>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</si>
  <si>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</si>
  <si>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</si>
  <si>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</si>
  <si>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</si>
  <si>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</si>
  <si>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</si>
  <si>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</si>
  <si>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</si>
  <si>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</si>
  <si>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</si>
  <si>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</si>
  <si>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</si>
  <si>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</si>
  <si>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</si>
  <si>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</si>
  <si>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</si>
  <si>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</si>
  <si>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</si>
  <si>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</si>
  <si>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</si>
  <si>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</si>
  <si>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</si>
  <si>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</si>
  <si>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</si>
  <si>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</si>
  <si>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</si>
  <si>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</si>
  <si>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</si>
  <si>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</si>
  <si>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</si>
  <si>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</si>
  <si>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</si>
  <si>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</si>
  <si>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</si>
  <si>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</si>
  <si>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</si>
  <si>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</si>
  <si>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</si>
  <si>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</si>
  <si>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</si>
  <si>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</si>
  <si>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</si>
  <si>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</si>
  <si>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</si>
  <si>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</si>
  <si>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</si>
  <si>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</si>
  <si>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</si>
  <si>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</si>
  <si>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</si>
  <si>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</si>
  <si>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</si>
  <si>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</si>
  <si>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</si>
  <si>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</si>
  <si>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</si>
  <si>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</si>
  <si>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</si>
  <si>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</si>
  <si>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</si>
  <si>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</si>
  <si>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</si>
  <si>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</si>
  <si>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</si>
  <si>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</si>
  <si>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</si>
  <si>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</si>
  <si>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</si>
  <si>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</si>
  <si>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</si>
  <si>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</si>
  <si>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</si>
  <si>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</si>
  <si>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</si>
  <si>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</si>
  <si>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</si>
  <si>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</si>
  <si>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</si>
  <si>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</si>
  <si>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Chauffeur de camion</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</si>
  <si>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</si>
  <si>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</si>
  <si>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</si>
  <si>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</si>
  <si>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</si>
  <si>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</si>
  <si>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</si>
  <si>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</si>
  <si>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</si>
  <si>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</si>
  <si>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</si>
  <si>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</si>
  <si>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</si>
  <si>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</si>
  <si>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</si>
  <si>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</si>
  <si>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</si>
  <si>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</si>
  <si>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</si>
  <si>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</si>
  <si>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</si>
  <si>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</si>
  <si>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</si>
  <si>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</si>
  <si>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</si>
  <si>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</si>
  <si>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</si>
  <si>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</si>
  <si>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</si>
  <si>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</si>
  <si>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</si>
  <si>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</si>
  <si>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</si>
  <si>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</si>
  <si>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</si>
  <si>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</si>
  <si>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</si>
  <si>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</si>
  <si>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</si>
  <si>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</si>
  <si>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</si>
  <si>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</si>
  <si>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</si>
  <si>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</si>
  <si>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</si>
  <si>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</si>
  <si>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r>
      <t xml:space="preserve">Cartable pour PC ( </t>
    </r>
    <r>
      <rPr>
        <b/>
        <sz val="10"/>
        <color rgb="FFFF0000"/>
        <rFont val="Arial"/>
        <family val="2"/>
      </rPr>
      <t>confirmer le prix 4800</t>
    </r>
    <r>
      <rPr>
        <b/>
        <sz val="10"/>
        <rFont val="Arial"/>
        <family val="2"/>
      </rPr>
      <t>)</t>
    </r>
  </si>
  <si>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</si>
  <si>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</si>
  <si>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</si>
  <si>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</si>
  <si>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</si>
  <si>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</si>
  <si>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</si>
  <si>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</si>
  <si>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</si>
  <si>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</si>
  <si>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</si>
  <si>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</si>
  <si>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</si>
  <si>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</si>
  <si>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</si>
  <si>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</si>
  <si>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</si>
  <si>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</si>
  <si>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</si>
  <si>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</si>
  <si>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</si>
  <si>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</si>
  <si>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</si>
  <si>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</si>
  <si>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1 Bidon Sika Hydrofyge</t>
  </si>
  <si>
    <t>deux fardeaux</t>
  </si>
  <si>
    <t>un carton de Broche 10</t>
  </si>
  <si>
    <t>2 bouchon caniveau</t>
  </si>
  <si>
    <t>2 voyage de citerne d'eau,</t>
  </si>
  <si>
    <t>Donner par Mohamed Chacal au villa de djamel</t>
  </si>
  <si>
    <t xml:space="preserve">jour de coulage dernier voile pereferique + demarrage de la dalle de sol de la terrasse picine </t>
  </si>
  <si>
    <t>15sac*45 + 2*250</t>
  </si>
  <si>
    <t>13*70 + 120tran</t>
  </si>
  <si>
    <t>Eau pour ouvrier</t>
  </si>
  <si>
    <t>3 fardeaux</t>
  </si>
  <si>
    <t>Tuyau eau</t>
  </si>
  <si>
    <t>2 fardeau</t>
  </si>
  <si>
    <t>Transport Compacteur (payé pour l'aller/retour)</t>
  </si>
  <si>
    <t>Transport compacteur</t>
  </si>
  <si>
    <t>pour reparation</t>
  </si>
  <si>
    <t>Repas pour operateurs girafe</t>
  </si>
  <si>
    <t>Achat ciment + pvc</t>
  </si>
  <si>
    <t>Achat polisteren</t>
  </si>
  <si>
    <t>Colle pvc</t>
  </si>
  <si>
    <t>Eau ouvrier</t>
  </si>
  <si>
    <t>Sika Hydrofuge</t>
  </si>
  <si>
    <t>2200*8 de 5L</t>
  </si>
  <si>
    <t>Par Chacal Mohamed au bureau</t>
  </si>
  <si>
    <t>Rouleau Poliane+Brouette+transport</t>
  </si>
  <si>
    <t>14800+5900+500</t>
  </si>
  <si>
    <t>tuyau d'eau</t>
  </si>
  <si>
    <t>essance pour compacteur</t>
  </si>
  <si>
    <t>compacteur 4jour</t>
  </si>
  <si>
    <t>3500*4</t>
  </si>
  <si>
    <t>eau pour ouvriers</t>
  </si>
  <si>
    <t>gants pour ouvrier</t>
  </si>
  <si>
    <t>4*150</t>
  </si>
  <si>
    <t>tranport compacteur (allre/retour)/ poliane/</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</si>
  <si>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</si>
  <si>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</si>
  <si>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</si>
  <si>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</si>
  <si>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</si>
  <si>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</si>
  <si>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</si>
  <si>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</si>
  <si>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</si>
  <si>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</si>
  <si>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</si>
  <si>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</si>
  <si>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</si>
  <si>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</si>
  <si>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</si>
  <si>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</si>
  <si>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</si>
  <si>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</si>
  <si>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</si>
  <si>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</si>
  <si>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</si>
  <si>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Le matin derriere la baraque</t>
  </si>
  <si>
    <t>achat effectuer le 31/8 :48Kg de polyane:18240da + colle :1500da + 2bidon de sika hydrofuge : 2350da/bidon</t>
  </si>
  <si>
    <t>payement du credit pris chez halim quaincailler</t>
  </si>
  <si>
    <t>mois de aout 12000/48600</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</si>
  <si>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</si>
  <si>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</si>
  <si>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</si>
  <si>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</si>
  <si>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</si>
  <si>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</si>
  <si>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</si>
  <si>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</si>
  <si>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</si>
  <si>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</si>
  <si>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</si>
  <si>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</si>
  <si>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Pour reparation meuble/achat bois,,</t>
  </si>
  <si>
    <t>12*40+1*50 (congelé)</t>
  </si>
  <si>
    <t>louer le 30/31 pour compactage des dalles flotantes 2 jour a raison de 4500da/jour</t>
  </si>
  <si>
    <t>ruban metre</t>
  </si>
  <si>
    <t>fiche femelle</t>
  </si>
  <si>
    <t>Clé 10 et 12</t>
  </si>
  <si>
    <t>Flexy 2000 dinar a Yacine</t>
  </si>
  <si>
    <t>40*12</t>
  </si>
  <si>
    <t>Silicon ( djamel ) + clé a molette</t>
  </si>
  <si>
    <t>600 + 800</t>
  </si>
  <si>
    <t>18*40 + 18*40  (grande chaleur)</t>
  </si>
  <si>
    <t>2 Sac platre + Transport</t>
  </si>
  <si>
    <t>18*40+12*40</t>
  </si>
  <si>
    <t xml:space="preserve">Pour Tracage villa 900 +600 </t>
  </si>
  <si>
    <t>Payement du compacteur</t>
  </si>
  <si>
    <t>3 fardeau eau</t>
  </si>
  <si>
    <t xml:space="preserve">16 Feuille polysteren </t>
  </si>
  <si>
    <t>Solde De La Caisse</t>
  </si>
  <si>
    <t>Manquant du sold ciment</t>
  </si>
  <si>
    <t>Prévu pour payement girafe, citerne d'eau, gardien</t>
  </si>
  <si>
    <t>Achat Patte a Joints Villa</t>
  </si>
  <si>
    <t>4 Eau pour ouvrier</t>
  </si>
  <si>
    <t>Le matin dans sa voiture avec la lettre pour Madame Benaantar,</t>
  </si>
  <si>
    <t>Téflon pour plombier villa</t>
  </si>
  <si>
    <t>Colle+papier verre pour reparation PVC 160</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</si>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</sst>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8"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01">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7" fillId="0" borderId="0" xfId="0" applyFont="1" applyBorder="1" applyAlignment="1">
      <alignment horizontal="center"/>
    </xf>
    <xf numFmtId="4" fontId="7" fillId="0" borderId="0" xfId="0" applyNumberFormat="1" applyFont="1" applyBorder="1" applyAlignment="1">
      <alignment horizontal="center"/>
    </xf>
    <xf numFmtId="4" fontId="0" fillId="0" borderId="0" xfId="0" applyNumberFormat="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8" fillId="0" borderId="6"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7" fillId="0" borderId="12" xfId="0" applyNumberFormat="1" applyFont="1" applyFill="1" applyBorder="1" applyAlignment="1">
      <alignment horizontal="center" vertical="top" wrapText="1"/>
    </xf>
    <xf numFmtId="0" fontId="0" fillId="0" borderId="7" xfId="0" applyNumberFormat="1" applyBorder="1" applyAlignment="1">
      <alignment horizontal="center"/>
    </xf>
    <xf numFmtId="4" fontId="7" fillId="13" borderId="12"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NumberFormat="1" applyBorder="1" applyAlignment="1">
      <alignment horizontal="center"/>
    </xf>
    <xf numFmtId="4" fontId="7" fillId="0" borderId="6" xfId="0" applyNumberFormat="1" applyFont="1" applyFill="1" applyBorder="1" applyAlignment="1">
      <alignment horizontal="center" vertical="top" wrapText="1"/>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5" borderId="8" xfId="0" applyNumberFormat="1" applyFont="1" applyFill="1" applyBorder="1" applyAlignment="1">
      <alignment horizontal="center" vertical="top" wrapText="1"/>
    </xf>
    <xf numFmtId="4" fontId="2" fillId="5" borderId="13"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0" fillId="0" borderId="6" xfId="0" applyNumberFormat="1" applyFont="1" applyFill="1" applyBorder="1" applyAlignment="1">
      <alignment horizontal="center" vertical="top" wrapText="1"/>
    </xf>
    <xf numFmtId="4" fontId="0" fillId="0" borderId="12" xfId="0" applyNumberFormat="1" applyFont="1" applyFill="1" applyBorder="1" applyAlignment="1">
      <alignment horizontal="center" vertical="top" wrapText="1"/>
    </xf>
    <xf numFmtId="172" fontId="0" fillId="0" borderId="12" xfId="0" applyNumberFormat="1" applyBorder="1" applyAlignment="1">
      <alignment horizontal="center"/>
    </xf>
    <xf numFmtId="0" fontId="0" fillId="0" borderId="19" xfId="0" applyBorder="1" applyAlignment="1">
      <alignment horizontal="center"/>
    </xf>
    <xf numFmtId="0" fontId="0" fillId="0" borderId="6" xfId="0" applyNumberFormat="1" applyBorder="1" applyAlignment="1">
      <alignment horizontal="center"/>
    </xf>
    <xf numFmtId="0" fontId="0" fillId="0" borderId="6" xfId="0"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10" fillId="0" borderId="0" xfId="0" applyFont="1" applyAlignment="1">
      <alignment horizontal="center" shrinkToFit="1"/>
    </xf>
    <xf numFmtId="0" fontId="0" fillId="0" borderId="0" xfId="0" applyAlignment="1">
      <alignment horizontal="center" shrinkToFit="1"/>
    </xf>
    <xf numFmtId="0" fontId="0" fillId="7" borderId="4" xfId="0" applyFill="1" applyBorder="1" applyAlignment="1">
      <alignment horizontal="center" vertical="center" shrinkToFit="1"/>
    </xf>
    <xf numFmtId="0" fontId="11" fillId="0" borderId="10" xfId="0" applyFont="1" applyFill="1" applyBorder="1" applyAlignment="1">
      <alignment horizontal="center" vertical="top" wrapText="1"/>
    </xf>
    <xf numFmtId="0" fontId="0" fillId="2" borderId="7" xfId="0" applyFont="1" applyFill="1" applyBorder="1" applyAlignment="1">
      <alignment horizontal="center" vertical="top" wrapText="1"/>
    </xf>
    <xf numFmtId="0" fontId="0" fillId="0" borderId="7" xfId="0" applyFont="1" applyFill="1" applyBorder="1" applyAlignment="1">
      <alignment horizontal="center" vertical="top" wrapText="1"/>
    </xf>
    <xf numFmtId="0" fontId="0" fillId="0" borderId="20" xfId="0" applyFont="1" applyFill="1" applyBorder="1" applyAlignment="1">
      <alignment horizontal="center" vertical="top" wrapText="1"/>
    </xf>
    <xf numFmtId="0" fontId="0" fillId="2" borderId="20" xfId="0" applyFont="1" applyFill="1" applyBorder="1" applyAlignment="1">
      <alignment horizontal="center" vertical="top" wrapText="1"/>
    </xf>
    <xf numFmtId="4" fontId="2" fillId="0" borderId="12" xfId="0" applyNumberFormat="1" applyFont="1" applyFill="1" applyBorder="1" applyAlignment="1">
      <alignment horizontal="left" vertical="center" wrapText="1"/>
    </xf>
    <xf numFmtId="4" fontId="13" fillId="0" borderId="12" xfId="0" applyNumberFormat="1" applyFont="1" applyFill="1" applyBorder="1" applyAlignment="1">
      <alignment horizontal="left" vertical="center" wrapText="1"/>
    </xf>
    <xf numFmtId="14" fontId="2" fillId="18" borderId="14"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4" fontId="2" fillId="18" borderId="12" xfId="0" applyNumberFormat="1" applyFont="1" applyFill="1" applyBorder="1" applyAlignment="1">
      <alignment horizontal="center" vertical="center" wrapText="1"/>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11" fillId="18" borderId="12" xfId="0" applyNumberFormat="1" applyFont="1" applyFill="1" applyBorder="1" applyAlignment="1">
      <alignment horizontal="right" vertical="center" wrapText="1"/>
    </xf>
    <xf numFmtId="14" fontId="2" fillId="18" borderId="14" xfId="0" applyNumberFormat="1" applyFont="1" applyFill="1" applyBorder="1" applyAlignment="1">
      <alignment horizontal="center" vertical="center" wrapText="1"/>
    </xf>
    <xf numFmtId="172" fontId="2" fillId="18" borderId="14" xfId="0" applyNumberFormat="1" applyFont="1" applyFill="1" applyBorder="1" applyAlignment="1">
      <alignment horizontal="center" vertical="top"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4" fontId="7" fillId="18" borderId="6" xfId="0" applyNumberFormat="1" applyFont="1" applyFill="1" applyBorder="1" applyAlignment="1">
      <alignment horizontal="center" vertical="top" wrapText="1"/>
    </xf>
    <xf numFmtId="4" fontId="8" fillId="18" borderId="6" xfId="0" applyNumberFormat="1" applyFont="1" applyFill="1" applyBorder="1" applyAlignment="1">
      <alignment horizontal="center" vertical="top" wrapText="1"/>
    </xf>
    <xf numFmtId="4" fontId="7" fillId="18" borderId="12" xfId="0" applyNumberFormat="1" applyFont="1" applyFill="1" applyBorder="1" applyAlignment="1">
      <alignment horizontal="center" vertical="top" wrapText="1"/>
    </xf>
    <xf numFmtId="0" fontId="7" fillId="18" borderId="12" xfId="0" applyNumberFormat="1" applyFont="1" applyFill="1" applyBorder="1" applyAlignment="1">
      <alignment horizontal="center" vertical="top" wrapText="1"/>
    </xf>
    <xf numFmtId="172" fontId="11" fillId="18" borderId="14" xfId="0" applyNumberFormat="1" applyFont="1" applyFill="1" applyBorder="1" applyAlignment="1">
      <alignment horizontal="center" vertical="top" wrapText="1"/>
    </xf>
    <xf numFmtId="4" fontId="0" fillId="18" borderId="6" xfId="0" applyNumberFormat="1" applyFont="1" applyFill="1" applyBorder="1" applyAlignment="1">
      <alignment horizontal="center" vertical="top" wrapText="1"/>
    </xf>
    <xf numFmtId="4" fontId="0" fillId="18" borderId="12" xfId="0" applyNumberFormat="1" applyFont="1" applyFill="1" applyBorder="1" applyAlignment="1">
      <alignment horizontal="center" vertical="top" wrapText="1"/>
    </xf>
    <xf numFmtId="0" fontId="0" fillId="18" borderId="12" xfId="0" applyNumberFormat="1" applyFont="1" applyFill="1" applyBorder="1" applyAlignment="1">
      <alignment horizontal="center" vertical="top" wrapText="1"/>
    </xf>
    <xf numFmtId="0" fontId="7" fillId="0" borderId="6" xfId="0" applyFont="1" applyBorder="1" applyAlignment="1">
      <alignment horizontal="center"/>
    </xf>
  </cellXfs>
  <cellStyles count="4">
    <cellStyle name="Lien hypertexte" xfId="1" builtinId="8"/>
    <cellStyle name="Milliers" xfId="2" builtinId="3"/>
    <cellStyle name="Monétaire" xfId="3" builtinId="4"/>
    <cellStyle name="Normal" xfId="0" builtinId="0"/>
  </cellStyles>
  <dxfs count="58">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medium">
          <color indexed="64"/>
        </right>
        <top/>
        <bottom/>
      </border>
    </dxf>
    <dxf>
      <font>
        <color rgb="FF9C0006"/>
      </font>
      <fill>
        <patternFill>
          <bgColor rgb="FFFFC7CE"/>
        </patternFill>
      </fill>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bottom style="medium">
          <color indexed="64"/>
        </bottom>
        <vertical/>
        <horizontal/>
      </border>
    </dxf>
    <dxf>
      <font>
        <b/>
        <i val="0"/>
        <strike val="0"/>
        <condense val="0"/>
        <extend val="0"/>
        <outline val="0"/>
        <shadow val="0"/>
        <u val="none"/>
        <vertAlign val="baseline"/>
        <sz val="10"/>
        <color auto="1"/>
        <name val="Arial"/>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left style="medium">
          <color auto="1"/>
        </left>
        <right style="medium">
          <color auto="1"/>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BAAC"/>
      <color rgb="FFFF5353"/>
      <color rgb="FFFE9782"/>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57" dataDxfId="55" headerRowBorderDxfId="56" tableBorderDxfId="54">
  <autoFilter ref="B13:G95" xr:uid="{00000000-0009-0000-0100-000004000000}"/>
  <tableColumns count="6">
    <tableColumn id="1" xr3:uid="{00000000-0010-0000-0000-000001000000}" name="Date" dataDxfId="53"/>
    <tableColumn id="2" xr3:uid="{00000000-0010-0000-0000-000002000000}" name="Opérations" dataDxfId="52"/>
    <tableColumn id="6" xr3:uid="{00000000-0010-0000-0000-000006000000}" name="Par / De" dataDxfId="51"/>
    <tableColumn id="3" xr3:uid="{00000000-0010-0000-0000-000003000000}" name="Débit" dataDxfId="50"/>
    <tableColumn id="4" xr3:uid="{00000000-0010-0000-0000-000004000000}" name="Crédit" dataDxfId="49"/>
    <tableColumn id="5" xr3:uid="{00000000-0010-0000-0000-000005000000}" name="Observation" dataDxfId="4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47" dataDxfId="45" headerRowBorderDxfId="46" tableBorderDxfId="44">
  <autoFilter ref="B13:G52" xr:uid="{00000000-0009-0000-0100-000001000000}"/>
  <tableColumns count="6">
    <tableColumn id="1" xr3:uid="{00000000-0010-0000-0100-000001000000}" name="Date" dataDxfId="43"/>
    <tableColumn id="2" xr3:uid="{00000000-0010-0000-0100-000002000000}" name="Opérations" dataDxfId="42"/>
    <tableColumn id="6" xr3:uid="{00000000-0010-0000-0100-000006000000}" name="Par / De" dataDxfId="41"/>
    <tableColumn id="3" xr3:uid="{00000000-0010-0000-0100-000003000000}" name="Débit" dataDxfId="40"/>
    <tableColumn id="4" xr3:uid="{00000000-0010-0000-0100-000004000000}" name="Crédit" dataDxfId="39"/>
    <tableColumn id="5" xr3:uid="{00000000-0010-0000-0100-000005000000}" name="Observation" dataDxfId="3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54" totalsRowShown="0" headerRowDxfId="37" dataDxfId="35" headerRowBorderDxfId="36" tableBorderDxfId="34">
  <autoFilter ref="B13:G54" xr:uid="{00000000-0009-0000-0100-000001000000}"/>
  <tableColumns count="6">
    <tableColumn id="1" xr3:uid="{9712B134-76DF-4E92-834A-88CE2D0D20B1}" name="Date" dataDxfId="33"/>
    <tableColumn id="2" xr3:uid="{435323D6-CD61-47E6-9E37-D5FC77826705}" name="Opérations" dataDxfId="32"/>
    <tableColumn id="6" xr3:uid="{D3626E4C-0CBA-4147-9F26-7CD98D019F06}" name="Par / De" dataDxfId="31"/>
    <tableColumn id="3" xr3:uid="{A4C3AC32-653D-4FA1-B3C4-14979BB0F578}" name="Débit" dataDxfId="30"/>
    <tableColumn id="4" xr3:uid="{81D053C2-198C-43A9-9B40-8C044522E5A0}" name="Crédit" dataDxfId="29"/>
    <tableColumn id="5" xr3:uid="{C59247B9-B17D-4825-9165-85A02C3F100C}" name="Observation" dataDxfId="28"/>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G195" totalsRowCount="1" headerRowDxfId="27" headerRowBorderDxfId="26" tableBorderDxfId="25">
  <autoFilter ref="B13:G194" xr:uid="{00000000-0009-0000-0100-000002000000}"/>
  <tableColumns count="6">
    <tableColumn id="1" xr3:uid="{00000000-0010-0000-0200-000001000000}" name="Date" totalsRowLabel="Solde De La Caisse" dataDxfId="24" totalsRowDxfId="5"/>
    <tableColumn id="2" xr3:uid="{00000000-0010-0000-0200-000002000000}" name="Opérations" dataDxfId="23" totalsRowDxfId="4"/>
    <tableColumn id="3" xr3:uid="{00000000-0010-0000-0200-000003000000}" name="Par / De" totalsRowFunction="custom" dataDxfId="22" totalsRowDxfId="3">
      <totalsRowFormula>F194-E194</totalsRowFormula>
    </tableColumn>
    <tableColumn id="4" xr3:uid="{00000000-0010-0000-0200-000004000000}" name="Débit" dataDxfId="21" totalsRowDxfId="2"/>
    <tableColumn id="5" xr3:uid="{00000000-0010-0000-0200-000005000000}" name="Crédit" dataDxfId="20" totalsRowDxfId="1"/>
    <tableColumn id="6" xr3:uid="{00000000-0010-0000-0200-000006000000}" name="Observation" totalsRowFunction="count" dataDxfId="19" totalsRow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18" tableBorderDxfId="17">
  <autoFilter ref="B13:G78" xr:uid="{00000000-0009-0000-0100-000003000000}"/>
  <tableColumns count="6">
    <tableColumn id="1" xr3:uid="{00000000-0010-0000-0300-000001000000}" name="Date" dataDxfId="16"/>
    <tableColumn id="2" xr3:uid="{00000000-0010-0000-0300-000002000000}" name="Opérations" dataDxfId="15"/>
    <tableColumn id="3" xr3:uid="{00000000-0010-0000-0300-000003000000}" name="Par / De" dataDxfId="14"/>
    <tableColumn id="4" xr3:uid="{00000000-0010-0000-0300-000004000000}" name="Débit" dataDxfId="13"/>
    <tableColumn id="5" xr3:uid="{00000000-0010-0000-0300-000005000000}" name="Crédit" dataDxfId="12"/>
    <tableColumn id="6" xr3:uid="{00000000-0010-0000-0300-000006000000}" name="Observation" dataDxfId="11"/>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34"/>
      <c r="I4" s="235"/>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36" t="s">
        <v>12</v>
      </c>
      <c r="D10" s="237"/>
      <c r="E10" s="238"/>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39" t="s">
        <v>4</v>
      </c>
      <c r="E18" s="240"/>
      <c r="F18" s="241"/>
      <c r="G18" s="40" t="s">
        <v>20</v>
      </c>
      <c r="H18" s="41" t="s">
        <v>19</v>
      </c>
      <c r="I18" s="41" t="s">
        <v>18</v>
      </c>
    </row>
    <row r="19" spans="2:9" x14ac:dyDescent="0.2">
      <c r="B19" s="22"/>
      <c r="C19" s="23"/>
      <c r="D19" s="231"/>
      <c r="E19" s="232"/>
      <c r="F19" s="233"/>
      <c r="G19" s="37"/>
      <c r="H19" s="37"/>
      <c r="I19" s="24">
        <f>G19-H19</f>
        <v>0</v>
      </c>
    </row>
    <row r="20" spans="2:9" x14ac:dyDescent="0.2">
      <c r="B20" s="11"/>
      <c r="C20" s="12"/>
      <c r="D20" s="231"/>
      <c r="E20" s="232"/>
      <c r="F20" s="233"/>
      <c r="G20" s="38"/>
      <c r="H20" s="38"/>
      <c r="I20" s="13">
        <f t="shared" ref="I20:I38" si="0">I19+G20-H20</f>
        <v>0</v>
      </c>
    </row>
    <row r="21" spans="2:9" x14ac:dyDescent="0.2">
      <c r="B21" s="11"/>
      <c r="C21" s="12"/>
      <c r="D21" s="231"/>
      <c r="E21" s="232"/>
      <c r="F21" s="233"/>
      <c r="G21" s="38"/>
      <c r="H21" s="38"/>
      <c r="I21" s="13">
        <f t="shared" si="0"/>
        <v>0</v>
      </c>
    </row>
    <row r="22" spans="2:9" x14ac:dyDescent="0.2">
      <c r="B22" s="11"/>
      <c r="C22" s="12"/>
      <c r="D22" s="231"/>
      <c r="E22" s="232"/>
      <c r="F22" s="233"/>
      <c r="G22" s="38"/>
      <c r="H22" s="38"/>
      <c r="I22" s="13">
        <f t="shared" si="0"/>
        <v>0</v>
      </c>
    </row>
    <row r="23" spans="2:9" x14ac:dyDescent="0.2">
      <c r="B23" s="11"/>
      <c r="C23" s="12"/>
      <c r="D23" s="231"/>
      <c r="E23" s="232"/>
      <c r="F23" s="233"/>
      <c r="G23" s="38"/>
      <c r="H23" s="38"/>
      <c r="I23" s="13">
        <f t="shared" si="0"/>
        <v>0</v>
      </c>
    </row>
    <row r="24" spans="2:9" x14ac:dyDescent="0.2">
      <c r="B24" s="11"/>
      <c r="C24" s="12"/>
      <c r="D24" s="231"/>
      <c r="E24" s="232"/>
      <c r="F24" s="233"/>
      <c r="G24" s="38"/>
      <c r="H24" s="38"/>
      <c r="I24" s="13">
        <f t="shared" si="0"/>
        <v>0</v>
      </c>
    </row>
    <row r="25" spans="2:9" x14ac:dyDescent="0.2">
      <c r="B25" s="11"/>
      <c r="C25" s="12"/>
      <c r="D25" s="27"/>
      <c r="E25" s="29"/>
      <c r="F25" s="28"/>
      <c r="G25" s="38"/>
      <c r="H25" s="38"/>
      <c r="I25" s="13">
        <f t="shared" si="0"/>
        <v>0</v>
      </c>
    </row>
    <row r="26" spans="2:9" x14ac:dyDescent="0.2">
      <c r="B26" s="11"/>
      <c r="C26" s="12"/>
      <c r="D26" s="231"/>
      <c r="E26" s="232"/>
      <c r="F26" s="233"/>
      <c r="G26" s="38"/>
      <c r="H26" s="38"/>
      <c r="I26" s="13">
        <f t="shared" si="0"/>
        <v>0</v>
      </c>
    </row>
    <row r="27" spans="2:9" x14ac:dyDescent="0.2">
      <c r="B27" s="11"/>
      <c r="C27" s="12"/>
      <c r="D27" s="231"/>
      <c r="E27" s="232"/>
      <c r="F27" s="233"/>
      <c r="G27" s="38"/>
      <c r="H27" s="38"/>
      <c r="I27" s="13">
        <f t="shared" si="0"/>
        <v>0</v>
      </c>
    </row>
    <row r="28" spans="2:9" x14ac:dyDescent="0.2">
      <c r="B28" s="11"/>
      <c r="C28" s="12"/>
      <c r="D28" s="231"/>
      <c r="E28" s="232"/>
      <c r="F28" s="233"/>
      <c r="G28" s="38"/>
      <c r="H28" s="38"/>
      <c r="I28" s="13">
        <f t="shared" si="0"/>
        <v>0</v>
      </c>
    </row>
    <row r="29" spans="2:9" x14ac:dyDescent="0.2">
      <c r="B29" s="11"/>
      <c r="C29" s="12"/>
      <c r="D29" s="231"/>
      <c r="E29" s="232"/>
      <c r="F29" s="233"/>
      <c r="G29" s="38"/>
      <c r="H29" s="38"/>
      <c r="I29" s="13">
        <f t="shared" si="0"/>
        <v>0</v>
      </c>
    </row>
    <row r="30" spans="2:9" x14ac:dyDescent="0.2">
      <c r="B30" s="11"/>
      <c r="C30" s="12"/>
      <c r="D30" s="231"/>
      <c r="E30" s="232"/>
      <c r="F30" s="233"/>
      <c r="G30" s="38"/>
      <c r="H30" s="38"/>
      <c r="I30" s="13">
        <f t="shared" si="0"/>
        <v>0</v>
      </c>
    </row>
    <row r="31" spans="2:9" x14ac:dyDescent="0.2">
      <c r="B31" s="11"/>
      <c r="C31" s="12"/>
      <c r="D31" s="231"/>
      <c r="E31" s="232"/>
      <c r="F31" s="233"/>
      <c r="G31" s="38"/>
      <c r="H31" s="38"/>
      <c r="I31" s="13">
        <f t="shared" si="0"/>
        <v>0</v>
      </c>
    </row>
    <row r="32" spans="2:9" x14ac:dyDescent="0.2">
      <c r="B32" s="11"/>
      <c r="C32" s="12"/>
      <c r="D32" s="231"/>
      <c r="E32" s="232"/>
      <c r="F32" s="233"/>
      <c r="G32" s="38"/>
      <c r="H32" s="38"/>
      <c r="I32" s="13">
        <f t="shared" si="0"/>
        <v>0</v>
      </c>
    </row>
    <row r="33" spans="2:9" x14ac:dyDescent="0.2">
      <c r="B33" s="11"/>
      <c r="C33" s="12"/>
      <c r="D33" s="231"/>
      <c r="E33" s="232"/>
      <c r="F33" s="233"/>
      <c r="G33" s="38"/>
      <c r="H33" s="38"/>
      <c r="I33" s="13">
        <f t="shared" si="0"/>
        <v>0</v>
      </c>
    </row>
    <row r="34" spans="2:9" x14ac:dyDescent="0.2">
      <c r="B34" s="11"/>
      <c r="C34" s="12"/>
      <c r="D34" s="231"/>
      <c r="E34" s="232"/>
      <c r="F34" s="233"/>
      <c r="G34" s="38"/>
      <c r="H34" s="38"/>
      <c r="I34" s="13">
        <f t="shared" si="0"/>
        <v>0</v>
      </c>
    </row>
    <row r="35" spans="2:9" x14ac:dyDescent="0.2">
      <c r="B35" s="11"/>
      <c r="C35" s="12"/>
      <c r="D35" s="231"/>
      <c r="E35" s="232"/>
      <c r="F35" s="233"/>
      <c r="G35" s="38"/>
      <c r="H35" s="38"/>
      <c r="I35" s="13">
        <f t="shared" si="0"/>
        <v>0</v>
      </c>
    </row>
    <row r="36" spans="2:9" x14ac:dyDescent="0.2">
      <c r="B36" s="11"/>
      <c r="C36" s="12"/>
      <c r="D36" s="231"/>
      <c r="E36" s="232"/>
      <c r="F36" s="233"/>
      <c r="G36" s="38"/>
      <c r="H36" s="38"/>
      <c r="I36" s="13">
        <f t="shared" si="0"/>
        <v>0</v>
      </c>
    </row>
    <row r="37" spans="2:9" x14ac:dyDescent="0.2">
      <c r="B37" s="11"/>
      <c r="C37" s="12"/>
      <c r="D37" s="231"/>
      <c r="E37" s="232"/>
      <c r="F37" s="233"/>
      <c r="G37" s="38"/>
      <c r="H37" s="38"/>
      <c r="I37" s="13">
        <f t="shared" si="0"/>
        <v>0</v>
      </c>
    </row>
    <row r="38" spans="2:9" x14ac:dyDescent="0.2">
      <c r="B38" s="11"/>
      <c r="C38" s="12"/>
      <c r="D38" s="231"/>
      <c r="E38" s="232"/>
      <c r="F38" s="233"/>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85"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46" t="s">
        <v>38</v>
      </c>
      <c r="C3" s="247"/>
      <c r="D3" s="247"/>
      <c r="E3" s="247"/>
      <c r="F3" s="247"/>
      <c r="G3" s="248"/>
    </row>
    <row r="4" spans="2:7" ht="15.75" customHeight="1" thickBot="1" x14ac:dyDescent="0.4">
      <c r="C4" s="45"/>
      <c r="D4" s="45"/>
      <c r="E4" s="46"/>
      <c r="F4" s="46"/>
    </row>
    <row r="5" spans="2:7" ht="23.25" customHeight="1" thickBot="1" x14ac:dyDescent="0.4">
      <c r="B5" s="243" t="s">
        <v>284</v>
      </c>
      <c r="C5" s="244"/>
      <c r="D5" s="244"/>
      <c r="E5" s="244"/>
      <c r="F5" s="244"/>
      <c r="G5" s="245"/>
    </row>
    <row r="6" spans="2:7" ht="15.75" customHeight="1" x14ac:dyDescent="0.2"/>
    <row r="7" spans="2:7" x14ac:dyDescent="0.2">
      <c r="E7" s="254" t="s">
        <v>198</v>
      </c>
      <c r="F7" s="254"/>
    </row>
    <row r="8" spans="2:7" x14ac:dyDescent="0.2">
      <c r="B8" s="178" t="s">
        <v>28</v>
      </c>
      <c r="C8" s="167" t="s">
        <v>37</v>
      </c>
      <c r="D8" s="61"/>
      <c r="E8" s="253" t="s">
        <v>39</v>
      </c>
      <c r="F8" s="253"/>
      <c r="G8" s="187"/>
    </row>
    <row r="9" spans="2:7" x14ac:dyDescent="0.2">
      <c r="B9" s="178" t="s">
        <v>29</v>
      </c>
      <c r="C9" s="184">
        <f>E95</f>
        <v>440580</v>
      </c>
      <c r="D9" s="62"/>
      <c r="E9" s="252" t="s">
        <v>31</v>
      </c>
      <c r="F9" s="252"/>
    </row>
    <row r="10" spans="2:7" x14ac:dyDescent="0.2">
      <c r="B10" s="178" t="s">
        <v>30</v>
      </c>
      <c r="C10" s="184">
        <f>F95</f>
        <v>413420</v>
      </c>
      <c r="D10" s="63"/>
      <c r="E10" s="251" t="s">
        <v>199</v>
      </c>
      <c r="F10" s="251"/>
    </row>
    <row r="11" spans="2:7" ht="26.25" customHeight="1" x14ac:dyDescent="0.2">
      <c r="B11" s="178" t="s">
        <v>35</v>
      </c>
      <c r="C11" s="186">
        <f>C10-C9</f>
        <v>-27160</v>
      </c>
      <c r="D11" s="130"/>
      <c r="E11" s="249" t="s">
        <v>197</v>
      </c>
      <c r="F11" s="250"/>
    </row>
    <row r="13" spans="2:7" ht="21" customHeight="1" x14ac:dyDescent="0.2">
      <c r="B13" s="192" t="s">
        <v>5</v>
      </c>
      <c r="C13" s="193" t="s">
        <v>33</v>
      </c>
      <c r="D13" s="193" t="s">
        <v>46</v>
      </c>
      <c r="E13" s="193" t="s">
        <v>31</v>
      </c>
      <c r="F13" s="193" t="s">
        <v>32</v>
      </c>
      <c r="G13" s="194" t="s">
        <v>34</v>
      </c>
    </row>
    <row r="14" spans="2:7" s="113" customFormat="1" ht="17.100000000000001" customHeight="1" x14ac:dyDescent="0.2">
      <c r="B14" s="195" t="s">
        <v>49</v>
      </c>
      <c r="C14" s="196" t="s">
        <v>50</v>
      </c>
      <c r="D14" s="196"/>
      <c r="E14" s="197"/>
      <c r="F14" s="197">
        <v>23420</v>
      </c>
      <c r="G14" s="197" t="s">
        <v>60</v>
      </c>
    </row>
    <row r="15" spans="2:7" s="113" customFormat="1" ht="17.100000000000001" customHeight="1" x14ac:dyDescent="0.2">
      <c r="B15" s="195"/>
      <c r="C15" s="196"/>
      <c r="D15" s="196"/>
      <c r="E15" s="196"/>
      <c r="F15" s="198"/>
      <c r="G15" s="198"/>
    </row>
    <row r="16" spans="2:7" s="113" customFormat="1" ht="17.100000000000001" customHeight="1" x14ac:dyDescent="0.2">
      <c r="B16" s="199">
        <v>44744</v>
      </c>
      <c r="C16" s="196" t="s">
        <v>41</v>
      </c>
      <c r="D16" s="196"/>
      <c r="E16" s="200">
        <v>7800</v>
      </c>
      <c r="F16" s="200"/>
      <c r="G16" s="200" t="s">
        <v>61</v>
      </c>
    </row>
    <row r="17" spans="1:7" s="113" customFormat="1" ht="17.100000000000001" customHeight="1" x14ac:dyDescent="0.2">
      <c r="B17" s="195"/>
      <c r="C17" s="196" t="s">
        <v>41</v>
      </c>
      <c r="D17" s="196"/>
      <c r="E17" s="200">
        <v>5600</v>
      </c>
      <c r="F17" s="200"/>
      <c r="G17" s="200" t="s">
        <v>51</v>
      </c>
    </row>
    <row r="18" spans="1:7" s="113" customFormat="1" ht="17.100000000000001" customHeight="1" x14ac:dyDescent="0.2">
      <c r="B18" s="195"/>
      <c r="C18" s="196" t="s">
        <v>39</v>
      </c>
      <c r="D18" s="196" t="s">
        <v>52</v>
      </c>
      <c r="E18" s="183"/>
      <c r="F18" s="197">
        <v>40000</v>
      </c>
      <c r="G18" s="197"/>
    </row>
    <row r="19" spans="1:7" s="113" customFormat="1" ht="17.100000000000001" customHeight="1" x14ac:dyDescent="0.2">
      <c r="B19" s="195"/>
      <c r="C19" s="196" t="s">
        <v>41</v>
      </c>
      <c r="D19" s="196"/>
      <c r="E19" s="200">
        <v>16800</v>
      </c>
      <c r="F19" s="200"/>
      <c r="G19" s="200" t="s">
        <v>53</v>
      </c>
    </row>
    <row r="20" spans="1:7" s="113" customFormat="1" ht="17.100000000000001" customHeight="1" x14ac:dyDescent="0.2">
      <c r="B20" s="195"/>
      <c r="C20" s="196" t="s">
        <v>41</v>
      </c>
      <c r="D20" s="196"/>
      <c r="E20" s="200">
        <v>2100</v>
      </c>
      <c r="F20" s="200"/>
      <c r="G20" s="200" t="s">
        <v>62</v>
      </c>
    </row>
    <row r="21" spans="1:7" s="113" customFormat="1" ht="17.100000000000001" customHeight="1" x14ac:dyDescent="0.2">
      <c r="A21" s="118"/>
      <c r="B21" s="195"/>
      <c r="C21" s="196" t="s">
        <v>47</v>
      </c>
      <c r="D21" s="196" t="s">
        <v>54</v>
      </c>
      <c r="E21" s="200">
        <v>14000</v>
      </c>
      <c r="F21" s="200"/>
      <c r="G21" s="200" t="s">
        <v>56</v>
      </c>
    </row>
    <row r="22" spans="1:7" s="113" customFormat="1" ht="17.100000000000001" customHeight="1" thickBot="1" x14ac:dyDescent="0.25">
      <c r="B22" s="188"/>
      <c r="C22" s="189" t="s">
        <v>47</v>
      </c>
      <c r="D22" s="189" t="s">
        <v>55</v>
      </c>
      <c r="E22" s="190">
        <v>12000</v>
      </c>
      <c r="F22" s="190"/>
      <c r="G22" s="191" t="s">
        <v>63</v>
      </c>
    </row>
    <row r="23" spans="1:7" s="113" customFormat="1" ht="17.100000000000001" customHeight="1" thickBot="1" x14ac:dyDescent="0.25">
      <c r="B23" s="180"/>
      <c r="C23" s="110" t="s">
        <v>39</v>
      </c>
      <c r="D23" s="110" t="s">
        <v>52</v>
      </c>
      <c r="E23" s="111"/>
      <c r="F23" s="111">
        <v>30000</v>
      </c>
      <c r="G23" s="112"/>
    </row>
    <row r="24" spans="1:7" s="113" customFormat="1" ht="17.100000000000001" customHeight="1" thickBot="1" x14ac:dyDescent="0.25">
      <c r="B24" s="180"/>
      <c r="C24" s="110"/>
      <c r="D24" s="110"/>
      <c r="E24" s="114"/>
      <c r="F24" s="114"/>
      <c r="G24" s="115"/>
    </row>
    <row r="25" spans="1:7" s="113" customFormat="1" ht="17.100000000000001" customHeight="1" thickBot="1" x14ac:dyDescent="0.25">
      <c r="B25" s="180">
        <v>44745</v>
      </c>
      <c r="C25" s="110" t="s">
        <v>47</v>
      </c>
      <c r="D25" s="110" t="s">
        <v>57</v>
      </c>
      <c r="E25" s="116">
        <v>4500</v>
      </c>
      <c r="F25" s="116"/>
      <c r="G25" s="117" t="s">
        <v>120</v>
      </c>
    </row>
    <row r="26" spans="1:7" s="113" customFormat="1" ht="17.100000000000001" customHeight="1" thickBot="1" x14ac:dyDescent="0.25">
      <c r="B26" s="180"/>
      <c r="C26" s="110" t="s">
        <v>41</v>
      </c>
      <c r="D26" s="110"/>
      <c r="E26" s="119">
        <v>15000</v>
      </c>
      <c r="F26" s="119"/>
      <c r="G26" s="120" t="s">
        <v>58</v>
      </c>
    </row>
    <row r="27" spans="1:7" s="113" customFormat="1" ht="27.75" customHeight="1" thickBot="1" x14ac:dyDescent="0.25">
      <c r="B27" s="180"/>
      <c r="C27" s="110" t="s">
        <v>47</v>
      </c>
      <c r="D27" s="110" t="s">
        <v>59</v>
      </c>
      <c r="E27" s="116">
        <v>7000</v>
      </c>
      <c r="F27" s="116"/>
      <c r="G27" s="117" t="s">
        <v>200</v>
      </c>
    </row>
    <row r="28" spans="1:7" s="113" customFormat="1" ht="17.100000000000001" customHeight="1" thickBot="1" x14ac:dyDescent="0.25">
      <c r="B28" s="180"/>
      <c r="C28" s="110" t="s">
        <v>47</v>
      </c>
      <c r="D28" s="110" t="s">
        <v>55</v>
      </c>
      <c r="E28" s="119">
        <v>2000</v>
      </c>
      <c r="F28" s="119"/>
      <c r="G28" s="120" t="s">
        <v>64</v>
      </c>
    </row>
    <row r="29" spans="1:7" s="113" customFormat="1" ht="17.100000000000001" customHeight="1" thickBot="1" x14ac:dyDescent="0.25">
      <c r="B29" s="180"/>
      <c r="C29" s="110" t="s">
        <v>71</v>
      </c>
      <c r="D29" s="110" t="s">
        <v>55</v>
      </c>
      <c r="E29" s="119">
        <v>8000</v>
      </c>
      <c r="F29" s="119"/>
      <c r="G29" s="120" t="s">
        <v>76</v>
      </c>
    </row>
    <row r="30" spans="1:7" s="113" customFormat="1" ht="17.100000000000001" customHeight="1" thickBot="1" x14ac:dyDescent="0.25">
      <c r="B30" s="180"/>
      <c r="C30" s="110" t="s">
        <v>41</v>
      </c>
      <c r="D30" s="110"/>
      <c r="E30" s="119">
        <v>2500</v>
      </c>
      <c r="F30" s="119"/>
      <c r="G30" s="120" t="s">
        <v>65</v>
      </c>
    </row>
    <row r="31" spans="1:7" s="113" customFormat="1" ht="17.100000000000001" customHeight="1" thickBot="1" x14ac:dyDescent="0.25">
      <c r="B31" s="180"/>
      <c r="C31" s="110" t="s">
        <v>41</v>
      </c>
      <c r="D31" s="110"/>
      <c r="E31" s="119">
        <v>6100</v>
      </c>
      <c r="F31" s="119"/>
      <c r="G31" s="120" t="s">
        <v>66</v>
      </c>
    </row>
    <row r="32" spans="1:7" s="113" customFormat="1" ht="17.100000000000001" customHeight="1" thickBot="1" x14ac:dyDescent="0.25">
      <c r="B32" s="180"/>
      <c r="C32" s="110"/>
      <c r="D32" s="110"/>
      <c r="E32" s="114"/>
      <c r="F32" s="114"/>
      <c r="G32" s="115"/>
    </row>
    <row r="33" spans="2:7" s="113" customFormat="1" ht="17.100000000000001" customHeight="1" thickBot="1" x14ac:dyDescent="0.25">
      <c r="B33" s="180">
        <v>44746</v>
      </c>
      <c r="C33" s="110" t="s">
        <v>39</v>
      </c>
      <c r="D33" s="110" t="s">
        <v>52</v>
      </c>
      <c r="E33" s="111"/>
      <c r="F33" s="111">
        <v>35000</v>
      </c>
      <c r="G33" s="112"/>
    </row>
    <row r="34" spans="2:7" s="113" customFormat="1" ht="17.100000000000001" customHeight="1" thickBot="1" x14ac:dyDescent="0.25">
      <c r="B34" s="180"/>
      <c r="C34" s="110" t="s">
        <v>47</v>
      </c>
      <c r="D34" s="110" t="s">
        <v>67</v>
      </c>
      <c r="E34" s="116">
        <v>35000</v>
      </c>
      <c r="F34" s="116"/>
      <c r="G34" s="117" t="s">
        <v>201</v>
      </c>
    </row>
    <row r="35" spans="2:7" s="113" customFormat="1" ht="17.100000000000001" customHeight="1" thickBot="1" x14ac:dyDescent="0.25">
      <c r="B35" s="180"/>
      <c r="C35" s="110" t="s">
        <v>39</v>
      </c>
      <c r="D35" s="110" t="s">
        <v>52</v>
      </c>
      <c r="E35" s="111"/>
      <c r="F35" s="111">
        <v>25000</v>
      </c>
      <c r="G35" s="112"/>
    </row>
    <row r="36" spans="2:7" s="113" customFormat="1" ht="17.100000000000001" customHeight="1" thickBot="1" x14ac:dyDescent="0.25">
      <c r="B36" s="180"/>
      <c r="C36" s="110" t="s">
        <v>70</v>
      </c>
      <c r="D36" s="110" t="s">
        <v>52</v>
      </c>
      <c r="E36" s="121"/>
      <c r="F36" s="121"/>
      <c r="G36" s="122" t="s">
        <v>68</v>
      </c>
    </row>
    <row r="37" spans="2:7" s="113" customFormat="1" ht="17.100000000000001" customHeight="1" thickBot="1" x14ac:dyDescent="0.25">
      <c r="B37" s="180"/>
      <c r="C37" s="110" t="s">
        <v>47</v>
      </c>
      <c r="D37" s="110" t="s">
        <v>52</v>
      </c>
      <c r="E37" s="121"/>
      <c r="F37" s="121"/>
      <c r="G37" s="122" t="s">
        <v>202</v>
      </c>
    </row>
    <row r="38" spans="2:7" s="113" customFormat="1" ht="17.100000000000001" customHeight="1" thickBot="1" x14ac:dyDescent="0.25">
      <c r="B38" s="180"/>
      <c r="C38" s="110" t="s">
        <v>47</v>
      </c>
      <c r="D38" s="110" t="s">
        <v>203</v>
      </c>
      <c r="E38" s="119">
        <v>20000</v>
      </c>
      <c r="F38" s="119"/>
      <c r="G38" s="120" t="s">
        <v>69</v>
      </c>
    </row>
    <row r="39" spans="2:7" s="113" customFormat="1" ht="17.100000000000001" customHeight="1" thickBot="1" x14ac:dyDescent="0.25">
      <c r="B39" s="180"/>
      <c r="C39" s="110" t="s">
        <v>47</v>
      </c>
      <c r="D39" s="110" t="s">
        <v>204</v>
      </c>
      <c r="E39" s="116">
        <v>4000</v>
      </c>
      <c r="F39" s="116"/>
      <c r="G39" s="117" t="s">
        <v>72</v>
      </c>
    </row>
    <row r="40" spans="2:7" s="113" customFormat="1" ht="17.100000000000001" customHeight="1" thickBot="1" x14ac:dyDescent="0.25">
      <c r="B40" s="180"/>
      <c r="C40" s="110" t="s">
        <v>47</v>
      </c>
      <c r="D40" s="110" t="s">
        <v>55</v>
      </c>
      <c r="E40" s="119">
        <v>3000</v>
      </c>
      <c r="F40" s="119"/>
      <c r="G40" s="120" t="s">
        <v>77</v>
      </c>
    </row>
    <row r="41" spans="2:7" s="113" customFormat="1" ht="17.100000000000001" customHeight="1" thickBot="1" x14ac:dyDescent="0.25">
      <c r="B41" s="180"/>
      <c r="C41" s="110" t="s">
        <v>41</v>
      </c>
      <c r="D41" s="110"/>
      <c r="E41" s="119">
        <v>1500</v>
      </c>
      <c r="F41" s="119"/>
      <c r="G41" s="120" t="s">
        <v>73</v>
      </c>
    </row>
    <row r="42" spans="2:7" s="113" customFormat="1" ht="17.100000000000001" customHeight="1" thickBot="1" x14ac:dyDescent="0.25">
      <c r="B42" s="180"/>
      <c r="C42" s="110"/>
      <c r="D42" s="110"/>
      <c r="E42" s="114"/>
      <c r="F42" s="114"/>
      <c r="G42" s="115"/>
    </row>
    <row r="43" spans="2:7" s="113" customFormat="1" ht="17.100000000000001" customHeight="1" thickBot="1" x14ac:dyDescent="0.25">
      <c r="B43" s="180">
        <v>44747</v>
      </c>
      <c r="C43" s="110" t="s">
        <v>47</v>
      </c>
      <c r="D43" s="110" t="s">
        <v>55</v>
      </c>
      <c r="E43" s="119">
        <v>7000</v>
      </c>
      <c r="F43" s="119"/>
      <c r="G43" s="120" t="s">
        <v>283</v>
      </c>
    </row>
    <row r="44" spans="2:7" s="113" customFormat="1" ht="17.100000000000001" customHeight="1" thickBot="1" x14ac:dyDescent="0.25">
      <c r="B44" s="180"/>
      <c r="C44" s="110" t="s">
        <v>47</v>
      </c>
      <c r="D44" s="110" t="s">
        <v>45</v>
      </c>
      <c r="E44" s="119">
        <v>1000</v>
      </c>
      <c r="F44" s="119"/>
      <c r="G44" s="120" t="s">
        <v>74</v>
      </c>
    </row>
    <row r="45" spans="2:7" s="113" customFormat="1" ht="17.100000000000001" customHeight="1" thickBot="1" x14ac:dyDescent="0.25">
      <c r="B45" s="180"/>
      <c r="C45" s="110" t="s">
        <v>44</v>
      </c>
      <c r="D45" s="110"/>
      <c r="E45" s="119">
        <v>400</v>
      </c>
      <c r="F45" s="119"/>
      <c r="G45" s="120" t="s">
        <v>75</v>
      </c>
    </row>
    <row r="46" spans="2:7" s="113" customFormat="1" ht="17.100000000000001" customHeight="1" thickBot="1" x14ac:dyDescent="0.25">
      <c r="B46" s="180"/>
      <c r="C46" s="110"/>
      <c r="D46" s="110"/>
      <c r="E46" s="114"/>
      <c r="F46" s="114"/>
      <c r="G46" s="115"/>
    </row>
    <row r="47" spans="2:7" s="113" customFormat="1" ht="17.100000000000001" customHeight="1" thickBot="1" x14ac:dyDescent="0.25">
      <c r="B47" s="180">
        <v>44748</v>
      </c>
      <c r="C47" s="110" t="s">
        <v>44</v>
      </c>
      <c r="D47" s="110"/>
      <c r="E47" s="119">
        <v>1000</v>
      </c>
      <c r="F47" s="119"/>
      <c r="G47" s="120" t="s">
        <v>205</v>
      </c>
    </row>
    <row r="48" spans="2:7" s="113" customFormat="1" ht="17.100000000000001" customHeight="1" thickBot="1" x14ac:dyDescent="0.25">
      <c r="B48" s="180"/>
      <c r="C48" s="110" t="s">
        <v>39</v>
      </c>
      <c r="D48" s="110" t="s">
        <v>52</v>
      </c>
      <c r="E48" s="111"/>
      <c r="F48" s="111">
        <v>60000</v>
      </c>
      <c r="G48" s="112" t="s">
        <v>78</v>
      </c>
    </row>
    <row r="49" spans="2:7" s="113" customFormat="1" ht="17.100000000000001" customHeight="1" thickBot="1" x14ac:dyDescent="0.25">
      <c r="B49" s="180"/>
      <c r="C49" s="110" t="s">
        <v>41</v>
      </c>
      <c r="D49" s="110"/>
      <c r="E49" s="119">
        <v>2630</v>
      </c>
      <c r="F49" s="119"/>
      <c r="G49" s="120" t="s">
        <v>79</v>
      </c>
    </row>
    <row r="50" spans="2:7" s="113" customFormat="1" ht="17.100000000000001" customHeight="1" thickBot="1" x14ac:dyDescent="0.25">
      <c r="B50" s="180"/>
      <c r="C50" s="110" t="s">
        <v>39</v>
      </c>
      <c r="D50" s="110" t="s">
        <v>52</v>
      </c>
      <c r="E50" s="111"/>
      <c r="F50" s="111">
        <v>40000</v>
      </c>
      <c r="G50" s="112" t="s">
        <v>80</v>
      </c>
    </row>
    <row r="51" spans="2:7" s="113" customFormat="1" ht="17.100000000000001" customHeight="1" thickBot="1" x14ac:dyDescent="0.25">
      <c r="B51" s="180"/>
      <c r="C51" s="110" t="s">
        <v>47</v>
      </c>
      <c r="D51" s="110" t="s">
        <v>81</v>
      </c>
      <c r="E51" s="116">
        <v>41300</v>
      </c>
      <c r="F51" s="116"/>
      <c r="G51" s="117" t="s">
        <v>206</v>
      </c>
    </row>
    <row r="52" spans="2:7" s="113" customFormat="1" ht="17.100000000000001" customHeight="1" thickBot="1" x14ac:dyDescent="0.25">
      <c r="B52" s="180"/>
      <c r="C52" s="110"/>
      <c r="D52" s="110"/>
      <c r="E52" s="114"/>
      <c r="F52" s="114"/>
      <c r="G52" s="115"/>
    </row>
    <row r="53" spans="2:7" s="131" customFormat="1" ht="26.25" thickBot="1" x14ac:dyDescent="0.25">
      <c r="B53" s="180" t="s">
        <v>82</v>
      </c>
      <c r="C53" s="110" t="s">
        <v>207</v>
      </c>
      <c r="D53" s="110"/>
      <c r="E53" s="114"/>
      <c r="F53" s="114"/>
      <c r="G53" s="115"/>
    </row>
    <row r="54" spans="2:7" s="113" customFormat="1" ht="17.100000000000001" customHeight="1" thickBot="1" x14ac:dyDescent="0.25">
      <c r="B54" s="180"/>
      <c r="C54" s="110"/>
      <c r="D54" s="110"/>
      <c r="E54" s="114"/>
      <c r="F54" s="114"/>
      <c r="G54" s="115"/>
    </row>
    <row r="55" spans="2:7" s="113" customFormat="1" ht="17.100000000000001" customHeight="1" thickBot="1" x14ac:dyDescent="0.25">
      <c r="B55" s="180">
        <v>44755</v>
      </c>
      <c r="C55" s="110" t="s">
        <v>41</v>
      </c>
      <c r="D55" s="110"/>
      <c r="E55" s="119">
        <v>200</v>
      </c>
      <c r="F55" s="119"/>
      <c r="G55" s="120" t="s">
        <v>86</v>
      </c>
    </row>
    <row r="56" spans="2:7" s="113" customFormat="1" ht="13.5" thickBot="1" x14ac:dyDescent="0.25">
      <c r="B56" s="180"/>
      <c r="C56" s="110" t="s">
        <v>44</v>
      </c>
      <c r="D56" s="110"/>
      <c r="E56" s="119">
        <v>1000</v>
      </c>
      <c r="F56" s="119"/>
      <c r="G56" s="120" t="s">
        <v>87</v>
      </c>
    </row>
    <row r="57" spans="2:7" s="113" customFormat="1" ht="17.100000000000001" customHeight="1" thickBot="1" x14ac:dyDescent="0.25">
      <c r="B57" s="180"/>
      <c r="C57" s="110" t="s">
        <v>44</v>
      </c>
      <c r="D57" s="110"/>
      <c r="E57" s="116">
        <v>9000</v>
      </c>
      <c r="F57" s="116"/>
      <c r="G57" s="117" t="s">
        <v>88</v>
      </c>
    </row>
    <row r="58" spans="2:7" s="113" customFormat="1" ht="17.100000000000001" customHeight="1" thickBot="1" x14ac:dyDescent="0.25">
      <c r="B58" s="180"/>
      <c r="C58" s="110"/>
      <c r="D58" s="110"/>
      <c r="E58" s="114"/>
      <c r="F58" s="114"/>
      <c r="G58" s="115"/>
    </row>
    <row r="59" spans="2:7" s="113" customFormat="1" ht="17.100000000000001" customHeight="1" thickBot="1" x14ac:dyDescent="0.25">
      <c r="B59" s="180">
        <v>44756</v>
      </c>
      <c r="C59" s="110" t="s">
        <v>44</v>
      </c>
      <c r="D59" s="110"/>
      <c r="E59" s="119">
        <v>700</v>
      </c>
      <c r="F59" s="119"/>
      <c r="G59" s="120" t="s">
        <v>208</v>
      </c>
    </row>
    <row r="60" spans="2:7" s="113" customFormat="1" ht="17.100000000000001" customHeight="1" thickBot="1" x14ac:dyDescent="0.25">
      <c r="B60" s="180"/>
      <c r="C60" s="110" t="s">
        <v>47</v>
      </c>
      <c r="D60" s="110" t="s">
        <v>121</v>
      </c>
      <c r="E60" s="116">
        <v>16000</v>
      </c>
      <c r="F60" s="116"/>
      <c r="G60" s="117" t="s">
        <v>122</v>
      </c>
    </row>
    <row r="61" spans="2:7" s="113" customFormat="1" ht="17.100000000000001" customHeight="1" thickBot="1" x14ac:dyDescent="0.25">
      <c r="B61" s="180"/>
      <c r="C61" s="110" t="s">
        <v>209</v>
      </c>
      <c r="D61" s="110" t="s">
        <v>203</v>
      </c>
      <c r="E61" s="119">
        <v>5000</v>
      </c>
      <c r="F61" s="119"/>
      <c r="G61" s="120"/>
    </row>
    <row r="62" spans="2:7" s="113" customFormat="1" ht="17.100000000000001" customHeight="1" thickBot="1" x14ac:dyDescent="0.25">
      <c r="B62" s="180"/>
      <c r="C62" s="110" t="s">
        <v>47</v>
      </c>
      <c r="D62" s="110" t="s">
        <v>123</v>
      </c>
      <c r="E62" s="119">
        <v>3000</v>
      </c>
      <c r="F62" s="119"/>
      <c r="G62" s="120" t="s">
        <v>210</v>
      </c>
    </row>
    <row r="63" spans="2:7" s="113" customFormat="1" ht="17.100000000000001" customHeight="1" thickBot="1" x14ac:dyDescent="0.25">
      <c r="B63" s="180"/>
      <c r="C63" s="110" t="s">
        <v>211</v>
      </c>
      <c r="D63" s="110" t="s">
        <v>90</v>
      </c>
      <c r="E63" s="119">
        <v>3000</v>
      </c>
      <c r="F63" s="119"/>
      <c r="G63" s="120" t="s">
        <v>124</v>
      </c>
    </row>
    <row r="64" spans="2:7" s="113" customFormat="1" ht="17.100000000000001" customHeight="1" thickBot="1" x14ac:dyDescent="0.25">
      <c r="B64" s="180"/>
      <c r="C64" s="110"/>
      <c r="D64" s="110"/>
      <c r="E64" s="114"/>
      <c r="F64" s="114"/>
      <c r="G64" s="115"/>
    </row>
    <row r="65" spans="2:7" s="113" customFormat="1" ht="17.100000000000001" customHeight="1" thickBot="1" x14ac:dyDescent="0.25">
      <c r="B65" s="180">
        <v>44758</v>
      </c>
      <c r="C65" s="110" t="s">
        <v>39</v>
      </c>
      <c r="D65" s="110" t="s">
        <v>52</v>
      </c>
      <c r="E65" s="111"/>
      <c r="F65" s="111">
        <v>100000</v>
      </c>
      <c r="G65" s="112" t="s">
        <v>212</v>
      </c>
    </row>
    <row r="66" spans="2:7" s="113" customFormat="1" ht="29.25" customHeight="1" thickBot="1" x14ac:dyDescent="0.25">
      <c r="B66" s="180"/>
      <c r="C66" s="110" t="s">
        <v>47</v>
      </c>
      <c r="D66" s="110" t="s">
        <v>125</v>
      </c>
      <c r="E66" s="121"/>
      <c r="F66" s="121"/>
      <c r="G66" s="122" t="s">
        <v>213</v>
      </c>
    </row>
    <row r="67" spans="2:7" s="113" customFormat="1" ht="26.25" thickBot="1" x14ac:dyDescent="0.25">
      <c r="B67" s="180"/>
      <c r="C67" s="110" t="s">
        <v>47</v>
      </c>
      <c r="D67" s="110" t="s">
        <v>125</v>
      </c>
      <c r="E67" s="116">
        <v>20000</v>
      </c>
      <c r="F67" s="116"/>
      <c r="G67" s="117" t="s">
        <v>126</v>
      </c>
    </row>
    <row r="68" spans="2:7" s="113" customFormat="1" ht="17.100000000000001" customHeight="1" thickBot="1" x14ac:dyDescent="0.25">
      <c r="B68" s="180"/>
      <c r="C68" s="110"/>
      <c r="D68" s="110"/>
      <c r="E68" s="114"/>
      <c r="F68" s="114"/>
      <c r="G68" s="115"/>
    </row>
    <row r="69" spans="2:7" s="113" customFormat="1" ht="17.100000000000001" customHeight="1" thickBot="1" x14ac:dyDescent="0.25">
      <c r="B69" s="180">
        <v>44759</v>
      </c>
      <c r="C69" s="110" t="s">
        <v>41</v>
      </c>
      <c r="D69" s="110"/>
      <c r="E69" s="119">
        <v>17000</v>
      </c>
      <c r="F69" s="119"/>
      <c r="G69" s="120" t="s">
        <v>214</v>
      </c>
    </row>
    <row r="70" spans="2:7" s="113" customFormat="1" ht="17.100000000000001" customHeight="1" thickBot="1" x14ac:dyDescent="0.25">
      <c r="B70" s="180"/>
      <c r="C70" s="110" t="s">
        <v>44</v>
      </c>
      <c r="D70" s="110"/>
      <c r="E70" s="119">
        <v>800</v>
      </c>
      <c r="F70" s="119"/>
      <c r="G70" s="120" t="s">
        <v>127</v>
      </c>
    </row>
    <row r="71" spans="2:7" s="113" customFormat="1" ht="17.100000000000001" customHeight="1" thickBot="1" x14ac:dyDescent="0.25">
      <c r="B71" s="180"/>
      <c r="C71" s="110" t="s">
        <v>41</v>
      </c>
      <c r="D71" s="110"/>
      <c r="E71" s="119">
        <v>1100</v>
      </c>
      <c r="F71" s="119"/>
      <c r="G71" s="120" t="s">
        <v>128</v>
      </c>
    </row>
    <row r="72" spans="2:7" s="113" customFormat="1" ht="17.100000000000001" customHeight="1" thickBot="1" x14ac:dyDescent="0.25">
      <c r="B72" s="180"/>
      <c r="C72" s="110"/>
      <c r="D72" s="110"/>
      <c r="E72" s="110"/>
      <c r="F72" s="114"/>
      <c r="G72" s="115"/>
    </row>
    <row r="73" spans="2:7" s="113" customFormat="1" ht="17.100000000000001" customHeight="1" thickBot="1" x14ac:dyDescent="0.25">
      <c r="B73" s="180">
        <v>44760</v>
      </c>
      <c r="C73" s="110" t="s">
        <v>41</v>
      </c>
      <c r="D73" s="110"/>
      <c r="E73" s="119">
        <v>58000</v>
      </c>
      <c r="F73" s="119"/>
      <c r="G73" s="120" t="s">
        <v>129</v>
      </c>
    </row>
    <row r="74" spans="2:7" s="113" customFormat="1" ht="17.100000000000001" customHeight="1" thickBot="1" x14ac:dyDescent="0.25">
      <c r="B74" s="180"/>
      <c r="C74" s="110" t="s">
        <v>41</v>
      </c>
      <c r="D74" s="110"/>
      <c r="E74" s="119">
        <v>3000</v>
      </c>
      <c r="F74" s="119"/>
      <c r="G74" s="120" t="s">
        <v>130</v>
      </c>
    </row>
    <row r="75" spans="2:7" s="113" customFormat="1" ht="17.100000000000001" customHeight="1" thickBot="1" x14ac:dyDescent="0.25">
      <c r="B75" s="180"/>
      <c r="C75" s="110"/>
      <c r="D75" s="110"/>
      <c r="E75" s="114"/>
      <c r="F75" s="114"/>
      <c r="G75" s="115"/>
    </row>
    <row r="76" spans="2:7" s="113" customFormat="1" ht="17.100000000000001" customHeight="1" thickBot="1" x14ac:dyDescent="0.25">
      <c r="B76" s="180">
        <v>44761</v>
      </c>
      <c r="C76" s="110" t="s">
        <v>39</v>
      </c>
      <c r="D76" s="110" t="s">
        <v>52</v>
      </c>
      <c r="E76" s="111"/>
      <c r="F76" s="111">
        <v>60000</v>
      </c>
      <c r="G76" s="112" t="s">
        <v>285</v>
      </c>
    </row>
    <row r="77" spans="2:7" s="113" customFormat="1" ht="17.100000000000001" customHeight="1" thickBot="1" x14ac:dyDescent="0.25">
      <c r="B77" s="180"/>
      <c r="C77" s="110" t="s">
        <v>41</v>
      </c>
      <c r="D77" s="110"/>
      <c r="E77" s="119">
        <v>18200</v>
      </c>
      <c r="F77" s="119"/>
      <c r="G77" s="120" t="s">
        <v>131</v>
      </c>
    </row>
    <row r="78" spans="2:7" s="113" customFormat="1" ht="17.100000000000001" customHeight="1" thickBot="1" x14ac:dyDescent="0.25">
      <c r="B78" s="180"/>
      <c r="C78" s="110" t="s">
        <v>41</v>
      </c>
      <c r="D78" s="110"/>
      <c r="E78" s="119">
        <v>6000</v>
      </c>
      <c r="F78" s="119"/>
      <c r="G78" s="120" t="s">
        <v>215</v>
      </c>
    </row>
    <row r="79" spans="2:7" s="113" customFormat="1" ht="17.100000000000001" customHeight="1" thickBot="1" x14ac:dyDescent="0.25">
      <c r="B79" s="180"/>
      <c r="C79" s="110" t="s">
        <v>44</v>
      </c>
      <c r="D79" s="110"/>
      <c r="E79" s="119">
        <v>800</v>
      </c>
      <c r="F79" s="119"/>
      <c r="G79" s="120" t="s">
        <v>216</v>
      </c>
    </row>
    <row r="80" spans="2:7" s="113" customFormat="1" ht="17.100000000000001" customHeight="1" thickBot="1" x14ac:dyDescent="0.25">
      <c r="B80" s="180"/>
      <c r="C80" s="110" t="s">
        <v>94</v>
      </c>
      <c r="D80" s="110"/>
      <c r="E80" s="119">
        <v>500</v>
      </c>
      <c r="F80" s="119"/>
      <c r="G80" s="120" t="s">
        <v>117</v>
      </c>
    </row>
    <row r="81" spans="2:7" s="113" customFormat="1" ht="17.100000000000001" customHeight="1" thickBot="1" x14ac:dyDescent="0.25">
      <c r="B81" s="180"/>
      <c r="C81" s="110"/>
      <c r="D81" s="110"/>
      <c r="E81" s="114"/>
      <c r="F81" s="114"/>
      <c r="G81" s="115"/>
    </row>
    <row r="82" spans="2:7" s="113" customFormat="1" ht="17.100000000000001" customHeight="1" thickBot="1" x14ac:dyDescent="0.25">
      <c r="B82" s="180">
        <v>44762</v>
      </c>
      <c r="C82" s="110" t="s">
        <v>41</v>
      </c>
      <c r="D82" s="110"/>
      <c r="E82" s="119">
        <v>21600</v>
      </c>
      <c r="F82" s="119"/>
      <c r="G82" s="120" t="s">
        <v>217</v>
      </c>
    </row>
    <row r="83" spans="2:7" s="113" customFormat="1" ht="17.100000000000001" customHeight="1" thickBot="1" x14ac:dyDescent="0.25">
      <c r="B83" s="180"/>
      <c r="C83" s="110"/>
      <c r="D83" s="110"/>
      <c r="E83" s="114"/>
      <c r="F83" s="114"/>
      <c r="G83" s="115"/>
    </row>
    <row r="84" spans="2:7" s="113" customFormat="1" ht="17.100000000000001" customHeight="1" thickBot="1" x14ac:dyDescent="0.25">
      <c r="B84" s="180">
        <v>44765</v>
      </c>
      <c r="C84" s="110" t="s">
        <v>41</v>
      </c>
      <c r="D84" s="110"/>
      <c r="E84" s="116">
        <v>12000</v>
      </c>
      <c r="F84" s="116"/>
      <c r="G84" s="117" t="s">
        <v>218</v>
      </c>
    </row>
    <row r="85" spans="2:7" s="113" customFormat="1" ht="17.100000000000001" customHeight="1" thickBot="1" x14ac:dyDescent="0.25">
      <c r="B85" s="180"/>
      <c r="C85" s="110" t="s">
        <v>41</v>
      </c>
      <c r="D85" s="110"/>
      <c r="E85" s="116">
        <v>12700</v>
      </c>
      <c r="F85" s="116"/>
      <c r="G85" s="117" t="s">
        <v>132</v>
      </c>
    </row>
    <row r="86" spans="2:7" s="113" customFormat="1" ht="17.100000000000001" customHeight="1" thickBot="1" x14ac:dyDescent="0.25">
      <c r="B86" s="180"/>
      <c r="C86" s="110"/>
      <c r="D86" s="110"/>
      <c r="E86" s="116">
        <v>1800</v>
      </c>
      <c r="F86" s="116"/>
      <c r="G86" s="117" t="s">
        <v>133</v>
      </c>
    </row>
    <row r="87" spans="2:7" s="113" customFormat="1" ht="17.100000000000001" customHeight="1" thickBot="1" x14ac:dyDescent="0.25">
      <c r="B87" s="180"/>
      <c r="C87" s="110"/>
      <c r="D87" s="110"/>
      <c r="E87" s="114"/>
      <c r="F87" s="114"/>
      <c r="G87" s="115"/>
    </row>
    <row r="88" spans="2:7" s="113" customFormat="1" ht="17.100000000000001" customHeight="1" thickBot="1" x14ac:dyDescent="0.25">
      <c r="B88" s="180">
        <v>44770</v>
      </c>
      <c r="C88" s="110" t="s">
        <v>47</v>
      </c>
      <c r="D88" s="110" t="s">
        <v>134</v>
      </c>
      <c r="E88" s="121"/>
      <c r="F88" s="121"/>
      <c r="G88" s="122" t="s">
        <v>137</v>
      </c>
    </row>
    <row r="89" spans="2:7" s="113" customFormat="1" ht="17.100000000000001" customHeight="1" thickBot="1" x14ac:dyDescent="0.25">
      <c r="B89" s="180"/>
      <c r="C89" s="110"/>
      <c r="D89" s="110" t="s">
        <v>135</v>
      </c>
      <c r="E89" s="121"/>
      <c r="F89" s="121"/>
      <c r="G89" s="122" t="s">
        <v>136</v>
      </c>
    </row>
    <row r="90" spans="2:7" s="113" customFormat="1" ht="17.100000000000001" customHeight="1" thickBot="1" x14ac:dyDescent="0.25">
      <c r="B90" s="180"/>
      <c r="C90" s="110"/>
      <c r="D90" s="110"/>
      <c r="E90" s="114"/>
      <c r="F90" s="114"/>
      <c r="G90" s="115"/>
    </row>
    <row r="91" spans="2:7" s="113" customFormat="1" ht="17.100000000000001" customHeight="1" thickBot="1" x14ac:dyDescent="0.25">
      <c r="B91" s="180">
        <v>44772</v>
      </c>
      <c r="C91" s="110" t="s">
        <v>41</v>
      </c>
      <c r="D91" s="110"/>
      <c r="E91" s="116">
        <v>5950</v>
      </c>
      <c r="F91" s="116"/>
      <c r="G91" s="117" t="s">
        <v>138</v>
      </c>
    </row>
    <row r="92" spans="2:7" s="113" customFormat="1" ht="17.100000000000001" customHeight="1" thickBot="1" x14ac:dyDescent="0.25">
      <c r="B92" s="180"/>
      <c r="C92" s="110" t="s">
        <v>44</v>
      </c>
      <c r="D92" s="110"/>
      <c r="E92" s="116">
        <v>1000</v>
      </c>
      <c r="F92" s="116"/>
      <c r="G92" s="117" t="s">
        <v>45</v>
      </c>
    </row>
    <row r="93" spans="2:7" s="113" customFormat="1" ht="17.100000000000001" customHeight="1" thickBot="1" x14ac:dyDescent="0.25">
      <c r="B93" s="180"/>
      <c r="C93" s="110" t="s">
        <v>41</v>
      </c>
      <c r="D93" s="110"/>
      <c r="E93" s="116">
        <v>2000</v>
      </c>
      <c r="F93" s="116"/>
      <c r="G93" s="117" t="s">
        <v>139</v>
      </c>
    </row>
    <row r="94" spans="2:7" s="113" customFormat="1" ht="17.100000000000001" customHeight="1" thickBot="1" x14ac:dyDescent="0.25">
      <c r="B94" s="180"/>
      <c r="C94" s="123"/>
      <c r="D94" s="123"/>
      <c r="E94" s="124"/>
      <c r="F94" s="125"/>
      <c r="G94" s="126"/>
    </row>
    <row r="95" spans="2:7" s="113" customFormat="1" ht="17.100000000000001" customHeight="1" x14ac:dyDescent="0.2">
      <c r="B95" s="182"/>
      <c r="C95" s="127" t="s">
        <v>0</v>
      </c>
      <c r="D95" s="127"/>
      <c r="E95" s="128">
        <f>SUM(E14:E94)</f>
        <v>440580</v>
      </c>
      <c r="F95" s="128">
        <f>SUM(F14:F94)</f>
        <v>413420</v>
      </c>
      <c r="G95" s="129"/>
    </row>
    <row r="98" spans="2:8" ht="39.75" customHeight="1" x14ac:dyDescent="0.2">
      <c r="B98" s="242" t="s">
        <v>342</v>
      </c>
      <c r="C98" s="242"/>
      <c r="D98" s="242"/>
      <c r="E98" s="242"/>
      <c r="F98" s="242"/>
      <c r="G98" s="242"/>
      <c r="H98">
        <f>6400/1280</f>
        <v>5</v>
      </c>
    </row>
    <row r="99" spans="2:8" x14ac:dyDescent="0.2">
      <c r="B99" s="242"/>
      <c r="C99" s="242"/>
      <c r="D99" s="242"/>
      <c r="E99" s="242"/>
      <c r="F99" s="242"/>
      <c r="G99" s="242"/>
    </row>
    <row r="100" spans="2:8" x14ac:dyDescent="0.2">
      <c r="B100" s="163"/>
    </row>
    <row r="102" spans="2:8" x14ac:dyDescent="0.2">
      <c r="D102" s="59"/>
    </row>
    <row r="105" spans="2:8" ht="15" x14ac:dyDescent="0.35">
      <c r="G105" s="185"/>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4" workbookViewId="0">
      <selection activeCell="G23" sqref="G23"/>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58" t="s">
        <v>38</v>
      </c>
      <c r="C3" s="258"/>
      <c r="D3" s="258"/>
      <c r="E3" s="258"/>
      <c r="F3" s="258"/>
      <c r="G3" s="258"/>
    </row>
    <row r="4" spans="2:7" ht="10.5" customHeight="1" x14ac:dyDescent="0.35">
      <c r="C4" s="164"/>
      <c r="D4" s="164"/>
      <c r="E4" s="165"/>
      <c r="F4" s="165"/>
    </row>
    <row r="5" spans="2:7" ht="23.25" customHeight="1" x14ac:dyDescent="0.35">
      <c r="B5" s="257" t="s">
        <v>298</v>
      </c>
      <c r="C5" s="257"/>
      <c r="D5" s="257"/>
      <c r="E5" s="257"/>
      <c r="F5" s="257"/>
      <c r="G5" s="257"/>
    </row>
    <row r="6" spans="2:7" ht="22.5" customHeight="1" x14ac:dyDescent="0.2"/>
    <row r="7" spans="2:7" x14ac:dyDescent="0.2">
      <c r="E7" s="255" t="s">
        <v>198</v>
      </c>
      <c r="F7" s="256"/>
    </row>
    <row r="8" spans="2:7" x14ac:dyDescent="0.2">
      <c r="B8" s="204" t="s">
        <v>28</v>
      </c>
      <c r="C8" s="205" t="s">
        <v>37</v>
      </c>
      <c r="D8" s="201"/>
      <c r="E8" s="259" t="s">
        <v>39</v>
      </c>
      <c r="F8" s="260"/>
    </row>
    <row r="9" spans="2:7" x14ac:dyDescent="0.2">
      <c r="B9" s="204" t="s">
        <v>29</v>
      </c>
      <c r="C9" s="176">
        <f>E52</f>
        <v>98590</v>
      </c>
      <c r="D9" s="202"/>
      <c r="E9" s="261" t="s">
        <v>31</v>
      </c>
      <c r="F9" s="262"/>
    </row>
    <row r="10" spans="2:7" x14ac:dyDescent="0.2">
      <c r="B10" s="204" t="s">
        <v>30</v>
      </c>
      <c r="C10" s="176">
        <f>F52</f>
        <v>66000</v>
      </c>
      <c r="D10" s="202"/>
      <c r="E10" s="263" t="s">
        <v>199</v>
      </c>
      <c r="F10" s="264"/>
    </row>
    <row r="11" spans="2:7" ht="12.75" customHeight="1" x14ac:dyDescent="0.2">
      <c r="B11" s="204" t="s">
        <v>35</v>
      </c>
      <c r="C11" s="208">
        <f>C10-C9</f>
        <v>-32590</v>
      </c>
      <c r="D11" s="203"/>
      <c r="E11" s="249" t="s">
        <v>197</v>
      </c>
      <c r="F11" s="250"/>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v>44783</v>
      </c>
      <c r="C15" s="110" t="s">
        <v>39</v>
      </c>
      <c r="D15" s="110" t="s">
        <v>184</v>
      </c>
      <c r="E15" s="111"/>
      <c r="F15" s="111">
        <v>16000</v>
      </c>
      <c r="G15" s="112" t="s">
        <v>193</v>
      </c>
    </row>
    <row r="16" spans="2:7" s="168" customFormat="1" ht="17.100000000000001" customHeight="1" thickBot="1" x14ac:dyDescent="0.25">
      <c r="B16" s="181"/>
      <c r="C16" s="110" t="s">
        <v>41</v>
      </c>
      <c r="D16" s="110"/>
      <c r="E16" s="116">
        <v>950</v>
      </c>
      <c r="F16" s="116"/>
      <c r="G16" s="117" t="s">
        <v>185</v>
      </c>
    </row>
    <row r="17" spans="1:7" s="168" customFormat="1" ht="17.100000000000001" customHeight="1" thickBot="1" x14ac:dyDescent="0.25">
      <c r="B17" s="180"/>
      <c r="C17" s="110" t="s">
        <v>41</v>
      </c>
      <c r="D17" s="110"/>
      <c r="E17" s="116">
        <v>1130</v>
      </c>
      <c r="F17" s="116"/>
      <c r="G17" s="117" t="s">
        <v>187</v>
      </c>
    </row>
    <row r="18" spans="1:7" s="168" customFormat="1" ht="17.100000000000001" customHeight="1" thickBot="1" x14ac:dyDescent="0.25">
      <c r="B18" s="180"/>
      <c r="C18" s="110" t="s">
        <v>47</v>
      </c>
      <c r="D18" s="110" t="s">
        <v>188</v>
      </c>
      <c r="E18" s="133">
        <v>8000</v>
      </c>
      <c r="F18" s="116"/>
      <c r="G18" s="117" t="s">
        <v>189</v>
      </c>
    </row>
    <row r="19" spans="1:7" s="168" customFormat="1" ht="17.100000000000001" customHeight="1" thickBot="1" x14ac:dyDescent="0.25">
      <c r="B19" s="180"/>
      <c r="C19" s="110"/>
      <c r="D19" s="110"/>
      <c r="E19" s="110"/>
      <c r="F19" s="110"/>
      <c r="G19" s="134"/>
    </row>
    <row r="20" spans="1:7" s="168" customFormat="1" ht="17.100000000000001" customHeight="1" thickBot="1" x14ac:dyDescent="0.25">
      <c r="B20" s="180">
        <v>44784</v>
      </c>
      <c r="C20" s="110" t="s">
        <v>41</v>
      </c>
      <c r="D20" s="110"/>
      <c r="E20" s="116">
        <v>1500</v>
      </c>
      <c r="F20" s="116"/>
      <c r="G20" s="117" t="s">
        <v>190</v>
      </c>
    </row>
    <row r="21" spans="1:7" s="168" customFormat="1" ht="17.100000000000001" customHeight="1" thickBot="1" x14ac:dyDescent="0.25">
      <c r="A21" s="169"/>
      <c r="B21" s="180"/>
      <c r="C21" s="110" t="s">
        <v>41</v>
      </c>
      <c r="D21" s="110"/>
      <c r="E21" s="116">
        <v>500</v>
      </c>
      <c r="F21" s="116"/>
      <c r="G21" s="117" t="s">
        <v>191</v>
      </c>
    </row>
    <row r="22" spans="1:7" s="168" customFormat="1" ht="17.100000000000001" customHeight="1" thickBot="1" x14ac:dyDescent="0.25">
      <c r="B22" s="180"/>
      <c r="C22" s="110"/>
      <c r="D22" s="110"/>
      <c r="E22" s="110"/>
      <c r="F22" s="110"/>
      <c r="G22" s="134"/>
    </row>
    <row r="23" spans="1:7" s="168" customFormat="1" ht="17.100000000000001" customHeight="1" thickBot="1" x14ac:dyDescent="0.25">
      <c r="B23" s="180">
        <v>44786</v>
      </c>
      <c r="C23" s="110" t="s">
        <v>41</v>
      </c>
      <c r="D23" s="110"/>
      <c r="E23" s="116">
        <v>950</v>
      </c>
      <c r="F23" s="116"/>
      <c r="G23" s="117" t="s">
        <v>185</v>
      </c>
    </row>
    <row r="24" spans="1:7" s="168" customFormat="1" ht="17.100000000000001" customHeight="1" thickBot="1" x14ac:dyDescent="0.25">
      <c r="B24" s="180"/>
      <c r="C24" s="110" t="s">
        <v>41</v>
      </c>
      <c r="D24" s="110"/>
      <c r="E24" s="116">
        <v>500</v>
      </c>
      <c r="F24" s="116"/>
      <c r="G24" s="117" t="s">
        <v>192</v>
      </c>
    </row>
    <row r="25" spans="1:7" s="168" customFormat="1" ht="17.100000000000001" customHeight="1" thickBot="1" x14ac:dyDescent="0.25">
      <c r="B25" s="180"/>
      <c r="C25" s="110" t="s">
        <v>39</v>
      </c>
      <c r="D25" s="110" t="s">
        <v>184</v>
      </c>
      <c r="E25" s="111"/>
      <c r="F25" s="111">
        <v>50000</v>
      </c>
      <c r="G25" s="112"/>
    </row>
    <row r="26" spans="1:7" s="168" customFormat="1" ht="17.100000000000001" customHeight="1" thickBot="1" x14ac:dyDescent="0.25">
      <c r="B26" s="180"/>
      <c r="C26" s="110" t="s">
        <v>47</v>
      </c>
      <c r="D26" s="110" t="s">
        <v>188</v>
      </c>
      <c r="E26" s="116">
        <v>7000</v>
      </c>
      <c r="F26" s="116" t="s">
        <v>194</v>
      </c>
      <c r="G26" s="117" t="s">
        <v>343</v>
      </c>
    </row>
    <row r="27" spans="1:7" s="168" customFormat="1" ht="17.100000000000001" customHeight="1" thickBot="1" x14ac:dyDescent="0.25">
      <c r="B27" s="180"/>
      <c r="C27" s="110" t="s">
        <v>195</v>
      </c>
      <c r="D27" s="110" t="s">
        <v>188</v>
      </c>
      <c r="E27" s="116">
        <v>5000</v>
      </c>
      <c r="F27" s="116"/>
      <c r="G27" s="117" t="s">
        <v>196</v>
      </c>
    </row>
    <row r="28" spans="1:7" s="168" customFormat="1" ht="17.100000000000001" customHeight="1" thickBot="1" x14ac:dyDescent="0.25">
      <c r="B28" s="180"/>
      <c r="C28" s="110"/>
      <c r="D28" s="110"/>
      <c r="E28" s="110"/>
      <c r="F28" s="110"/>
      <c r="G28" s="134"/>
    </row>
    <row r="29" spans="1:7" s="168" customFormat="1" ht="17.100000000000001" customHeight="1" thickBot="1" x14ac:dyDescent="0.25">
      <c r="B29" s="180">
        <v>44787</v>
      </c>
      <c r="C29" s="110" t="s">
        <v>41</v>
      </c>
      <c r="D29" s="110"/>
      <c r="E29" s="116">
        <v>29700</v>
      </c>
      <c r="F29" s="116"/>
      <c r="G29" s="117" t="s">
        <v>219</v>
      </c>
    </row>
    <row r="30" spans="1:7" s="168" customFormat="1" ht="17.100000000000001" customHeight="1" thickBot="1" x14ac:dyDescent="0.25">
      <c r="B30" s="180"/>
      <c r="C30" s="110" t="s">
        <v>41</v>
      </c>
      <c r="D30" s="110"/>
      <c r="E30" s="116">
        <v>800</v>
      </c>
      <c r="F30" s="116"/>
      <c r="G30" s="117" t="s">
        <v>282</v>
      </c>
    </row>
    <row r="31" spans="1:7" s="168" customFormat="1" ht="17.100000000000001" customHeight="1" thickBot="1" x14ac:dyDescent="0.25">
      <c r="B31" s="180" t="s">
        <v>194</v>
      </c>
      <c r="C31" s="110"/>
      <c r="D31" s="110"/>
      <c r="E31" s="110"/>
      <c r="F31" s="110"/>
      <c r="G31" s="134"/>
    </row>
    <row r="32" spans="1:7" s="168" customFormat="1" ht="28.5" customHeight="1" thickBot="1" x14ac:dyDescent="0.25">
      <c r="B32" s="180">
        <v>44791</v>
      </c>
      <c r="C32" s="110" t="s">
        <v>41</v>
      </c>
      <c r="D32" s="110"/>
      <c r="E32" s="116">
        <v>760</v>
      </c>
      <c r="F32" s="116"/>
      <c r="G32" s="117" t="s">
        <v>291</v>
      </c>
    </row>
    <row r="33" spans="2:7" s="168" customFormat="1" ht="17.100000000000001" customHeight="1" thickBot="1" x14ac:dyDescent="0.25">
      <c r="B33" s="180"/>
      <c r="C33" s="110" t="s">
        <v>41</v>
      </c>
      <c r="D33" s="110"/>
      <c r="E33" s="116">
        <v>400</v>
      </c>
      <c r="F33" s="116"/>
      <c r="G33" s="117" t="s">
        <v>248</v>
      </c>
    </row>
    <row r="34" spans="2:7" s="168" customFormat="1" ht="17.100000000000001" customHeight="1" thickBot="1" x14ac:dyDescent="0.25">
      <c r="B34" s="180"/>
      <c r="C34" s="110"/>
      <c r="D34" s="110"/>
      <c r="E34" s="110"/>
      <c r="F34" s="110"/>
      <c r="G34" s="134"/>
    </row>
    <row r="35" spans="2:7" s="168" customFormat="1" ht="17.100000000000001" customHeight="1" thickBot="1" x14ac:dyDescent="0.25">
      <c r="B35" s="180">
        <v>44793</v>
      </c>
      <c r="C35" s="110" t="s">
        <v>41</v>
      </c>
      <c r="D35" s="110"/>
      <c r="E35" s="116">
        <v>14000</v>
      </c>
      <c r="F35" s="116"/>
      <c r="G35" s="117" t="s">
        <v>292</v>
      </c>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v>44796</v>
      </c>
      <c r="C37" s="110" t="s">
        <v>41</v>
      </c>
      <c r="D37" s="110"/>
      <c r="E37" s="116">
        <v>5000</v>
      </c>
      <c r="F37" s="116"/>
      <c r="G37" s="117" t="s">
        <v>293</v>
      </c>
    </row>
    <row r="38" spans="2:7" s="168" customFormat="1" ht="17.100000000000001" customHeight="1" thickBot="1" x14ac:dyDescent="0.25">
      <c r="B38" s="180"/>
      <c r="C38" s="110"/>
      <c r="D38" s="110"/>
      <c r="E38" s="110"/>
      <c r="F38" s="171"/>
      <c r="G38" s="134"/>
    </row>
    <row r="39" spans="2:7" s="168" customFormat="1" ht="17.100000000000001" customHeight="1" thickBot="1" x14ac:dyDescent="0.25">
      <c r="B39" s="180">
        <v>44798</v>
      </c>
      <c r="C39" s="110" t="s">
        <v>41</v>
      </c>
      <c r="D39" s="110"/>
      <c r="E39" s="116">
        <v>600</v>
      </c>
      <c r="F39" s="116"/>
      <c r="G39" s="117" t="s">
        <v>294</v>
      </c>
    </row>
    <row r="40" spans="2:7" s="168" customFormat="1" ht="17.100000000000001" customHeight="1" thickBot="1" x14ac:dyDescent="0.25">
      <c r="B40" s="180"/>
      <c r="C40" s="110"/>
      <c r="D40" s="110"/>
      <c r="E40" s="110"/>
      <c r="F40" s="110"/>
      <c r="G40" s="134"/>
    </row>
    <row r="41" spans="2:7" s="168" customFormat="1" ht="17.100000000000001" customHeight="1" thickBot="1" x14ac:dyDescent="0.25">
      <c r="B41" s="180">
        <v>44803</v>
      </c>
      <c r="C41" s="110" t="s">
        <v>41</v>
      </c>
      <c r="D41" s="110"/>
      <c r="E41" s="116">
        <v>500</v>
      </c>
      <c r="F41" s="116"/>
      <c r="G41" s="117" t="s">
        <v>295</v>
      </c>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v>44804</v>
      </c>
      <c r="C43" s="110" t="s">
        <v>41</v>
      </c>
      <c r="D43" s="110"/>
      <c r="E43" s="116">
        <v>20000</v>
      </c>
      <c r="F43" s="116"/>
      <c r="G43" s="117" t="s">
        <v>296</v>
      </c>
    </row>
    <row r="44" spans="2:7" s="168" customFormat="1" ht="17.100000000000001" customHeight="1" thickBot="1" x14ac:dyDescent="0.25">
      <c r="B44" s="180"/>
      <c r="C44" s="110" t="s">
        <v>41</v>
      </c>
      <c r="D44" s="110"/>
      <c r="E44" s="116">
        <v>1300</v>
      </c>
      <c r="F44" s="116"/>
      <c r="G44" s="117" t="s">
        <v>297</v>
      </c>
    </row>
    <row r="45" spans="2:7" s="168" customFormat="1" ht="17.100000000000001" customHeight="1" thickBot="1" x14ac:dyDescent="0.25">
      <c r="B45" s="180"/>
      <c r="C45" s="110"/>
      <c r="D45" s="110"/>
      <c r="E45" s="110"/>
      <c r="F45" s="110"/>
      <c r="G45" s="170"/>
    </row>
    <row r="46" spans="2:7" s="168" customFormat="1" ht="17.100000000000001" customHeight="1" thickBot="1" x14ac:dyDescent="0.25">
      <c r="B46" s="180"/>
      <c r="C46" s="110"/>
      <c r="D46" s="110"/>
      <c r="E46" s="110"/>
      <c r="F46" s="110"/>
      <c r="G46" s="177" t="s">
        <v>290</v>
      </c>
    </row>
    <row r="47" spans="2:7" s="168" customFormat="1" ht="17.100000000000001" customHeight="1" thickBot="1" x14ac:dyDescent="0.25">
      <c r="B47" s="180"/>
      <c r="C47" s="110"/>
      <c r="D47" s="110"/>
      <c r="E47" s="110"/>
      <c r="F47" s="110"/>
      <c r="G47" s="177" t="s">
        <v>289</v>
      </c>
    </row>
    <row r="48" spans="2:7" s="168" customFormat="1" ht="17.100000000000001" customHeight="1" thickBot="1" x14ac:dyDescent="0.25">
      <c r="B48" s="180"/>
      <c r="C48" s="110"/>
      <c r="D48" s="110"/>
      <c r="E48" s="110"/>
      <c r="F48" s="110"/>
      <c r="G48" s="177" t="s">
        <v>288</v>
      </c>
    </row>
    <row r="49" spans="2:8" s="168" customFormat="1" ht="17.100000000000001" customHeight="1" thickBot="1" x14ac:dyDescent="0.25">
      <c r="B49" s="180"/>
      <c r="C49" s="110"/>
      <c r="D49" s="110"/>
      <c r="E49" s="110"/>
      <c r="F49" s="110"/>
      <c r="G49" s="177" t="s">
        <v>287</v>
      </c>
      <c r="H49" s="206"/>
    </row>
    <row r="50" spans="2:8" s="175" customFormat="1" ht="26.25" customHeight="1" thickBot="1" x14ac:dyDescent="0.25">
      <c r="B50" s="180"/>
      <c r="C50" s="110"/>
      <c r="D50" s="110"/>
      <c r="E50" s="110"/>
      <c r="F50" s="110"/>
      <c r="G50" s="207" t="s">
        <v>286</v>
      </c>
    </row>
    <row r="51" spans="2:8" s="168" customFormat="1" ht="17.100000000000001" customHeight="1" thickBot="1" x14ac:dyDescent="0.25">
      <c r="B51" s="180"/>
      <c r="C51" s="110"/>
      <c r="D51" s="110"/>
      <c r="E51" s="110"/>
      <c r="F51" s="172"/>
      <c r="G51" s="173"/>
    </row>
    <row r="52" spans="2:8" s="168" customFormat="1" ht="17.100000000000001" customHeight="1" x14ac:dyDescent="0.2">
      <c r="B52" s="182"/>
      <c r="C52" s="127" t="s">
        <v>0</v>
      </c>
      <c r="D52" s="127"/>
      <c r="E52" s="128">
        <f>SUM(E14:E51)</f>
        <v>98590</v>
      </c>
      <c r="F52" s="128">
        <f>SUM(F14:F51)</f>
        <v>66000</v>
      </c>
      <c r="G52" s="174"/>
    </row>
    <row r="53" spans="2:8" s="168" customFormat="1" ht="17.100000000000001" customHeight="1" x14ac:dyDescent="0.2">
      <c r="B53" s="166"/>
      <c r="C53" s="135"/>
      <c r="D53" s="135"/>
      <c r="E53" s="135"/>
      <c r="F53" s="135"/>
      <c r="G53" s="135"/>
    </row>
    <row r="54" spans="2:8" s="168" customFormat="1" ht="17.100000000000001" customHeight="1" x14ac:dyDescent="0.2">
      <c r="B54" s="166"/>
      <c r="C54" s="135"/>
      <c r="D54" s="135"/>
      <c r="E54" s="135"/>
      <c r="F54" s="135"/>
      <c r="G54" s="135"/>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75"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68"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116"/>
  <sheetViews>
    <sheetView tabSelected="1" topLeftCell="A10" workbookViewId="0">
      <selection activeCell="H27" sqref="H27"/>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58" t="s">
        <v>38</v>
      </c>
      <c r="C3" s="258"/>
      <c r="D3" s="258"/>
      <c r="E3" s="258"/>
      <c r="F3" s="258"/>
      <c r="G3" s="258"/>
    </row>
    <row r="4" spans="2:7" ht="10.5" customHeight="1" x14ac:dyDescent="0.35">
      <c r="C4" s="164"/>
      <c r="D4" s="164"/>
      <c r="E4" s="165"/>
      <c r="F4" s="165"/>
    </row>
    <row r="5" spans="2:7" ht="23.25" customHeight="1" x14ac:dyDescent="0.35">
      <c r="B5" s="257" t="s">
        <v>298</v>
      </c>
      <c r="C5" s="257"/>
      <c r="D5" s="257"/>
      <c r="E5" s="257"/>
      <c r="F5" s="257"/>
      <c r="G5" s="257"/>
    </row>
    <row r="6" spans="2:7" ht="22.5" customHeight="1" x14ac:dyDescent="0.2"/>
    <row r="7" spans="2:7" x14ac:dyDescent="0.2">
      <c r="E7" s="255" t="s">
        <v>198</v>
      </c>
      <c r="F7" s="256"/>
    </row>
    <row r="8" spans="2:7" x14ac:dyDescent="0.2">
      <c r="B8" s="204" t="s">
        <v>28</v>
      </c>
      <c r="C8" s="205" t="s">
        <v>37</v>
      </c>
      <c r="D8" s="201"/>
      <c r="E8" s="259" t="s">
        <v>39</v>
      </c>
      <c r="F8" s="260"/>
    </row>
    <row r="9" spans="2:7" x14ac:dyDescent="0.2">
      <c r="B9" s="204" t="s">
        <v>29</v>
      </c>
      <c r="C9" s="176">
        <f>E54</f>
        <v>53890</v>
      </c>
      <c r="D9" s="202"/>
      <c r="E9" s="261" t="s">
        <v>31</v>
      </c>
      <c r="F9" s="262"/>
    </row>
    <row r="10" spans="2:7" x14ac:dyDescent="0.2">
      <c r="B10" s="204" t="s">
        <v>30</v>
      </c>
      <c r="C10" s="176">
        <f>F54</f>
        <v>0</v>
      </c>
      <c r="D10" s="202"/>
      <c r="E10" s="263" t="s">
        <v>199</v>
      </c>
      <c r="F10" s="264"/>
    </row>
    <row r="11" spans="2:7" ht="12.75" customHeight="1" x14ac:dyDescent="0.2">
      <c r="B11" s="204" t="s">
        <v>35</v>
      </c>
      <c r="C11" s="208">
        <f>C10-C9</f>
        <v>-53890</v>
      </c>
      <c r="D11" s="203"/>
      <c r="E11" s="249" t="s">
        <v>197</v>
      </c>
      <c r="F11" s="250"/>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t="s">
        <v>306</v>
      </c>
      <c r="C15" s="110"/>
      <c r="D15" s="110"/>
      <c r="E15" s="116">
        <v>32590</v>
      </c>
      <c r="F15" s="116"/>
      <c r="G15" s="116" t="s">
        <v>307</v>
      </c>
    </row>
    <row r="16" spans="2:7" s="168" customFormat="1" ht="17.100000000000001" customHeight="1" thickBot="1" x14ac:dyDescent="0.25">
      <c r="B16" s="280"/>
      <c r="C16" s="281"/>
      <c r="D16" s="281"/>
      <c r="E16" s="281"/>
      <c r="F16" s="281"/>
      <c r="G16" s="282"/>
    </row>
    <row r="17" spans="1:9" s="168" customFormat="1" ht="17.100000000000001" customHeight="1" thickBot="1" x14ac:dyDescent="0.25">
      <c r="B17" s="180">
        <v>44810</v>
      </c>
      <c r="C17" s="110" t="s">
        <v>41</v>
      </c>
      <c r="D17" s="110"/>
      <c r="E17" s="116">
        <v>1750</v>
      </c>
      <c r="F17" s="116"/>
      <c r="G17" s="117" t="s">
        <v>308</v>
      </c>
    </row>
    <row r="18" spans="1:9" s="168" customFormat="1" ht="17.100000000000001" customHeight="1" thickBot="1" x14ac:dyDescent="0.25">
      <c r="B18" s="180"/>
      <c r="C18" s="110" t="s">
        <v>41</v>
      </c>
      <c r="D18" s="110"/>
      <c r="E18" s="133">
        <v>600</v>
      </c>
      <c r="F18" s="116"/>
      <c r="G18" s="117" t="s">
        <v>309</v>
      </c>
      <c r="H18" s="265"/>
      <c r="I18" s="266"/>
    </row>
    <row r="19" spans="1:9" s="168" customFormat="1" ht="17.100000000000001" customHeight="1" thickBot="1" x14ac:dyDescent="0.25">
      <c r="B19" s="180"/>
      <c r="C19" s="110" t="s">
        <v>41</v>
      </c>
      <c r="D19" s="110"/>
      <c r="E19" s="116">
        <v>700</v>
      </c>
      <c r="F19" s="116"/>
      <c r="G19" s="116" t="s">
        <v>310</v>
      </c>
    </row>
    <row r="20" spans="1:9" s="168" customFormat="1" ht="17.100000000000001" customHeight="1" thickBot="1" x14ac:dyDescent="0.25">
      <c r="B20" s="283"/>
      <c r="C20" s="284"/>
      <c r="D20" s="284"/>
      <c r="E20" s="284"/>
      <c r="F20" s="285"/>
      <c r="G20" s="286"/>
    </row>
    <row r="21" spans="1:9" s="168" customFormat="1" ht="26.25" thickBot="1" x14ac:dyDescent="0.25">
      <c r="B21" s="220">
        <v>44811</v>
      </c>
      <c r="C21" s="221" t="s">
        <v>47</v>
      </c>
      <c r="D21" s="221" t="s">
        <v>312</v>
      </c>
      <c r="E21" s="222"/>
      <c r="F21" s="223"/>
      <c r="G21" s="224" t="s">
        <v>315</v>
      </c>
    </row>
    <row r="22" spans="1:9" s="168" customFormat="1" ht="17.100000000000001" customHeight="1" thickBot="1" x14ac:dyDescent="0.25">
      <c r="B22" s="287"/>
      <c r="C22" s="281"/>
      <c r="D22" s="281"/>
      <c r="E22" s="281"/>
      <c r="F22" s="281"/>
      <c r="G22" s="282"/>
    </row>
    <row r="23" spans="1:9" s="168" customFormat="1" ht="17.100000000000001" customHeight="1" thickBot="1" x14ac:dyDescent="0.25">
      <c r="A23" s="169"/>
      <c r="B23" s="180">
        <v>44812</v>
      </c>
      <c r="C23" s="110" t="s">
        <v>41</v>
      </c>
      <c r="D23" s="110"/>
      <c r="E23" s="116">
        <v>1300</v>
      </c>
      <c r="F23" s="116"/>
      <c r="G23" s="117" t="s">
        <v>311</v>
      </c>
    </row>
    <row r="24" spans="1:9" s="168" customFormat="1" ht="17.100000000000001" customHeight="1" thickBot="1" x14ac:dyDescent="0.25">
      <c r="B24" s="180"/>
      <c r="C24" s="110" t="s">
        <v>47</v>
      </c>
      <c r="D24" s="110" t="s">
        <v>313</v>
      </c>
      <c r="E24" s="116">
        <v>10500</v>
      </c>
      <c r="F24" s="116"/>
      <c r="G24" s="117" t="s">
        <v>314</v>
      </c>
    </row>
    <row r="25" spans="1:9" s="168" customFormat="1" ht="17.100000000000001" customHeight="1" thickBot="1" x14ac:dyDescent="0.25">
      <c r="B25" s="180"/>
      <c r="C25" s="110" t="s">
        <v>47</v>
      </c>
      <c r="D25" s="110" t="s">
        <v>313</v>
      </c>
      <c r="E25" s="116">
        <v>6000</v>
      </c>
      <c r="F25" s="116"/>
      <c r="G25" s="117" t="s">
        <v>316</v>
      </c>
    </row>
    <row r="26" spans="1:9" s="168" customFormat="1" ht="17.100000000000001" customHeight="1" thickBot="1" x14ac:dyDescent="0.25">
      <c r="B26" s="287"/>
      <c r="C26" s="281"/>
      <c r="D26" s="281"/>
      <c r="E26" s="281"/>
      <c r="F26" s="281"/>
      <c r="G26" s="282"/>
    </row>
    <row r="27" spans="1:9" s="168" customFormat="1" ht="17.100000000000001" customHeight="1" thickBot="1" x14ac:dyDescent="0.25">
      <c r="B27" s="180">
        <v>44821</v>
      </c>
      <c r="C27" s="110" t="s">
        <v>41</v>
      </c>
      <c r="D27" s="110"/>
      <c r="E27" s="110">
        <v>450</v>
      </c>
      <c r="F27" s="110"/>
      <c r="G27" s="134" t="s">
        <v>344</v>
      </c>
    </row>
    <row r="28" spans="1:9" s="168" customFormat="1" ht="17.100000000000001" customHeight="1" thickBot="1" x14ac:dyDescent="0.25">
      <c r="B28" s="180"/>
      <c r="C28" s="110"/>
      <c r="D28" s="110"/>
      <c r="E28" s="110"/>
      <c r="F28" s="110"/>
      <c r="G28" s="134"/>
    </row>
    <row r="29" spans="1:9" s="168" customFormat="1" ht="17.100000000000001" customHeight="1" thickBot="1" x14ac:dyDescent="0.25">
      <c r="B29" s="180"/>
      <c r="C29" s="110"/>
      <c r="D29" s="110"/>
      <c r="E29" s="110"/>
      <c r="F29" s="110"/>
      <c r="G29" s="134"/>
    </row>
    <row r="30" spans="1:9" s="168" customFormat="1" ht="17.100000000000001" customHeight="1" thickBot="1" x14ac:dyDescent="0.25">
      <c r="B30" s="180"/>
      <c r="C30" s="110"/>
      <c r="D30" s="110"/>
      <c r="E30" s="110"/>
      <c r="F30" s="110"/>
      <c r="G30" s="134"/>
    </row>
    <row r="31" spans="1:9" s="168" customFormat="1" ht="17.100000000000001" customHeight="1" thickBot="1" x14ac:dyDescent="0.25">
      <c r="B31" s="180"/>
      <c r="C31" s="110"/>
      <c r="D31" s="110"/>
      <c r="E31" s="110"/>
      <c r="F31" s="110"/>
      <c r="G31" s="134"/>
    </row>
    <row r="32" spans="1:9" s="168" customFormat="1" ht="17.100000000000001" customHeight="1" thickBot="1" x14ac:dyDescent="0.25">
      <c r="B32" s="180"/>
      <c r="C32" s="110"/>
      <c r="D32" s="110"/>
      <c r="E32" s="110"/>
      <c r="F32" s="110"/>
      <c r="G32" s="134"/>
    </row>
    <row r="33" spans="2:7" s="168" customFormat="1" ht="17.100000000000001" customHeight="1" thickBot="1" x14ac:dyDescent="0.25">
      <c r="B33" s="180"/>
      <c r="C33" s="110"/>
      <c r="D33" s="110"/>
      <c r="E33" s="110"/>
      <c r="F33" s="110"/>
      <c r="G33" s="134"/>
    </row>
    <row r="34" spans="2:7" s="168" customFormat="1" ht="28.5" customHeight="1" thickBot="1" x14ac:dyDescent="0.25">
      <c r="B34" s="180"/>
      <c r="C34" s="110"/>
      <c r="D34" s="110"/>
      <c r="E34" s="110"/>
      <c r="F34" s="110"/>
      <c r="G34" s="134"/>
    </row>
    <row r="35" spans="2:7" s="168" customFormat="1" ht="17.100000000000001" customHeight="1" thickBot="1" x14ac:dyDescent="0.25">
      <c r="B35" s="180"/>
      <c r="C35" s="110"/>
      <c r="D35" s="110"/>
      <c r="E35" s="110"/>
      <c r="F35" s="110"/>
      <c r="G35" s="134"/>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c r="C37" s="110"/>
      <c r="D37" s="110"/>
      <c r="E37" s="110"/>
      <c r="F37" s="110"/>
      <c r="G37" s="134"/>
    </row>
    <row r="38" spans="2:7" s="168" customFormat="1" ht="17.100000000000001" customHeight="1" thickBot="1" x14ac:dyDescent="0.25">
      <c r="B38" s="180"/>
      <c r="C38" s="110"/>
      <c r="D38" s="110"/>
      <c r="E38" s="110"/>
      <c r="F38" s="110"/>
      <c r="G38" s="134"/>
    </row>
    <row r="39" spans="2:7" s="168" customFormat="1" ht="17.100000000000001" customHeight="1" thickBot="1" x14ac:dyDescent="0.25">
      <c r="B39" s="180"/>
      <c r="C39" s="110"/>
      <c r="D39" s="110"/>
      <c r="E39" s="110"/>
      <c r="F39" s="110"/>
      <c r="G39" s="134"/>
    </row>
    <row r="40" spans="2:7" s="168" customFormat="1" ht="17.100000000000001" customHeight="1" thickBot="1" x14ac:dyDescent="0.25">
      <c r="B40" s="180"/>
      <c r="C40" s="110"/>
      <c r="D40" s="110"/>
      <c r="E40" s="110"/>
      <c r="F40" s="171"/>
      <c r="G40" s="134"/>
    </row>
    <row r="41" spans="2:7" s="168" customFormat="1" ht="17.100000000000001" customHeight="1" thickBot="1" x14ac:dyDescent="0.25">
      <c r="B41" s="180"/>
      <c r="C41" s="110"/>
      <c r="D41" s="110"/>
      <c r="E41" s="110"/>
      <c r="F41" s="110"/>
      <c r="G41" s="134"/>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c r="C43" s="110"/>
      <c r="D43" s="110"/>
      <c r="E43" s="110"/>
      <c r="F43" s="110"/>
      <c r="G43" s="134"/>
    </row>
    <row r="44" spans="2:7" s="168" customFormat="1" ht="17.100000000000001" customHeight="1" thickBot="1" x14ac:dyDescent="0.25">
      <c r="B44" s="180"/>
      <c r="C44" s="110"/>
      <c r="D44" s="110"/>
      <c r="E44" s="110"/>
      <c r="F44" s="110"/>
      <c r="G44" s="134"/>
    </row>
    <row r="45" spans="2:7" s="168" customFormat="1" ht="17.100000000000001" customHeight="1" thickBot="1" x14ac:dyDescent="0.25">
      <c r="B45" s="180"/>
      <c r="C45" s="110"/>
      <c r="D45" s="110"/>
      <c r="E45" s="110"/>
      <c r="F45" s="110"/>
      <c r="G45" s="134"/>
    </row>
    <row r="46" spans="2:7" s="168" customFormat="1" ht="17.100000000000001" customHeight="1" thickBot="1" x14ac:dyDescent="0.25">
      <c r="B46" s="180"/>
      <c r="C46" s="110"/>
      <c r="D46" s="110"/>
      <c r="E46" s="110"/>
      <c r="F46" s="110"/>
      <c r="G46" s="134"/>
    </row>
    <row r="47" spans="2:7" s="168" customFormat="1" ht="17.100000000000001" customHeight="1" thickBot="1" x14ac:dyDescent="0.25">
      <c r="B47" s="180"/>
      <c r="C47" s="110"/>
      <c r="D47" s="110"/>
      <c r="E47" s="110"/>
      <c r="F47" s="110"/>
      <c r="G47" s="170"/>
    </row>
    <row r="48" spans="2:7" s="168" customFormat="1" ht="17.100000000000001" customHeight="1" thickBot="1" x14ac:dyDescent="0.25">
      <c r="B48" s="180"/>
      <c r="C48" s="110"/>
      <c r="D48" s="110"/>
      <c r="E48" s="110"/>
      <c r="F48" s="110"/>
      <c r="G48" s="278"/>
    </row>
    <row r="49" spans="2:8" s="168" customFormat="1" ht="17.100000000000001" customHeight="1" thickBot="1" x14ac:dyDescent="0.25">
      <c r="B49" s="180"/>
      <c r="C49" s="110"/>
      <c r="D49" s="110"/>
      <c r="E49" s="110"/>
      <c r="F49" s="110"/>
      <c r="G49" s="278"/>
    </row>
    <row r="50" spans="2:8" s="168" customFormat="1" ht="17.100000000000001" customHeight="1" thickBot="1" x14ac:dyDescent="0.25">
      <c r="B50" s="180"/>
      <c r="C50" s="110"/>
      <c r="D50" s="110"/>
      <c r="E50" s="110"/>
      <c r="F50" s="110"/>
      <c r="G50" s="278"/>
    </row>
    <row r="51" spans="2:8" s="168" customFormat="1" ht="17.100000000000001" customHeight="1" thickBot="1" x14ac:dyDescent="0.25">
      <c r="B51" s="180"/>
      <c r="C51" s="110"/>
      <c r="D51" s="110"/>
      <c r="E51" s="110"/>
      <c r="F51" s="110"/>
      <c r="G51" s="278"/>
      <c r="H51" s="206"/>
    </row>
    <row r="52" spans="2:8" s="175" customFormat="1" ht="26.25" customHeight="1" thickBot="1" x14ac:dyDescent="0.25">
      <c r="B52" s="180"/>
      <c r="C52" s="110"/>
      <c r="D52" s="110"/>
      <c r="E52" s="110"/>
      <c r="F52" s="110"/>
      <c r="G52" s="279"/>
    </row>
    <row r="53" spans="2:8" s="168" customFormat="1" ht="17.100000000000001" customHeight="1" thickBot="1" x14ac:dyDescent="0.25">
      <c r="B53" s="180"/>
      <c r="C53" s="110"/>
      <c r="D53" s="110"/>
      <c r="E53" s="110"/>
      <c r="F53" s="172"/>
      <c r="G53" s="170"/>
    </row>
    <row r="54" spans="2:8" s="168" customFormat="1" ht="17.100000000000001" customHeight="1" x14ac:dyDescent="0.2">
      <c r="B54" s="182"/>
      <c r="C54" s="127" t="s">
        <v>0</v>
      </c>
      <c r="D54" s="127"/>
      <c r="E54" s="128">
        <f>SUM(E14:E53)</f>
        <v>53890</v>
      </c>
      <c r="F54" s="128">
        <f>SUM(F14:F53)</f>
        <v>0</v>
      </c>
      <c r="G54" s="174"/>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68"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75"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2" spans="2:7" s="168" customFormat="1" ht="17.100000000000001" customHeight="1" x14ac:dyDescent="0.2">
      <c r="B112" s="166"/>
      <c r="C112" s="135"/>
      <c r="D112" s="135"/>
      <c r="E112" s="135"/>
      <c r="F112" s="135"/>
      <c r="G112" s="135"/>
    </row>
    <row r="113" spans="2:8" s="168" customFormat="1" ht="17.100000000000001" customHeight="1" x14ac:dyDescent="0.2">
      <c r="B113" s="166"/>
      <c r="C113" s="135"/>
      <c r="D113" s="135"/>
      <c r="E113" s="135"/>
      <c r="F113" s="135"/>
      <c r="G113" s="135"/>
    </row>
    <row r="116" spans="2:8" x14ac:dyDescent="0.2">
      <c r="H116" s="135">
        <f>6400/1280</f>
        <v>5</v>
      </c>
    </row>
  </sheetData>
  <mergeCells count="8">
    <mergeCell ref="H18:I18"/>
    <mergeCell ref="E11:F11"/>
    <mergeCell ref="B3:G3"/>
    <mergeCell ref="B5:G5"/>
    <mergeCell ref="E7:F7"/>
    <mergeCell ref="E8:F8"/>
    <mergeCell ref="E9:F9"/>
    <mergeCell ref="E10:F10"/>
  </mergeCells>
  <phoneticPr fontId="17"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5"/>
  <sheetViews>
    <sheetView topLeftCell="A175" zoomScaleNormal="100" workbookViewId="0">
      <selection activeCell="G107" sqref="G107"/>
    </sheetView>
  </sheetViews>
  <sheetFormatPr baseColWidth="10" defaultRowHeight="12.75" x14ac:dyDescent="0.2"/>
  <cols>
    <col min="1" max="1" width="3.42578125" style="217" customWidth="1"/>
    <col min="2" max="2" width="27.7109375" style="73" customWidth="1"/>
    <col min="3" max="3" width="21" style="46" customWidth="1"/>
    <col min="4" max="4" width="19.7109375" style="46" customWidth="1"/>
    <col min="5" max="5" width="14.140625" style="46" customWidth="1"/>
    <col min="6" max="6" width="15.28515625" style="46" customWidth="1"/>
    <col min="7" max="7" width="42.28515625" style="157" customWidth="1"/>
    <col min="8" max="8" width="36.5703125" style="107" customWidth="1"/>
    <col min="9" max="9" width="17.7109375" style="46" customWidth="1"/>
    <col min="10" max="16384" width="11.42578125" style="46"/>
  </cols>
  <sheetData>
    <row r="1" spans="2:8" x14ac:dyDescent="0.2">
      <c r="G1" s="160"/>
    </row>
    <row r="2" spans="2:8" x14ac:dyDescent="0.2">
      <c r="G2" s="160"/>
    </row>
    <row r="3" spans="2:8" ht="35.25" customHeight="1" x14ac:dyDescent="0.2">
      <c r="C3" s="267" t="s">
        <v>38</v>
      </c>
      <c r="D3" s="268"/>
      <c r="E3" s="269"/>
      <c r="F3" s="269"/>
      <c r="G3" s="160"/>
    </row>
    <row r="4" spans="2:8" ht="15.75" customHeight="1" x14ac:dyDescent="0.35">
      <c r="C4" s="45"/>
      <c r="D4" s="45"/>
      <c r="G4" s="160"/>
    </row>
    <row r="5" spans="2:8" ht="15.75" customHeight="1" x14ac:dyDescent="0.35">
      <c r="C5" s="45"/>
      <c r="D5" s="45"/>
      <c r="G5" s="160"/>
    </row>
    <row r="6" spans="2:8" ht="22.5" customHeight="1" x14ac:dyDescent="0.35">
      <c r="C6" s="270" t="s">
        <v>36</v>
      </c>
      <c r="D6" s="270"/>
      <c r="E6" s="271"/>
      <c r="F6" s="271"/>
      <c r="G6" s="160"/>
    </row>
    <row r="7" spans="2:8" x14ac:dyDescent="0.2">
      <c r="G7" s="160"/>
    </row>
    <row r="8" spans="2:8" x14ac:dyDescent="0.2">
      <c r="B8" s="138" t="s">
        <v>28</v>
      </c>
      <c r="C8" s="75" t="s">
        <v>37</v>
      </c>
      <c r="D8" s="139"/>
      <c r="G8" s="160"/>
    </row>
    <row r="9" spans="2:8" x14ac:dyDescent="0.2">
      <c r="B9" s="138" t="s">
        <v>29</v>
      </c>
      <c r="C9" s="76">
        <f>E194</f>
        <v>763895</v>
      </c>
      <c r="D9" s="140"/>
      <c r="G9" s="160"/>
    </row>
    <row r="10" spans="2:8" x14ac:dyDescent="0.2">
      <c r="B10" s="138" t="s">
        <v>30</v>
      </c>
      <c r="C10" s="77">
        <f>F194</f>
        <v>762000</v>
      </c>
      <c r="D10" s="141"/>
      <c r="G10" s="160"/>
    </row>
    <row r="11" spans="2:8" x14ac:dyDescent="0.2">
      <c r="B11" s="138" t="s">
        <v>35</v>
      </c>
      <c r="C11" s="78">
        <f>C10-C9</f>
        <v>-1895</v>
      </c>
      <c r="D11" s="159"/>
      <c r="G11" s="160"/>
    </row>
    <row r="12" spans="2:8" ht="13.5" thickBot="1" x14ac:dyDescent="0.25">
      <c r="G12" s="160"/>
    </row>
    <row r="13" spans="2:8" ht="30.75" customHeight="1" thickBot="1" x14ac:dyDescent="0.25">
      <c r="B13" s="74" t="s">
        <v>5</v>
      </c>
      <c r="C13" s="44" t="s">
        <v>33</v>
      </c>
      <c r="D13" s="44" t="s">
        <v>46</v>
      </c>
      <c r="E13" s="44" t="s">
        <v>31</v>
      </c>
      <c r="F13" s="149" t="s">
        <v>32</v>
      </c>
      <c r="G13" s="87" t="s">
        <v>34</v>
      </c>
      <c r="H13" s="108" t="s">
        <v>223</v>
      </c>
    </row>
    <row r="14" spans="2:8" ht="13.5" thickBot="1" x14ac:dyDescent="0.25">
      <c r="B14" s="83">
        <v>44762</v>
      </c>
      <c r="C14" s="136" t="s">
        <v>39</v>
      </c>
      <c r="D14" s="136" t="s">
        <v>40</v>
      </c>
      <c r="E14" s="136"/>
      <c r="F14" s="150">
        <v>150000</v>
      </c>
      <c r="G14" s="209" t="s">
        <v>224</v>
      </c>
    </row>
    <row r="15" spans="2:8" ht="13.5" thickBot="1" x14ac:dyDescent="0.25">
      <c r="B15" s="83"/>
      <c r="C15" s="136" t="s">
        <v>41</v>
      </c>
      <c r="D15" s="136"/>
      <c r="E15" s="136">
        <v>45000</v>
      </c>
      <c r="F15" s="151"/>
      <c r="G15" s="209" t="s">
        <v>225</v>
      </c>
    </row>
    <row r="16" spans="2:8" ht="13.5" customHeight="1" thickBot="1" x14ac:dyDescent="0.25">
      <c r="B16" s="83"/>
      <c r="C16" s="136" t="s">
        <v>41</v>
      </c>
      <c r="D16" s="136"/>
      <c r="E16" s="136">
        <v>35000</v>
      </c>
      <c r="F16" s="151"/>
      <c r="G16" s="209" t="s">
        <v>226</v>
      </c>
    </row>
    <row r="17" spans="1:10" s="142" customFormat="1" ht="13.5" customHeight="1" thickBot="1" x14ac:dyDescent="0.25">
      <c r="A17" s="217"/>
      <c r="B17" s="89"/>
      <c r="C17" s="137"/>
      <c r="D17" s="137"/>
      <c r="E17" s="137"/>
      <c r="F17" s="152"/>
      <c r="G17" s="210"/>
      <c r="H17" s="109"/>
    </row>
    <row r="18" spans="1:10" ht="13.5" thickBot="1" x14ac:dyDescent="0.25">
      <c r="B18" s="83">
        <v>44763</v>
      </c>
      <c r="C18" s="136" t="s">
        <v>39</v>
      </c>
      <c r="D18" s="136" t="s">
        <v>40</v>
      </c>
      <c r="E18" s="136"/>
      <c r="F18" s="150">
        <v>20000</v>
      </c>
      <c r="G18" s="209"/>
    </row>
    <row r="19" spans="1:10" ht="13.5" thickBot="1" x14ac:dyDescent="0.25">
      <c r="B19" s="81"/>
      <c r="C19" s="136" t="s">
        <v>42</v>
      </c>
      <c r="D19" s="136" t="s">
        <v>203</v>
      </c>
      <c r="E19" s="136">
        <v>6000</v>
      </c>
      <c r="F19" s="151"/>
      <c r="G19" s="209" t="s">
        <v>169</v>
      </c>
    </row>
    <row r="20" spans="1:10" s="142" customFormat="1" ht="13.5" thickBot="1" x14ac:dyDescent="0.25">
      <c r="A20" s="217"/>
      <c r="B20" s="90"/>
      <c r="C20" s="137"/>
      <c r="D20" s="137"/>
      <c r="E20" s="137"/>
      <c r="F20" s="152"/>
      <c r="G20" s="210"/>
      <c r="H20" s="109"/>
    </row>
    <row r="21" spans="1:10" ht="26.25" thickBot="1" x14ac:dyDescent="0.25">
      <c r="B21" s="81">
        <v>44765</v>
      </c>
      <c r="C21" s="136" t="s">
        <v>39</v>
      </c>
      <c r="D21" s="136" t="s">
        <v>40</v>
      </c>
      <c r="E21" s="136"/>
      <c r="F21" s="150">
        <v>70000</v>
      </c>
      <c r="G21" s="209" t="s">
        <v>335</v>
      </c>
    </row>
    <row r="22" spans="1:10" ht="13.5" thickBot="1" x14ac:dyDescent="0.25">
      <c r="B22" s="81"/>
      <c r="C22" s="136" t="s">
        <v>41</v>
      </c>
      <c r="D22" s="136"/>
      <c r="E22" s="136">
        <v>12000</v>
      </c>
      <c r="F22" s="151"/>
      <c r="G22" s="211" t="s">
        <v>227</v>
      </c>
    </row>
    <row r="23" spans="1:10" ht="13.5" thickBot="1" x14ac:dyDescent="0.25">
      <c r="B23" s="81"/>
      <c r="C23" s="136" t="s">
        <v>42</v>
      </c>
      <c r="D23" s="136" t="s">
        <v>203</v>
      </c>
      <c r="E23" s="136">
        <v>20000</v>
      </c>
      <c r="F23" s="151"/>
      <c r="G23" s="209" t="s">
        <v>168</v>
      </c>
    </row>
    <row r="24" spans="1:10" s="142" customFormat="1" ht="13.5" thickBot="1" x14ac:dyDescent="0.25">
      <c r="A24" s="217"/>
      <c r="B24" s="90"/>
      <c r="C24" s="137"/>
      <c r="D24" s="137"/>
      <c r="E24" s="137"/>
      <c r="F24" s="152"/>
      <c r="G24" s="210"/>
      <c r="H24" s="109"/>
    </row>
    <row r="25" spans="1:10" ht="13.5" thickBot="1" x14ac:dyDescent="0.25">
      <c r="B25" s="81">
        <v>44766</v>
      </c>
      <c r="C25" s="136" t="s">
        <v>41</v>
      </c>
      <c r="D25" s="136"/>
      <c r="E25" s="136">
        <v>86520</v>
      </c>
      <c r="F25" s="151"/>
      <c r="G25" s="209" t="s">
        <v>228</v>
      </c>
      <c r="J25" s="143"/>
    </row>
    <row r="26" spans="1:10" ht="13.5" thickBot="1" x14ac:dyDescent="0.25">
      <c r="B26" s="81"/>
      <c r="C26" s="136" t="s">
        <v>44</v>
      </c>
      <c r="D26" s="216"/>
      <c r="E26" s="215">
        <v>2000</v>
      </c>
      <c r="F26" s="151"/>
      <c r="G26" s="209" t="s">
        <v>45</v>
      </c>
    </row>
    <row r="27" spans="1:10" ht="13.5" thickBot="1" x14ac:dyDescent="0.25">
      <c r="B27" s="81"/>
      <c r="C27" s="136" t="s">
        <v>41</v>
      </c>
      <c r="D27" s="136"/>
      <c r="E27" s="136">
        <v>1800</v>
      </c>
      <c r="F27" s="151"/>
      <c r="G27" s="211" t="s">
        <v>229</v>
      </c>
    </row>
    <row r="28" spans="1:10" ht="13.5" thickBot="1" x14ac:dyDescent="0.25">
      <c r="B28" s="81"/>
      <c r="C28" s="136" t="s">
        <v>41</v>
      </c>
      <c r="D28" s="136"/>
      <c r="E28" s="136">
        <v>12700</v>
      </c>
      <c r="F28" s="151"/>
      <c r="G28" s="211" t="s">
        <v>229</v>
      </c>
    </row>
    <row r="29" spans="1:10" ht="13.5" thickBot="1" x14ac:dyDescent="0.25">
      <c r="B29" s="81"/>
      <c r="C29" s="136" t="s">
        <v>41</v>
      </c>
      <c r="D29" s="136"/>
      <c r="E29" s="136">
        <v>1520</v>
      </c>
      <c r="F29" s="151"/>
      <c r="G29" s="209" t="s">
        <v>230</v>
      </c>
    </row>
    <row r="30" spans="1:10" ht="26.25" thickBot="1" x14ac:dyDescent="0.25">
      <c r="B30" s="91"/>
      <c r="C30" s="136" t="s">
        <v>47</v>
      </c>
      <c r="D30" s="136" t="s">
        <v>83</v>
      </c>
      <c r="E30" s="136">
        <v>15000</v>
      </c>
      <c r="F30" s="151"/>
      <c r="G30" s="209" t="s">
        <v>48</v>
      </c>
    </row>
    <row r="31" spans="1:10" ht="13.5" thickBot="1" x14ac:dyDescent="0.25">
      <c r="B31" s="90"/>
      <c r="C31" s="137"/>
      <c r="D31" s="137"/>
      <c r="E31" s="144"/>
      <c r="F31" s="152"/>
      <c r="G31" s="210"/>
    </row>
    <row r="32" spans="1:10" ht="13.5" thickBot="1" x14ac:dyDescent="0.25">
      <c r="B32" s="81">
        <v>44767</v>
      </c>
      <c r="C32" s="136" t="s">
        <v>44</v>
      </c>
      <c r="D32" s="136"/>
      <c r="E32" s="136">
        <v>1000</v>
      </c>
      <c r="F32" s="151"/>
      <c r="G32" s="209" t="s">
        <v>84</v>
      </c>
    </row>
    <row r="33" spans="1:9" ht="13.5" thickBot="1" x14ac:dyDescent="0.25">
      <c r="B33" s="82"/>
      <c r="C33" s="136" t="s">
        <v>47</v>
      </c>
      <c r="D33" s="136" t="s">
        <v>90</v>
      </c>
      <c r="E33" s="136">
        <v>2000</v>
      </c>
      <c r="F33" s="153"/>
      <c r="G33" s="209" t="s">
        <v>85</v>
      </c>
    </row>
    <row r="34" spans="1:9" s="142" customFormat="1" ht="13.5" thickBot="1" x14ac:dyDescent="0.25">
      <c r="A34" s="217"/>
      <c r="B34" s="90"/>
      <c r="C34" s="137"/>
      <c r="D34" s="137"/>
      <c r="E34" s="137"/>
      <c r="F34" s="152"/>
      <c r="G34" s="210"/>
      <c r="H34" s="109"/>
    </row>
    <row r="35" spans="1:9" ht="13.5" thickBot="1" x14ac:dyDescent="0.25">
      <c r="B35" s="82">
        <v>44768</v>
      </c>
      <c r="C35" s="136" t="s">
        <v>39</v>
      </c>
      <c r="D35" s="136" t="s">
        <v>52</v>
      </c>
      <c r="E35" s="136"/>
      <c r="F35" s="150">
        <v>100000</v>
      </c>
      <c r="G35" s="209"/>
    </row>
    <row r="36" spans="1:9" ht="26.25" thickBot="1" x14ac:dyDescent="0.25">
      <c r="B36" s="82"/>
      <c r="C36" s="136" t="s">
        <v>41</v>
      </c>
      <c r="D36" s="136"/>
      <c r="E36" s="136">
        <v>44000</v>
      </c>
      <c r="F36" s="153"/>
      <c r="G36" s="209" t="s">
        <v>89</v>
      </c>
      <c r="I36" s="146"/>
    </row>
    <row r="37" spans="1:9" ht="13.5" thickBot="1" x14ac:dyDescent="0.25">
      <c r="B37" s="82"/>
      <c r="C37" s="136" t="s">
        <v>47</v>
      </c>
      <c r="D37" s="136" t="s">
        <v>90</v>
      </c>
      <c r="E37" s="145">
        <v>13000</v>
      </c>
      <c r="F37" s="153"/>
      <c r="G37" s="209" t="s">
        <v>91</v>
      </c>
      <c r="I37" s="146"/>
    </row>
    <row r="38" spans="1:9" ht="13.5" thickBot="1" x14ac:dyDescent="0.25">
      <c r="B38" s="82"/>
      <c r="C38" s="136" t="s">
        <v>41</v>
      </c>
      <c r="D38" s="136"/>
      <c r="E38" s="145">
        <v>5800</v>
      </c>
      <c r="F38" s="154"/>
      <c r="G38" s="209" t="s">
        <v>220</v>
      </c>
    </row>
    <row r="39" spans="1:9" ht="13.5" thickBot="1" x14ac:dyDescent="0.25">
      <c r="B39" s="82"/>
      <c r="C39" s="136" t="s">
        <v>41</v>
      </c>
      <c r="D39" s="136"/>
      <c r="E39" s="145">
        <v>5600</v>
      </c>
      <c r="F39" s="155"/>
      <c r="G39" s="209" t="s">
        <v>231</v>
      </c>
    </row>
    <row r="40" spans="1:9" ht="13.5" thickBot="1" x14ac:dyDescent="0.25">
      <c r="B40" s="82"/>
      <c r="C40" s="136" t="s">
        <v>41</v>
      </c>
      <c r="D40" s="136"/>
      <c r="E40" s="145">
        <v>6000</v>
      </c>
      <c r="F40" s="153"/>
      <c r="G40" s="209" t="s">
        <v>232</v>
      </c>
      <c r="H40" s="132"/>
      <c r="I40" s="146"/>
    </row>
    <row r="41" spans="1:9" ht="13.5" thickBot="1" x14ac:dyDescent="0.25">
      <c r="A41" s="218"/>
      <c r="B41" s="82"/>
      <c r="C41" s="136" t="s">
        <v>44</v>
      </c>
      <c r="D41" s="136" t="s">
        <v>92</v>
      </c>
      <c r="E41" s="145">
        <v>2000</v>
      </c>
      <c r="F41" s="153"/>
      <c r="G41" s="209" t="s">
        <v>233</v>
      </c>
      <c r="I41" s="146"/>
    </row>
    <row r="42" spans="1:9" ht="13.5" thickBot="1" x14ac:dyDescent="0.25">
      <c r="A42" s="219"/>
      <c r="B42" s="82"/>
      <c r="C42" s="136" t="s">
        <v>41</v>
      </c>
      <c r="D42" s="136"/>
      <c r="E42" s="145">
        <v>9000</v>
      </c>
      <c r="F42" s="153"/>
      <c r="G42" s="209" t="s">
        <v>93</v>
      </c>
      <c r="I42" s="146"/>
    </row>
    <row r="43" spans="1:9" ht="16.5" customHeight="1" thickBot="1" x14ac:dyDescent="0.25">
      <c r="A43" s="219"/>
      <c r="B43" s="82"/>
      <c r="C43" s="136" t="s">
        <v>41</v>
      </c>
      <c r="D43" s="136"/>
      <c r="E43" s="145">
        <v>960</v>
      </c>
      <c r="F43" s="153"/>
      <c r="G43" s="209" t="s">
        <v>337</v>
      </c>
      <c r="I43" s="146"/>
    </row>
    <row r="44" spans="1:9" s="142" customFormat="1" ht="13.5" thickBot="1" x14ac:dyDescent="0.25">
      <c r="A44" s="219"/>
      <c r="B44" s="90"/>
      <c r="C44" s="137"/>
      <c r="D44" s="137"/>
      <c r="E44" s="137"/>
      <c r="F44" s="152"/>
      <c r="G44" s="210"/>
      <c r="H44" s="109"/>
    </row>
    <row r="45" spans="1:9" ht="13.5" thickBot="1" x14ac:dyDescent="0.25">
      <c r="A45" s="219"/>
      <c r="B45" s="82">
        <v>44769</v>
      </c>
      <c r="C45" s="136" t="s">
        <v>94</v>
      </c>
      <c r="D45" s="136"/>
      <c r="E45" s="145">
        <v>240</v>
      </c>
      <c r="F45" s="153"/>
      <c r="G45" s="209" t="s">
        <v>254</v>
      </c>
    </row>
    <row r="46" spans="1:9" s="142" customFormat="1" ht="13.5" thickBot="1" x14ac:dyDescent="0.25">
      <c r="A46" s="219"/>
      <c r="B46" s="90"/>
      <c r="C46" s="137"/>
      <c r="D46" s="147"/>
      <c r="E46" s="147"/>
      <c r="F46" s="152"/>
      <c r="G46" s="210"/>
      <c r="H46" s="109"/>
    </row>
    <row r="47" spans="1:9" ht="13.5" thickBot="1" x14ac:dyDescent="0.25">
      <c r="A47" s="219"/>
      <c r="B47" s="82">
        <v>44770</v>
      </c>
      <c r="C47" s="136" t="s">
        <v>94</v>
      </c>
      <c r="D47" s="136"/>
      <c r="E47" s="145">
        <v>960</v>
      </c>
      <c r="F47" s="153"/>
      <c r="G47" s="209" t="s">
        <v>337</v>
      </c>
    </row>
    <row r="48" spans="1:9" s="142" customFormat="1" ht="13.5" thickBot="1" x14ac:dyDescent="0.25">
      <c r="A48" s="219"/>
      <c r="B48" s="90"/>
      <c r="C48" s="137"/>
      <c r="D48" s="137"/>
      <c r="E48" s="137"/>
      <c r="F48" s="152"/>
      <c r="G48" s="210"/>
      <c r="H48" s="109"/>
    </row>
    <row r="49" spans="1:9" ht="13.5" thickBot="1" x14ac:dyDescent="0.25">
      <c r="A49" s="219"/>
      <c r="B49" s="82">
        <v>44771</v>
      </c>
      <c r="C49" s="136" t="s">
        <v>41</v>
      </c>
      <c r="D49" s="136"/>
      <c r="E49" s="145">
        <v>240</v>
      </c>
      <c r="F49" s="153"/>
      <c r="G49" s="209" t="s">
        <v>254</v>
      </c>
    </row>
    <row r="50" spans="1:9" s="142" customFormat="1" ht="13.5" thickBot="1" x14ac:dyDescent="0.25">
      <c r="A50" s="219"/>
      <c r="B50" s="90"/>
      <c r="C50" s="137"/>
      <c r="D50" s="137"/>
      <c r="E50" s="137"/>
      <c r="F50" s="152"/>
      <c r="G50" s="210"/>
      <c r="H50" s="109"/>
    </row>
    <row r="51" spans="1:9" ht="13.5" thickBot="1" x14ac:dyDescent="0.25">
      <c r="A51" s="219"/>
      <c r="B51" s="82">
        <v>44772</v>
      </c>
      <c r="C51" s="136" t="s">
        <v>111</v>
      </c>
      <c r="D51" s="136" t="s">
        <v>40</v>
      </c>
      <c r="E51" s="145"/>
      <c r="F51" s="150">
        <v>20000</v>
      </c>
      <c r="G51" s="209" t="s">
        <v>112</v>
      </c>
    </row>
    <row r="52" spans="1:9" ht="13.5" thickBot="1" x14ac:dyDescent="0.25">
      <c r="A52" s="219"/>
      <c r="B52" s="82"/>
      <c r="C52" s="136" t="s">
        <v>41</v>
      </c>
      <c r="D52" s="136"/>
      <c r="E52" s="145">
        <v>19800</v>
      </c>
      <c r="F52" s="153"/>
      <c r="G52" s="209" t="s">
        <v>113</v>
      </c>
    </row>
    <row r="53" spans="1:9" ht="13.5" thickBot="1" x14ac:dyDescent="0.25">
      <c r="A53" s="219"/>
      <c r="B53" s="82"/>
      <c r="C53" s="136" t="s">
        <v>41</v>
      </c>
      <c r="D53" s="136"/>
      <c r="E53" s="145">
        <v>280</v>
      </c>
      <c r="F53" s="153"/>
      <c r="G53" s="209" t="s">
        <v>114</v>
      </c>
    </row>
    <row r="54" spans="1:9" ht="13.5" thickBot="1" x14ac:dyDescent="0.25">
      <c r="A54" s="219"/>
      <c r="B54" s="82"/>
      <c r="C54" s="136" t="s">
        <v>41</v>
      </c>
      <c r="D54" s="136"/>
      <c r="E54" s="145">
        <v>5950</v>
      </c>
      <c r="F54" s="153"/>
      <c r="G54" s="211" t="s">
        <v>115</v>
      </c>
    </row>
    <row r="55" spans="1:9" ht="13.5" thickBot="1" x14ac:dyDescent="0.25">
      <c r="A55" s="219"/>
      <c r="B55" s="82"/>
      <c r="C55" s="136" t="s">
        <v>44</v>
      </c>
      <c r="D55" s="136"/>
      <c r="E55" s="145">
        <v>1000</v>
      </c>
      <c r="F55" s="153"/>
      <c r="G55" s="211" t="s">
        <v>116</v>
      </c>
    </row>
    <row r="56" spans="1:9" ht="13.5" thickBot="1" x14ac:dyDescent="0.25">
      <c r="A56" s="219"/>
      <c r="B56" s="82"/>
      <c r="C56" s="136" t="s">
        <v>41</v>
      </c>
      <c r="D56" s="136"/>
      <c r="E56" s="145">
        <v>960</v>
      </c>
      <c r="F56" s="153"/>
      <c r="G56" s="212" t="s">
        <v>117</v>
      </c>
    </row>
    <row r="57" spans="1:9" ht="13.5" thickBot="1" x14ac:dyDescent="0.25">
      <c r="A57" s="219"/>
      <c r="B57" s="82"/>
      <c r="C57" s="136" t="s">
        <v>41</v>
      </c>
      <c r="D57" s="136" t="s">
        <v>118</v>
      </c>
      <c r="E57" s="145">
        <v>2000</v>
      </c>
      <c r="F57" s="153"/>
      <c r="G57" s="211" t="s">
        <v>119</v>
      </c>
      <c r="I57" s="46">
        <f>21900+6000+2000+2000+6000</f>
        <v>37900</v>
      </c>
    </row>
    <row r="58" spans="1:9" ht="13.5" thickBot="1" x14ac:dyDescent="0.25">
      <c r="A58" s="219"/>
      <c r="B58" s="82"/>
      <c r="C58" s="136"/>
      <c r="D58" s="136"/>
      <c r="E58" s="145"/>
      <c r="F58" s="153"/>
      <c r="G58" s="209"/>
    </row>
    <row r="59" spans="1:9" s="142" customFormat="1" ht="13.5" thickBot="1" x14ac:dyDescent="0.25">
      <c r="A59" s="219"/>
      <c r="B59" s="90"/>
      <c r="C59" s="137"/>
      <c r="D59" s="137"/>
      <c r="E59" s="137"/>
      <c r="F59" s="152"/>
      <c r="G59" s="210"/>
      <c r="H59" s="109"/>
    </row>
    <row r="60" spans="1:9" ht="13.5" thickBot="1" x14ac:dyDescent="0.25">
      <c r="A60" s="219"/>
      <c r="B60" s="82">
        <v>44773</v>
      </c>
      <c r="C60" s="136" t="s">
        <v>41</v>
      </c>
      <c r="D60" s="136"/>
      <c r="E60" s="145">
        <v>960</v>
      </c>
      <c r="F60" s="153"/>
      <c r="G60" s="209" t="s">
        <v>254</v>
      </c>
    </row>
    <row r="61" spans="1:9" ht="13.5" thickBot="1" x14ac:dyDescent="0.25">
      <c r="A61" s="219"/>
      <c r="B61" s="82"/>
      <c r="C61" s="136" t="s">
        <v>39</v>
      </c>
      <c r="D61" s="136" t="s">
        <v>40</v>
      </c>
      <c r="E61" s="145"/>
      <c r="F61" s="150">
        <v>50000</v>
      </c>
      <c r="G61" s="209" t="s">
        <v>166</v>
      </c>
    </row>
    <row r="62" spans="1:9" ht="26.25" thickBot="1" x14ac:dyDescent="0.25">
      <c r="A62" s="219"/>
      <c r="B62" s="82"/>
      <c r="C62" s="136" t="s">
        <v>71</v>
      </c>
      <c r="D62" s="136" t="s">
        <v>203</v>
      </c>
      <c r="E62" s="145">
        <v>23000</v>
      </c>
      <c r="F62" s="153"/>
      <c r="G62" s="209" t="s">
        <v>167</v>
      </c>
      <c r="I62" s="46">
        <f>50000-23000-1000-500</f>
        <v>25500</v>
      </c>
    </row>
    <row r="63" spans="1:9" ht="13.5" thickBot="1" x14ac:dyDescent="0.25">
      <c r="A63" s="219"/>
      <c r="B63" s="82"/>
      <c r="C63" s="136" t="s">
        <v>41</v>
      </c>
      <c r="D63" s="136" t="s">
        <v>234</v>
      </c>
      <c r="E63" s="145">
        <v>1000</v>
      </c>
      <c r="F63" s="153"/>
      <c r="G63" s="209" t="s">
        <v>235</v>
      </c>
    </row>
    <row r="64" spans="1:9" ht="13.5" thickBot="1" x14ac:dyDescent="0.25">
      <c r="A64" s="219"/>
      <c r="B64" s="82"/>
      <c r="C64" s="136" t="s">
        <v>41</v>
      </c>
      <c r="D64" s="136"/>
      <c r="E64" s="145">
        <v>500</v>
      </c>
      <c r="F64" s="153"/>
      <c r="G64" s="211" t="s">
        <v>336</v>
      </c>
    </row>
    <row r="65" spans="1:8" ht="13.5" thickBot="1" x14ac:dyDescent="0.25">
      <c r="A65" s="219"/>
      <c r="B65" s="288"/>
      <c r="C65" s="289"/>
      <c r="D65" s="289"/>
      <c r="E65" s="289"/>
      <c r="F65" s="290"/>
      <c r="G65" s="291"/>
    </row>
    <row r="66" spans="1:8" ht="13.5" thickBot="1" x14ac:dyDescent="0.25">
      <c r="A66" s="219"/>
      <c r="B66" s="82">
        <v>44774</v>
      </c>
      <c r="C66" s="136" t="s">
        <v>94</v>
      </c>
      <c r="D66" s="136"/>
      <c r="E66" s="145">
        <v>720</v>
      </c>
      <c r="F66" s="153"/>
      <c r="G66" s="209" t="s">
        <v>254</v>
      </c>
    </row>
    <row r="67" spans="1:8" ht="13.5" thickBot="1" x14ac:dyDescent="0.25">
      <c r="A67" s="219"/>
      <c r="B67" s="82"/>
      <c r="C67" s="136" t="s">
        <v>94</v>
      </c>
      <c r="D67" s="136"/>
      <c r="E67" s="145">
        <v>18000</v>
      </c>
      <c r="F67" s="153"/>
      <c r="G67" s="209" t="s">
        <v>236</v>
      </c>
      <c r="H67" s="107" t="s">
        <v>170</v>
      </c>
    </row>
    <row r="68" spans="1:8" ht="13.5" thickBot="1" x14ac:dyDescent="0.25">
      <c r="A68" s="219"/>
      <c r="B68" s="288"/>
      <c r="C68" s="289"/>
      <c r="D68" s="289"/>
      <c r="E68" s="289"/>
      <c r="F68" s="290"/>
      <c r="G68" s="291"/>
    </row>
    <row r="69" spans="1:8" ht="26.25" thickBot="1" x14ac:dyDescent="0.25">
      <c r="A69" s="219"/>
      <c r="B69" s="82">
        <v>44775</v>
      </c>
      <c r="C69" s="136" t="s">
        <v>39</v>
      </c>
      <c r="D69" s="136" t="s">
        <v>40</v>
      </c>
      <c r="E69" s="145"/>
      <c r="F69" s="150">
        <v>50000</v>
      </c>
      <c r="G69" s="209" t="s">
        <v>338</v>
      </c>
    </row>
    <row r="70" spans="1:8" ht="13.5" thickBot="1" x14ac:dyDescent="0.25">
      <c r="A70" s="219"/>
      <c r="B70" s="82"/>
      <c r="C70" s="136" t="s">
        <v>41</v>
      </c>
      <c r="D70" s="136"/>
      <c r="E70" s="145">
        <v>6000</v>
      </c>
      <c r="F70" s="153"/>
      <c r="G70" s="209" t="s">
        <v>221</v>
      </c>
    </row>
    <row r="71" spans="1:8" ht="13.5" thickBot="1" x14ac:dyDescent="0.25">
      <c r="A71" s="219"/>
      <c r="B71" s="82"/>
      <c r="C71" s="136" t="s">
        <v>41</v>
      </c>
      <c r="D71" s="136"/>
      <c r="E71" s="145">
        <v>11500</v>
      </c>
      <c r="F71" s="153"/>
      <c r="G71" s="211" t="s">
        <v>171</v>
      </c>
      <c r="H71" s="132"/>
    </row>
    <row r="72" spans="1:8" ht="13.5" thickBot="1" x14ac:dyDescent="0.25">
      <c r="A72" s="219"/>
      <c r="B72" s="82"/>
      <c r="C72" s="136" t="s">
        <v>41</v>
      </c>
      <c r="D72" s="136"/>
      <c r="E72" s="145">
        <v>600</v>
      </c>
      <c r="F72" s="153"/>
      <c r="G72" s="209" t="s">
        <v>254</v>
      </c>
      <c r="H72" s="132"/>
    </row>
    <row r="73" spans="1:8" ht="13.5" thickBot="1" x14ac:dyDescent="0.25">
      <c r="A73" s="219"/>
      <c r="B73" s="82"/>
      <c r="C73" s="136" t="s">
        <v>41</v>
      </c>
      <c r="D73" s="136"/>
      <c r="E73" s="145">
        <v>1800</v>
      </c>
      <c r="F73" s="153"/>
      <c r="G73" s="211" t="s">
        <v>222</v>
      </c>
    </row>
    <row r="74" spans="1:8" ht="13.5" thickBot="1" x14ac:dyDescent="0.25">
      <c r="A74" s="219"/>
      <c r="B74" s="82"/>
      <c r="C74" s="136" t="s">
        <v>41</v>
      </c>
      <c r="D74" s="136"/>
      <c r="E74" s="145">
        <v>1500</v>
      </c>
      <c r="F74" s="153"/>
      <c r="G74" s="211" t="s">
        <v>172</v>
      </c>
    </row>
    <row r="75" spans="1:8" ht="26.25" thickBot="1" x14ac:dyDescent="0.25">
      <c r="A75" s="219"/>
      <c r="B75" s="82"/>
      <c r="C75" s="136" t="s">
        <v>47</v>
      </c>
      <c r="D75" s="136" t="s">
        <v>173</v>
      </c>
      <c r="E75" s="145">
        <v>1000</v>
      </c>
      <c r="F75" s="153"/>
      <c r="G75" s="209" t="s">
        <v>174</v>
      </c>
    </row>
    <row r="76" spans="1:8" ht="13.5" thickBot="1" x14ac:dyDescent="0.25">
      <c r="A76" s="219"/>
      <c r="B76" s="288"/>
      <c r="C76" s="289"/>
      <c r="D76" s="289"/>
      <c r="E76" s="289"/>
      <c r="F76" s="290"/>
      <c r="G76" s="291"/>
    </row>
    <row r="77" spans="1:8" ht="13.5" thickBot="1" x14ac:dyDescent="0.25">
      <c r="A77" s="219"/>
      <c r="B77" s="82">
        <v>44776</v>
      </c>
      <c r="C77" s="136" t="s">
        <v>41</v>
      </c>
      <c r="D77" s="136"/>
      <c r="E77" s="145">
        <v>360</v>
      </c>
      <c r="F77" s="153"/>
      <c r="G77" s="209" t="s">
        <v>254</v>
      </c>
      <c r="H77" s="107" t="s">
        <v>176</v>
      </c>
    </row>
    <row r="78" spans="1:8" ht="13.5" thickBot="1" x14ac:dyDescent="0.25">
      <c r="A78" s="219"/>
      <c r="B78" s="82"/>
      <c r="C78" s="136"/>
      <c r="D78" s="136"/>
      <c r="E78" s="145"/>
      <c r="F78" s="153"/>
      <c r="G78" s="209"/>
    </row>
    <row r="79" spans="1:8" ht="13.5" thickBot="1" x14ac:dyDescent="0.25">
      <c r="A79" s="219"/>
      <c r="B79" s="82">
        <v>44777</v>
      </c>
      <c r="C79" s="136" t="s">
        <v>41</v>
      </c>
      <c r="D79" s="136"/>
      <c r="E79" s="145">
        <v>44160</v>
      </c>
      <c r="F79" s="153"/>
      <c r="G79" s="209" t="s">
        <v>237</v>
      </c>
    </row>
    <row r="80" spans="1:8" ht="13.5" thickBot="1" x14ac:dyDescent="0.25">
      <c r="A80" s="219"/>
      <c r="B80" s="82"/>
      <c r="C80" s="136" t="s">
        <v>47</v>
      </c>
      <c r="D80" s="136" t="s">
        <v>81</v>
      </c>
      <c r="E80" s="145">
        <v>10000</v>
      </c>
      <c r="F80" s="153"/>
      <c r="G80" s="209" t="s">
        <v>177</v>
      </c>
      <c r="H80" s="107">
        <f>37800/1800</f>
        <v>21</v>
      </c>
    </row>
    <row r="81" spans="1:9" ht="13.5" thickBot="1" x14ac:dyDescent="0.25">
      <c r="A81" s="219"/>
      <c r="B81" s="82"/>
      <c r="C81" s="136" t="s">
        <v>41</v>
      </c>
      <c r="D81" s="136"/>
      <c r="E81" s="145">
        <v>600</v>
      </c>
      <c r="F81" s="153"/>
      <c r="G81" s="209" t="s">
        <v>254</v>
      </c>
      <c r="H81" s="107" t="s">
        <v>178</v>
      </c>
    </row>
    <row r="82" spans="1:9" ht="13.5" thickBot="1" x14ac:dyDescent="0.25">
      <c r="A82" s="219"/>
      <c r="B82" s="288"/>
      <c r="C82" s="289"/>
      <c r="D82" s="289"/>
      <c r="E82" s="289"/>
      <c r="F82" s="290"/>
      <c r="G82" s="291"/>
    </row>
    <row r="83" spans="1:9" ht="13.5" thickBot="1" x14ac:dyDescent="0.25">
      <c r="A83" s="219"/>
      <c r="B83" s="82">
        <v>44779</v>
      </c>
      <c r="C83" s="136" t="s">
        <v>180</v>
      </c>
      <c r="D83" s="136"/>
      <c r="E83" s="145"/>
      <c r="F83" s="153"/>
      <c r="G83" s="209" t="s">
        <v>181</v>
      </c>
    </row>
    <row r="84" spans="1:9" ht="13.5" thickBot="1" x14ac:dyDescent="0.25">
      <c r="A84" s="219"/>
      <c r="B84" s="288"/>
      <c r="C84" s="289"/>
      <c r="D84" s="289"/>
      <c r="E84" s="289"/>
      <c r="F84" s="290"/>
      <c r="G84" s="291"/>
    </row>
    <row r="85" spans="1:9" ht="13.5" thickBot="1" x14ac:dyDescent="0.25">
      <c r="A85" s="219"/>
      <c r="B85" s="82">
        <v>44780</v>
      </c>
      <c r="C85" s="136" t="s">
        <v>41</v>
      </c>
      <c r="D85" s="136"/>
      <c r="E85" s="145">
        <v>1200</v>
      </c>
      <c r="F85" s="153"/>
      <c r="G85" s="209" t="s">
        <v>254</v>
      </c>
      <c r="H85" s="107" t="s">
        <v>179</v>
      </c>
    </row>
    <row r="86" spans="1:9" ht="13.5" thickBot="1" x14ac:dyDescent="0.25">
      <c r="A86" s="219"/>
      <c r="B86" s="288"/>
      <c r="C86" s="289"/>
      <c r="D86" s="289"/>
      <c r="E86" s="289"/>
      <c r="F86" s="290"/>
      <c r="G86" s="291"/>
    </row>
    <row r="87" spans="1:9" ht="13.5" thickBot="1" x14ac:dyDescent="0.25">
      <c r="A87" s="219"/>
      <c r="B87" s="82">
        <v>44781</v>
      </c>
      <c r="C87" s="136" t="s">
        <v>41</v>
      </c>
      <c r="D87" s="136"/>
      <c r="E87" s="145">
        <v>720</v>
      </c>
      <c r="F87" s="153"/>
      <c r="G87" s="209" t="s">
        <v>254</v>
      </c>
      <c r="H87" s="107" t="s">
        <v>182</v>
      </c>
      <c r="I87" s="46">
        <f>3*240</f>
        <v>720</v>
      </c>
    </row>
    <row r="88" spans="1:9" ht="13.5" thickBot="1" x14ac:dyDescent="0.25">
      <c r="A88" s="219"/>
      <c r="B88" s="82"/>
      <c r="C88" s="136" t="s">
        <v>41</v>
      </c>
      <c r="D88" s="136"/>
      <c r="E88" s="145">
        <v>250</v>
      </c>
      <c r="F88" s="153"/>
      <c r="G88" s="211" t="s">
        <v>339</v>
      </c>
      <c r="H88" s="107" t="s">
        <v>183</v>
      </c>
    </row>
    <row r="89" spans="1:9" ht="13.5" thickBot="1" x14ac:dyDescent="0.25">
      <c r="A89" s="219"/>
      <c r="B89" s="288"/>
      <c r="C89" s="289"/>
      <c r="D89" s="289"/>
      <c r="E89" s="289"/>
      <c r="F89" s="290"/>
      <c r="G89" s="291"/>
    </row>
    <row r="90" spans="1:9" ht="13.5" thickBot="1" x14ac:dyDescent="0.25">
      <c r="A90" s="219"/>
      <c r="B90" s="82">
        <v>44782</v>
      </c>
      <c r="C90" s="136" t="s">
        <v>41</v>
      </c>
      <c r="D90" s="136"/>
      <c r="E90" s="145">
        <v>720</v>
      </c>
      <c r="F90" s="153"/>
      <c r="G90" s="209" t="s">
        <v>254</v>
      </c>
      <c r="H90" s="107" t="s">
        <v>182</v>
      </c>
    </row>
    <row r="91" spans="1:9" ht="13.5" thickBot="1" x14ac:dyDescent="0.25">
      <c r="A91" s="219"/>
      <c r="B91" s="82"/>
      <c r="C91" s="136" t="s">
        <v>44</v>
      </c>
      <c r="D91" s="136"/>
      <c r="E91" s="145">
        <v>9000</v>
      </c>
      <c r="F91" s="153"/>
      <c r="G91" s="209" t="s">
        <v>186</v>
      </c>
    </row>
    <row r="92" spans="1:9" ht="13.5" thickBot="1" x14ac:dyDescent="0.25">
      <c r="A92" s="219"/>
      <c r="B92" s="288"/>
      <c r="C92" s="289"/>
      <c r="D92" s="289"/>
      <c r="E92" s="289"/>
      <c r="F92" s="290"/>
      <c r="G92" s="291"/>
    </row>
    <row r="93" spans="1:9" ht="13.5" thickBot="1" x14ac:dyDescent="0.25">
      <c r="A93" s="219"/>
      <c r="B93" s="82">
        <v>44783</v>
      </c>
      <c r="C93" s="136" t="s">
        <v>41</v>
      </c>
      <c r="D93" s="136"/>
      <c r="E93" s="145">
        <v>420</v>
      </c>
      <c r="F93" s="153"/>
      <c r="G93" s="209" t="s">
        <v>254</v>
      </c>
    </row>
    <row r="94" spans="1:9" ht="13.5" thickBot="1" x14ac:dyDescent="0.25">
      <c r="A94" s="219"/>
      <c r="B94" s="82"/>
      <c r="C94" s="136" t="s">
        <v>41</v>
      </c>
      <c r="D94" s="136"/>
      <c r="E94" s="145">
        <v>500</v>
      </c>
      <c r="F94" s="153"/>
      <c r="G94" s="209" t="s">
        <v>238</v>
      </c>
    </row>
    <row r="95" spans="1:9" ht="13.5" thickBot="1" x14ac:dyDescent="0.25">
      <c r="A95" s="219"/>
      <c r="B95" s="82"/>
      <c r="C95" s="136" t="s">
        <v>41</v>
      </c>
      <c r="D95" s="136"/>
      <c r="E95" s="145">
        <v>1000</v>
      </c>
      <c r="F95" s="153"/>
      <c r="G95" s="209" t="s">
        <v>239</v>
      </c>
    </row>
    <row r="96" spans="1:9" ht="13.5" thickBot="1" x14ac:dyDescent="0.25">
      <c r="A96" s="219"/>
      <c r="B96" s="288"/>
      <c r="C96" s="289"/>
      <c r="D96" s="289"/>
      <c r="E96" s="289"/>
      <c r="F96" s="290"/>
      <c r="G96" s="291"/>
    </row>
    <row r="97" spans="1:8" ht="13.5" thickBot="1" x14ac:dyDescent="0.25">
      <c r="A97" s="219"/>
      <c r="B97" s="82">
        <v>44784</v>
      </c>
      <c r="C97" s="136" t="s">
        <v>41</v>
      </c>
      <c r="D97" s="136"/>
      <c r="E97" s="145">
        <v>360</v>
      </c>
      <c r="F97" s="153"/>
      <c r="G97" s="209" t="s">
        <v>254</v>
      </c>
    </row>
    <row r="98" spans="1:8" ht="13.5" thickBot="1" x14ac:dyDescent="0.25">
      <c r="A98" s="219"/>
      <c r="B98" s="288"/>
      <c r="C98" s="292"/>
      <c r="D98" s="292"/>
      <c r="E98" s="293"/>
      <c r="F98" s="294"/>
      <c r="G98" s="295"/>
    </row>
    <row r="99" spans="1:8" ht="13.5" thickBot="1" x14ac:dyDescent="0.25">
      <c r="A99" s="219"/>
      <c r="B99" s="82">
        <v>44786</v>
      </c>
      <c r="C99" s="79" t="s">
        <v>41</v>
      </c>
      <c r="D99" s="79"/>
      <c r="E99" s="148">
        <f>360+420</f>
        <v>780</v>
      </c>
      <c r="F99" s="156"/>
      <c r="G99" s="92" t="s">
        <v>254</v>
      </c>
    </row>
    <row r="100" spans="1:8" ht="13.5" thickBot="1" x14ac:dyDescent="0.25">
      <c r="A100" s="219"/>
      <c r="B100" s="288"/>
      <c r="C100" s="292"/>
      <c r="D100" s="292"/>
      <c r="E100" s="293"/>
      <c r="F100" s="294"/>
      <c r="G100" s="295"/>
    </row>
    <row r="101" spans="1:8" ht="13.5" thickBot="1" x14ac:dyDescent="0.25">
      <c r="A101" s="219"/>
      <c r="B101" s="82">
        <v>44788</v>
      </c>
      <c r="C101" s="79" t="s">
        <v>41</v>
      </c>
      <c r="D101" s="79"/>
      <c r="E101" s="148">
        <v>480</v>
      </c>
      <c r="F101" s="156"/>
      <c r="G101" s="92" t="s">
        <v>254</v>
      </c>
    </row>
    <row r="102" spans="1:8" ht="13.5" thickBot="1" x14ac:dyDescent="0.25">
      <c r="A102" s="219"/>
      <c r="B102" s="82"/>
      <c r="C102" s="79" t="s">
        <v>47</v>
      </c>
      <c r="D102" s="79"/>
      <c r="E102" s="148">
        <v>27500</v>
      </c>
      <c r="F102" s="156"/>
      <c r="G102" s="92" t="s">
        <v>240</v>
      </c>
    </row>
    <row r="103" spans="1:8" ht="13.5" thickBot="1" x14ac:dyDescent="0.25">
      <c r="A103" s="219"/>
      <c r="B103" s="82"/>
      <c r="C103" s="79" t="s">
        <v>47</v>
      </c>
      <c r="D103" s="79"/>
      <c r="E103" s="148">
        <v>27800</v>
      </c>
      <c r="F103" s="156"/>
      <c r="G103" s="92" t="s">
        <v>241</v>
      </c>
    </row>
    <row r="104" spans="1:8" ht="13.5" thickBot="1" x14ac:dyDescent="0.25">
      <c r="A104" s="219"/>
      <c r="B104" s="288"/>
      <c r="C104" s="292"/>
      <c r="D104" s="292"/>
      <c r="E104" s="293"/>
      <c r="F104" s="294"/>
      <c r="G104" s="295"/>
    </row>
    <row r="105" spans="1:8" ht="13.5" thickBot="1" x14ac:dyDescent="0.25">
      <c r="A105" s="219"/>
      <c r="B105" s="82">
        <v>44789</v>
      </c>
      <c r="C105" s="79" t="s">
        <v>41</v>
      </c>
      <c r="D105" s="79"/>
      <c r="E105" s="148">
        <v>7400</v>
      </c>
      <c r="F105" s="156"/>
      <c r="G105" s="92" t="s">
        <v>242</v>
      </c>
    </row>
    <row r="106" spans="1:8" ht="13.5" thickBot="1" x14ac:dyDescent="0.25">
      <c r="A106" s="219"/>
      <c r="B106" s="82"/>
      <c r="C106" s="79"/>
      <c r="D106" s="79"/>
      <c r="E106" s="148">
        <v>420</v>
      </c>
      <c r="F106" s="156"/>
      <c r="G106" s="92" t="s">
        <v>254</v>
      </c>
      <c r="H106" s="107" t="s">
        <v>243</v>
      </c>
    </row>
    <row r="107" spans="1:8" ht="13.5" thickBot="1" x14ac:dyDescent="0.25">
      <c r="A107" s="219"/>
      <c r="B107" s="82"/>
      <c r="C107" s="79" t="s">
        <v>41</v>
      </c>
      <c r="D107" s="79"/>
      <c r="E107" s="148">
        <v>700</v>
      </c>
      <c r="F107" s="156"/>
      <c r="G107" s="92" t="s">
        <v>340</v>
      </c>
    </row>
    <row r="108" spans="1:8" ht="13.5" thickBot="1" x14ac:dyDescent="0.25">
      <c r="A108" s="219"/>
      <c r="B108" s="288"/>
      <c r="C108" s="292"/>
      <c r="D108" s="292"/>
      <c r="E108" s="293"/>
      <c r="F108" s="294"/>
      <c r="G108" s="295"/>
    </row>
    <row r="109" spans="1:8" ht="13.5" thickBot="1" x14ac:dyDescent="0.25">
      <c r="A109" s="219"/>
      <c r="B109" s="82">
        <v>44790</v>
      </c>
      <c r="C109" s="79" t="s">
        <v>41</v>
      </c>
      <c r="D109" s="79"/>
      <c r="E109" s="148">
        <v>11000</v>
      </c>
      <c r="F109" s="156"/>
      <c r="G109" s="92" t="s">
        <v>244</v>
      </c>
    </row>
    <row r="110" spans="1:8" ht="13.5" thickBot="1" x14ac:dyDescent="0.25">
      <c r="A110" s="219"/>
      <c r="B110" s="82"/>
      <c r="C110" s="79" t="s">
        <v>41</v>
      </c>
      <c r="D110" s="79"/>
      <c r="E110" s="148">
        <v>2300</v>
      </c>
      <c r="F110" s="156"/>
      <c r="G110" s="92" t="s">
        <v>245</v>
      </c>
    </row>
    <row r="111" spans="1:8" ht="13.5" thickBot="1" x14ac:dyDescent="0.25">
      <c r="A111" s="219"/>
      <c r="B111" s="82"/>
      <c r="C111" s="79" t="s">
        <v>39</v>
      </c>
      <c r="D111" s="79" t="s">
        <v>40</v>
      </c>
      <c r="E111" s="148"/>
      <c r="F111" s="158">
        <v>100000</v>
      </c>
      <c r="G111" s="92" t="s">
        <v>250</v>
      </c>
      <c r="H111" s="162" t="s">
        <v>251</v>
      </c>
    </row>
    <row r="112" spans="1:8" ht="13.5" thickBot="1" x14ac:dyDescent="0.25">
      <c r="A112" s="219"/>
      <c r="B112" s="82"/>
      <c r="C112" s="79"/>
      <c r="D112" s="79"/>
      <c r="E112" s="148"/>
      <c r="F112" s="156"/>
      <c r="G112" s="92"/>
    </row>
    <row r="113" spans="1:10" ht="13.5" thickBot="1" x14ac:dyDescent="0.25">
      <c r="A113" s="219"/>
      <c r="B113" s="82">
        <v>44791</v>
      </c>
      <c r="C113" s="79" t="s">
        <v>41</v>
      </c>
      <c r="D113" s="79"/>
      <c r="E113" s="148">
        <v>500</v>
      </c>
      <c r="F113" s="156"/>
      <c r="G113" s="92" t="s">
        <v>264</v>
      </c>
    </row>
    <row r="114" spans="1:10" ht="13.5" thickBot="1" x14ac:dyDescent="0.25">
      <c r="A114" s="219"/>
      <c r="B114" s="82"/>
      <c r="C114" s="79" t="s">
        <v>41</v>
      </c>
      <c r="D114" s="79"/>
      <c r="E114" s="148">
        <v>480</v>
      </c>
      <c r="F114" s="156"/>
      <c r="G114" s="92" t="s">
        <v>265</v>
      </c>
      <c r="H114" s="107" t="s">
        <v>246</v>
      </c>
    </row>
    <row r="115" spans="1:10" ht="13.5" thickBot="1" x14ac:dyDescent="0.25">
      <c r="A115" s="219"/>
      <c r="B115" s="82"/>
      <c r="C115" s="79" t="s">
        <v>41</v>
      </c>
      <c r="D115" s="79"/>
      <c r="E115" s="148">
        <v>2000</v>
      </c>
      <c r="F115" s="156"/>
      <c r="G115" s="92" t="s">
        <v>247</v>
      </c>
    </row>
    <row r="116" spans="1:10" ht="13.5" thickBot="1" x14ac:dyDescent="0.25">
      <c r="A116" s="219"/>
      <c r="B116" s="82"/>
      <c r="C116" s="79" t="s">
        <v>47</v>
      </c>
      <c r="D116" s="79"/>
      <c r="E116" s="148">
        <v>6000</v>
      </c>
      <c r="F116" s="156"/>
      <c r="G116" s="92" t="s">
        <v>249</v>
      </c>
    </row>
    <row r="117" spans="1:10" ht="13.5" thickBot="1" x14ac:dyDescent="0.25">
      <c r="A117" s="219"/>
      <c r="B117" s="288"/>
      <c r="C117" s="292"/>
      <c r="D117" s="292"/>
      <c r="E117" s="293"/>
      <c r="F117" s="294"/>
      <c r="G117" s="295"/>
    </row>
    <row r="118" spans="1:10" ht="13.5" thickBot="1" x14ac:dyDescent="0.25">
      <c r="A118" s="219"/>
      <c r="B118" s="82">
        <v>44793</v>
      </c>
      <c r="C118" s="79" t="s">
        <v>41</v>
      </c>
      <c r="D118" s="79"/>
      <c r="E118" s="148">
        <v>10300</v>
      </c>
      <c r="F118" s="156"/>
      <c r="G118" s="92" t="s">
        <v>263</v>
      </c>
      <c r="H118" s="107" t="s">
        <v>253</v>
      </c>
    </row>
    <row r="119" spans="1:10" ht="13.5" thickBot="1" x14ac:dyDescent="0.25">
      <c r="A119" s="219"/>
      <c r="B119" s="82"/>
      <c r="C119" s="79" t="s">
        <v>41</v>
      </c>
      <c r="D119" s="79"/>
      <c r="E119" s="148">
        <v>12300</v>
      </c>
      <c r="F119" s="156"/>
      <c r="G119" s="92" t="s">
        <v>262</v>
      </c>
      <c r="H119" s="107" t="s">
        <v>252</v>
      </c>
      <c r="J119" s="46">
        <f>6750/15</f>
        <v>450</v>
      </c>
    </row>
    <row r="120" spans="1:10" ht="13.5" thickBot="1" x14ac:dyDescent="0.25">
      <c r="A120" s="219"/>
      <c r="B120" s="288"/>
      <c r="C120" s="292"/>
      <c r="D120" s="292"/>
      <c r="E120" s="293"/>
      <c r="F120" s="294"/>
      <c r="G120" s="295"/>
    </row>
    <row r="121" spans="1:10" ht="13.5" thickBot="1" x14ac:dyDescent="0.25">
      <c r="A121" s="219"/>
      <c r="B121" s="82">
        <v>44794</v>
      </c>
      <c r="C121" s="79" t="s">
        <v>41</v>
      </c>
      <c r="D121" s="79"/>
      <c r="E121" s="148">
        <v>720</v>
      </c>
      <c r="F121" s="156"/>
      <c r="G121" s="92" t="s">
        <v>254</v>
      </c>
      <c r="H121" s="107" t="s">
        <v>255</v>
      </c>
    </row>
    <row r="122" spans="1:10" ht="13.5" thickBot="1" x14ac:dyDescent="0.25">
      <c r="A122" s="219"/>
      <c r="B122" s="82"/>
      <c r="C122" s="79" t="s">
        <v>44</v>
      </c>
      <c r="D122" s="79"/>
      <c r="E122" s="148">
        <v>2000</v>
      </c>
      <c r="F122" s="156"/>
      <c r="G122" s="92" t="s">
        <v>258</v>
      </c>
    </row>
    <row r="123" spans="1:10" ht="13.5" thickBot="1" x14ac:dyDescent="0.25">
      <c r="A123" s="219"/>
      <c r="B123" s="82"/>
      <c r="C123" s="79" t="s">
        <v>41</v>
      </c>
      <c r="D123" s="79"/>
      <c r="E123" s="148">
        <v>3000</v>
      </c>
      <c r="F123" s="156"/>
      <c r="G123" s="92" t="s">
        <v>256</v>
      </c>
    </row>
    <row r="124" spans="1:10" ht="13.5" thickBot="1" x14ac:dyDescent="0.25">
      <c r="A124" s="219"/>
      <c r="B124" s="82"/>
      <c r="C124" s="79"/>
      <c r="D124" s="79"/>
      <c r="E124" s="148">
        <v>250</v>
      </c>
      <c r="F124" s="156"/>
      <c r="G124" s="92" t="s">
        <v>272</v>
      </c>
    </row>
    <row r="125" spans="1:10" ht="13.5" thickBot="1" x14ac:dyDescent="0.25">
      <c r="A125" s="219"/>
      <c r="B125" s="288"/>
      <c r="C125" s="292"/>
      <c r="D125" s="292"/>
      <c r="E125" s="293"/>
      <c r="F125" s="294"/>
      <c r="G125" s="295"/>
    </row>
    <row r="126" spans="1:10" ht="13.5" thickBot="1" x14ac:dyDescent="0.25">
      <c r="A126" s="219"/>
      <c r="B126" s="82">
        <v>44795</v>
      </c>
      <c r="C126" s="79" t="s">
        <v>41</v>
      </c>
      <c r="D126" s="79"/>
      <c r="E126" s="148">
        <v>480</v>
      </c>
      <c r="F126" s="156"/>
      <c r="G126" s="92" t="s">
        <v>254</v>
      </c>
      <c r="H126" s="107" t="s">
        <v>257</v>
      </c>
    </row>
    <row r="127" spans="1:10" ht="13.5" thickBot="1" x14ac:dyDescent="0.25">
      <c r="A127" s="219"/>
      <c r="B127" s="82"/>
      <c r="C127" s="79" t="s">
        <v>41</v>
      </c>
      <c r="D127" s="79"/>
      <c r="E127" s="148">
        <v>1000</v>
      </c>
      <c r="F127" s="156"/>
      <c r="G127" s="92" t="s">
        <v>261</v>
      </c>
    </row>
    <row r="128" spans="1:10" ht="13.5" thickBot="1" x14ac:dyDescent="0.25">
      <c r="A128" s="219"/>
      <c r="B128" s="82"/>
      <c r="C128" s="79" t="s">
        <v>44</v>
      </c>
      <c r="D128" s="79"/>
      <c r="E128" s="148">
        <v>1500</v>
      </c>
      <c r="F128" s="156"/>
      <c r="G128" s="92" t="s">
        <v>259</v>
      </c>
      <c r="H128" s="107" t="s">
        <v>260</v>
      </c>
    </row>
    <row r="129" spans="1:8" ht="13.5" thickBot="1" x14ac:dyDescent="0.25">
      <c r="A129" s="219"/>
      <c r="B129" s="82"/>
      <c r="C129" s="79" t="s">
        <v>41</v>
      </c>
      <c r="D129" s="79"/>
      <c r="E129" s="148">
        <v>17600</v>
      </c>
      <c r="F129" s="156"/>
      <c r="G129" s="92" t="s">
        <v>266</v>
      </c>
      <c r="H129" s="107" t="s">
        <v>267</v>
      </c>
    </row>
    <row r="130" spans="1:8" ht="13.5" thickBot="1" x14ac:dyDescent="0.25">
      <c r="A130" s="219"/>
      <c r="B130" s="288"/>
      <c r="C130" s="292"/>
      <c r="D130" s="292"/>
      <c r="E130" s="293"/>
      <c r="F130" s="294"/>
      <c r="G130" s="295"/>
    </row>
    <row r="131" spans="1:8" ht="13.5" thickBot="1" x14ac:dyDescent="0.25">
      <c r="A131" s="219"/>
      <c r="B131" s="82">
        <v>44796</v>
      </c>
      <c r="C131" s="79" t="s">
        <v>39</v>
      </c>
      <c r="D131" s="79"/>
      <c r="E131" s="148"/>
      <c r="F131" s="158">
        <v>100000</v>
      </c>
      <c r="G131" s="92" t="s">
        <v>268</v>
      </c>
    </row>
    <row r="132" spans="1:8" ht="13.5" thickBot="1" x14ac:dyDescent="0.25">
      <c r="A132" s="219"/>
      <c r="B132" s="82"/>
      <c r="C132" s="79" t="s">
        <v>94</v>
      </c>
      <c r="D132" s="79"/>
      <c r="E132" s="148">
        <v>20500</v>
      </c>
      <c r="F132" s="156"/>
      <c r="G132" s="92" t="s">
        <v>269</v>
      </c>
      <c r="H132" s="107" t="s">
        <v>270</v>
      </c>
    </row>
    <row r="133" spans="1:8" ht="13.5" thickBot="1" x14ac:dyDescent="0.25">
      <c r="A133" s="219"/>
      <c r="B133" s="82"/>
      <c r="C133" s="79" t="s">
        <v>41</v>
      </c>
      <c r="D133" s="79"/>
      <c r="E133" s="161">
        <v>480</v>
      </c>
      <c r="F133" s="156"/>
      <c r="G133" s="92" t="s">
        <v>175</v>
      </c>
      <c r="H133" s="107" t="s">
        <v>257</v>
      </c>
    </row>
    <row r="134" spans="1:8" ht="13.5" thickBot="1" x14ac:dyDescent="0.25">
      <c r="A134" s="219"/>
      <c r="B134" s="84"/>
      <c r="C134" s="79" t="s">
        <v>41</v>
      </c>
      <c r="D134" s="103"/>
      <c r="E134" s="225">
        <v>2000</v>
      </c>
      <c r="F134" s="226"/>
      <c r="G134" s="106" t="s">
        <v>322</v>
      </c>
    </row>
    <row r="135" spans="1:8" ht="13.5" thickBot="1" x14ac:dyDescent="0.25">
      <c r="A135" s="219"/>
      <c r="B135" s="288"/>
      <c r="C135" s="292"/>
      <c r="D135" s="292"/>
      <c r="E135" s="293"/>
      <c r="F135" s="294"/>
      <c r="G135" s="295"/>
    </row>
    <row r="136" spans="1:8" ht="13.5" thickBot="1" x14ac:dyDescent="0.25">
      <c r="A136" s="219"/>
      <c r="B136" s="82">
        <v>44797</v>
      </c>
      <c r="C136" s="79" t="s">
        <v>41</v>
      </c>
      <c r="D136" s="79"/>
      <c r="E136" s="148">
        <v>3000</v>
      </c>
      <c r="F136" s="156"/>
      <c r="G136" s="92" t="s">
        <v>271</v>
      </c>
    </row>
    <row r="137" spans="1:8" ht="13.5" thickBot="1" x14ac:dyDescent="0.25">
      <c r="A137" s="219"/>
      <c r="B137" s="82"/>
      <c r="C137" s="79" t="s">
        <v>41</v>
      </c>
      <c r="D137" s="79"/>
      <c r="E137" s="148">
        <v>520</v>
      </c>
      <c r="F137" s="156"/>
      <c r="G137" s="92" t="s">
        <v>110</v>
      </c>
    </row>
    <row r="138" spans="1:8" ht="13.5" thickBot="1" x14ac:dyDescent="0.25">
      <c r="A138" s="219"/>
      <c r="B138" s="288"/>
      <c r="C138" s="292"/>
      <c r="D138" s="292"/>
      <c r="E138" s="293"/>
      <c r="F138" s="294"/>
      <c r="G138" s="295"/>
    </row>
    <row r="139" spans="1:8" ht="13.5" thickBot="1" x14ac:dyDescent="0.25">
      <c r="A139" s="219"/>
      <c r="B139" s="82">
        <v>44798</v>
      </c>
      <c r="C139" s="79" t="s">
        <v>341</v>
      </c>
      <c r="D139" s="79"/>
      <c r="E139" s="148">
        <v>14000</v>
      </c>
      <c r="F139" s="156"/>
      <c r="G139" s="92" t="s">
        <v>273</v>
      </c>
      <c r="H139" s="107" t="s">
        <v>274</v>
      </c>
    </row>
    <row r="140" spans="1:8" ht="13.5" thickBot="1" x14ac:dyDescent="0.25">
      <c r="A140" s="219"/>
      <c r="B140" s="82"/>
      <c r="C140" s="79" t="s">
        <v>41</v>
      </c>
      <c r="D140" s="79"/>
      <c r="E140" s="148">
        <v>720</v>
      </c>
      <c r="F140" s="156"/>
      <c r="G140" s="92" t="s">
        <v>275</v>
      </c>
    </row>
    <row r="141" spans="1:8" ht="13.5" thickBot="1" x14ac:dyDescent="0.25">
      <c r="A141" s="219"/>
      <c r="B141" s="288"/>
      <c r="C141" s="292"/>
      <c r="D141" s="292"/>
      <c r="E141" s="293"/>
      <c r="F141" s="294"/>
      <c r="G141" s="295"/>
    </row>
    <row r="142" spans="1:8" ht="13.5" thickBot="1" x14ac:dyDescent="0.25">
      <c r="A142" s="219"/>
      <c r="B142" s="82">
        <v>44800</v>
      </c>
      <c r="C142" s="79" t="s">
        <v>41</v>
      </c>
      <c r="D142" s="79"/>
      <c r="E142" s="148">
        <v>600</v>
      </c>
      <c r="F142" s="156"/>
      <c r="G142" s="92" t="s">
        <v>175</v>
      </c>
    </row>
    <row r="143" spans="1:8" ht="13.5" thickBot="1" x14ac:dyDescent="0.25">
      <c r="A143" s="219"/>
      <c r="B143" s="288"/>
      <c r="C143" s="292"/>
      <c r="D143" s="292"/>
      <c r="E143" s="293"/>
      <c r="F143" s="294"/>
      <c r="G143" s="295"/>
    </row>
    <row r="144" spans="1:8" ht="13.5" thickBot="1" x14ac:dyDescent="0.25">
      <c r="A144" s="219"/>
      <c r="B144" s="82">
        <v>44801</v>
      </c>
      <c r="C144" s="79"/>
      <c r="D144" s="79"/>
      <c r="E144" s="148">
        <v>600</v>
      </c>
      <c r="F144" s="156"/>
      <c r="G144" s="92" t="s">
        <v>276</v>
      </c>
      <c r="H144" s="107" t="s">
        <v>277</v>
      </c>
    </row>
    <row r="145" spans="1:7" ht="13.5" thickBot="1" x14ac:dyDescent="0.25">
      <c r="A145" s="219"/>
      <c r="B145" s="288"/>
      <c r="C145" s="292"/>
      <c r="D145" s="292"/>
      <c r="E145" s="293"/>
      <c r="F145" s="294"/>
      <c r="G145" s="295"/>
    </row>
    <row r="146" spans="1:7" ht="13.5" thickBot="1" x14ac:dyDescent="0.25">
      <c r="A146" s="219"/>
      <c r="B146" s="82">
        <v>44802</v>
      </c>
      <c r="C146" s="79" t="s">
        <v>41</v>
      </c>
      <c r="D146" s="79"/>
      <c r="E146" s="148">
        <v>720</v>
      </c>
      <c r="F146" s="156"/>
      <c r="G146" s="92" t="s">
        <v>175</v>
      </c>
    </row>
    <row r="147" spans="1:7" ht="13.5" thickBot="1" x14ac:dyDescent="0.25">
      <c r="A147" s="219"/>
      <c r="B147" s="288"/>
      <c r="C147" s="292"/>
      <c r="D147" s="292"/>
      <c r="E147" s="293"/>
      <c r="F147" s="294"/>
      <c r="G147" s="295"/>
    </row>
    <row r="148" spans="1:7" ht="13.5" thickBot="1" x14ac:dyDescent="0.25">
      <c r="A148" s="219"/>
      <c r="B148" s="82">
        <v>44803</v>
      </c>
      <c r="C148" s="79" t="s">
        <v>44</v>
      </c>
      <c r="D148" s="79"/>
      <c r="E148" s="148">
        <v>2800</v>
      </c>
      <c r="F148" s="156"/>
      <c r="G148" s="92" t="s">
        <v>278</v>
      </c>
    </row>
    <row r="149" spans="1:7" ht="13.5" thickBot="1" x14ac:dyDescent="0.25">
      <c r="A149" s="219"/>
      <c r="B149" s="82"/>
      <c r="C149" s="79" t="s">
        <v>41</v>
      </c>
      <c r="D149" s="79"/>
      <c r="E149" s="148">
        <v>300</v>
      </c>
      <c r="F149" s="156"/>
      <c r="G149" s="92" t="s">
        <v>279</v>
      </c>
    </row>
    <row r="150" spans="1:7" ht="13.5" thickBot="1" x14ac:dyDescent="0.25">
      <c r="A150" s="219"/>
      <c r="B150" s="82"/>
      <c r="C150" s="79" t="s">
        <v>341</v>
      </c>
      <c r="D150" s="79"/>
      <c r="E150" s="148">
        <v>3000</v>
      </c>
      <c r="F150" s="156"/>
      <c r="G150" s="92" t="s">
        <v>280</v>
      </c>
    </row>
    <row r="151" spans="1:7" ht="13.5" thickBot="1" x14ac:dyDescent="0.25">
      <c r="A151" s="219"/>
      <c r="B151" s="288"/>
      <c r="C151" s="292"/>
      <c r="D151" s="292"/>
      <c r="E151" s="293"/>
      <c r="F151" s="294"/>
      <c r="G151" s="295"/>
    </row>
    <row r="152" spans="1:7" ht="13.5" thickBot="1" x14ac:dyDescent="0.25">
      <c r="A152" s="219"/>
      <c r="B152" s="82">
        <v>44804</v>
      </c>
      <c r="C152" s="79" t="s">
        <v>41</v>
      </c>
      <c r="D152" s="79"/>
      <c r="E152" s="148">
        <v>1785</v>
      </c>
      <c r="F152" s="156"/>
      <c r="G152" s="92" t="s">
        <v>281</v>
      </c>
    </row>
    <row r="153" spans="1:7" ht="13.5" thickBot="1" x14ac:dyDescent="0.25">
      <c r="A153" s="219"/>
      <c r="B153" s="82"/>
      <c r="C153" s="79" t="s">
        <v>41</v>
      </c>
      <c r="D153" s="79"/>
      <c r="E153" s="148">
        <v>720</v>
      </c>
      <c r="F153" s="156"/>
      <c r="G153" s="92" t="s">
        <v>175</v>
      </c>
    </row>
    <row r="154" spans="1:7" ht="13.5" thickBot="1" x14ac:dyDescent="0.25">
      <c r="A154" s="219"/>
      <c r="B154" s="82"/>
      <c r="C154" s="79" t="s">
        <v>39</v>
      </c>
      <c r="D154" s="79" t="s">
        <v>40</v>
      </c>
      <c r="E154" s="148"/>
      <c r="F154" s="158">
        <v>2000</v>
      </c>
      <c r="G154" s="92" t="s">
        <v>299</v>
      </c>
    </row>
    <row r="155" spans="1:7" ht="13.5" thickBot="1" x14ac:dyDescent="0.25">
      <c r="A155" s="219"/>
      <c r="B155" s="82"/>
      <c r="C155" s="79" t="s">
        <v>41</v>
      </c>
      <c r="D155" s="79"/>
      <c r="E155" s="148">
        <v>1500</v>
      </c>
      <c r="F155" s="156"/>
      <c r="G155" s="92" t="s">
        <v>239</v>
      </c>
    </row>
    <row r="156" spans="1:7" ht="13.5" thickBot="1" x14ac:dyDescent="0.25">
      <c r="B156" s="227"/>
      <c r="C156" s="300" t="s">
        <v>41</v>
      </c>
      <c r="D156" s="230"/>
      <c r="E156" s="228">
        <v>400</v>
      </c>
      <c r="F156" s="230"/>
      <c r="G156" s="229" t="s">
        <v>321</v>
      </c>
    </row>
    <row r="157" spans="1:7" ht="13.5" thickBot="1" x14ac:dyDescent="0.25">
      <c r="A157" s="219"/>
      <c r="B157" s="288"/>
      <c r="C157" s="292"/>
      <c r="D157" s="292"/>
      <c r="E157" s="293"/>
      <c r="F157" s="294"/>
      <c r="G157" s="295"/>
    </row>
    <row r="158" spans="1:7" ht="13.5" thickBot="1" x14ac:dyDescent="0.25">
      <c r="A158" s="219"/>
      <c r="B158" s="82">
        <v>44805</v>
      </c>
      <c r="C158" s="79"/>
      <c r="D158" s="79"/>
      <c r="E158" s="148"/>
      <c r="F158" s="156"/>
      <c r="G158" s="92"/>
    </row>
    <row r="159" spans="1:7" ht="13.5" thickBot="1" x14ac:dyDescent="0.25">
      <c r="A159" s="219"/>
      <c r="B159" s="288"/>
      <c r="C159" s="292"/>
      <c r="D159" s="292"/>
      <c r="E159" s="293"/>
      <c r="F159" s="294"/>
      <c r="G159" s="295"/>
    </row>
    <row r="160" spans="1:7" ht="13.5" thickBot="1" x14ac:dyDescent="0.25">
      <c r="A160" s="219"/>
      <c r="B160" s="82">
        <v>44807</v>
      </c>
      <c r="C160" s="79" t="s">
        <v>41</v>
      </c>
      <c r="D160" s="79"/>
      <c r="E160" s="148">
        <v>520</v>
      </c>
      <c r="F160" s="156"/>
      <c r="G160" s="92" t="s">
        <v>175</v>
      </c>
    </row>
    <row r="161" spans="1:8" ht="13.5" thickBot="1" x14ac:dyDescent="0.25">
      <c r="A161" s="219"/>
      <c r="B161" s="288"/>
      <c r="C161" s="292"/>
      <c r="D161" s="292"/>
      <c r="E161" s="293"/>
      <c r="F161" s="294"/>
      <c r="G161" s="295"/>
    </row>
    <row r="162" spans="1:8" ht="13.5" thickBot="1" x14ac:dyDescent="0.25">
      <c r="A162" s="219"/>
      <c r="B162" s="82">
        <v>44808</v>
      </c>
      <c r="C162" s="79" t="s">
        <v>41</v>
      </c>
      <c r="D162" s="79"/>
      <c r="E162" s="148">
        <v>720</v>
      </c>
      <c r="F162" s="156"/>
      <c r="G162" s="92" t="s">
        <v>175</v>
      </c>
    </row>
    <row r="163" spans="1:8" ht="13.5" thickBot="1" x14ac:dyDescent="0.25">
      <c r="A163" s="219"/>
      <c r="B163" s="288"/>
      <c r="C163" s="292"/>
      <c r="D163" s="292"/>
      <c r="E163" s="293"/>
      <c r="F163" s="294"/>
      <c r="G163" s="295"/>
      <c r="H163" s="107">
        <f>2000+600+1750+700</f>
        <v>5050</v>
      </c>
    </row>
    <row r="164" spans="1:8" ht="13.5" thickBot="1" x14ac:dyDescent="0.25">
      <c r="A164" s="219"/>
      <c r="B164" s="82">
        <v>44809</v>
      </c>
      <c r="C164" s="79" t="s">
        <v>41</v>
      </c>
      <c r="D164" s="79"/>
      <c r="E164" s="148">
        <v>480</v>
      </c>
      <c r="F164" s="156"/>
      <c r="G164" s="92" t="s">
        <v>175</v>
      </c>
    </row>
    <row r="165" spans="1:8" ht="13.5" thickBot="1" x14ac:dyDescent="0.25">
      <c r="B165" s="288"/>
      <c r="C165" s="292"/>
      <c r="D165" s="292"/>
      <c r="E165" s="293"/>
      <c r="F165" s="294"/>
      <c r="G165" s="295"/>
    </row>
    <row r="166" spans="1:8" ht="13.5" thickBot="1" x14ac:dyDescent="0.25">
      <c r="B166" s="82">
        <v>44810</v>
      </c>
      <c r="C166" s="79" t="s">
        <v>39</v>
      </c>
      <c r="D166" s="79"/>
      <c r="E166" s="148"/>
      <c r="F166" s="158">
        <v>100000</v>
      </c>
      <c r="G166" s="92" t="s">
        <v>300</v>
      </c>
    </row>
    <row r="167" spans="1:8" ht="13.5" thickBot="1" x14ac:dyDescent="0.25">
      <c r="B167" s="82"/>
      <c r="C167" s="79" t="s">
        <v>44</v>
      </c>
      <c r="D167" s="79"/>
      <c r="E167" s="148">
        <v>9000</v>
      </c>
      <c r="F167" s="156"/>
      <c r="G167" s="92" t="s">
        <v>330</v>
      </c>
      <c r="H167" s="107" t="s">
        <v>318</v>
      </c>
    </row>
    <row r="168" spans="1:8" ht="13.5" thickBot="1" x14ac:dyDescent="0.25">
      <c r="B168" s="82"/>
      <c r="C168" s="79" t="s">
        <v>41</v>
      </c>
      <c r="D168" s="79"/>
      <c r="E168" s="148">
        <v>24600</v>
      </c>
      <c r="F168" s="156"/>
      <c r="G168" s="92" t="s">
        <v>302</v>
      </c>
      <c r="H168" s="107" t="s">
        <v>301</v>
      </c>
    </row>
    <row r="169" spans="1:8" ht="13.5" thickBot="1" x14ac:dyDescent="0.25">
      <c r="B169" s="82"/>
      <c r="C169" s="79" t="s">
        <v>42</v>
      </c>
      <c r="D169" s="79" t="s">
        <v>305</v>
      </c>
      <c r="E169" s="148">
        <v>12000</v>
      </c>
      <c r="F169" s="156"/>
      <c r="G169" s="92" t="s">
        <v>303</v>
      </c>
    </row>
    <row r="170" spans="1:8" ht="13.5" thickBot="1" x14ac:dyDescent="0.25">
      <c r="B170" s="82"/>
      <c r="C170" s="79" t="s">
        <v>42</v>
      </c>
      <c r="D170" s="79" t="s">
        <v>304</v>
      </c>
      <c r="E170" s="148">
        <v>12000</v>
      </c>
      <c r="F170" s="156"/>
      <c r="G170" s="92" t="s">
        <v>303</v>
      </c>
    </row>
    <row r="171" spans="1:8" ht="13.5" thickBot="1" x14ac:dyDescent="0.25">
      <c r="B171" s="288"/>
      <c r="C171" s="292"/>
      <c r="D171" s="292"/>
      <c r="E171" s="293"/>
      <c r="F171" s="294"/>
      <c r="G171" s="295"/>
      <c r="H171" s="107">
        <f>27*1800</f>
        <v>48600</v>
      </c>
    </row>
    <row r="172" spans="1:8" ht="13.5" thickBot="1" x14ac:dyDescent="0.25">
      <c r="B172" s="84">
        <v>44811</v>
      </c>
      <c r="C172" s="103" t="s">
        <v>41</v>
      </c>
      <c r="D172" s="103"/>
      <c r="E172" s="225">
        <v>530</v>
      </c>
      <c r="F172" s="226"/>
      <c r="G172" s="106" t="s">
        <v>175</v>
      </c>
      <c r="H172" s="107" t="s">
        <v>317</v>
      </c>
    </row>
    <row r="173" spans="1:8" ht="13.5" thickBot="1" x14ac:dyDescent="0.25">
      <c r="B173" s="84"/>
      <c r="C173" s="103" t="s">
        <v>41</v>
      </c>
      <c r="D173" s="103"/>
      <c r="E173" s="225">
        <v>350</v>
      </c>
      <c r="F173" s="226"/>
      <c r="G173" s="106" t="s">
        <v>319</v>
      </c>
    </row>
    <row r="174" spans="1:8" ht="13.5" thickBot="1" x14ac:dyDescent="0.25">
      <c r="B174" s="84"/>
      <c r="C174" s="79" t="s">
        <v>41</v>
      </c>
      <c r="D174" s="103"/>
      <c r="E174" s="225">
        <v>100</v>
      </c>
      <c r="F174" s="226"/>
      <c r="G174" s="106" t="s">
        <v>320</v>
      </c>
    </row>
    <row r="175" spans="1:8" ht="13.5" thickBot="1" x14ac:dyDescent="0.25">
      <c r="B175" s="296"/>
      <c r="C175" s="297"/>
      <c r="D175" s="297"/>
      <c r="E175" s="297"/>
      <c r="F175" s="298"/>
      <c r="G175" s="299"/>
    </row>
    <row r="176" spans="1:8" ht="13.5" thickBot="1" x14ac:dyDescent="0.25">
      <c r="B176" s="84">
        <v>44815</v>
      </c>
      <c r="C176" s="79" t="s">
        <v>41</v>
      </c>
      <c r="D176" s="103"/>
      <c r="E176" s="225">
        <v>480</v>
      </c>
      <c r="F176" s="226"/>
      <c r="G176" s="106" t="s">
        <v>175</v>
      </c>
      <c r="H176" s="107" t="s">
        <v>323</v>
      </c>
    </row>
    <row r="177" spans="2:8" ht="13.5" thickBot="1" x14ac:dyDescent="0.25">
      <c r="B177" s="84"/>
      <c r="C177" s="79" t="s">
        <v>41</v>
      </c>
      <c r="D177" s="103"/>
      <c r="E177" s="225">
        <v>1400</v>
      </c>
      <c r="F177" s="226"/>
      <c r="G177" s="106" t="s">
        <v>324</v>
      </c>
      <c r="H177" s="107" t="s">
        <v>325</v>
      </c>
    </row>
    <row r="178" spans="2:8" ht="13.5" thickBot="1" x14ac:dyDescent="0.25">
      <c r="B178" s="296"/>
      <c r="C178" s="297"/>
      <c r="D178" s="297"/>
      <c r="E178" s="297"/>
      <c r="F178" s="298"/>
      <c r="G178" s="299"/>
    </row>
    <row r="179" spans="2:8" ht="13.5" thickBot="1" x14ac:dyDescent="0.25">
      <c r="B179" s="84">
        <v>44816</v>
      </c>
      <c r="C179" s="79" t="s">
        <v>41</v>
      </c>
      <c r="D179" s="103"/>
      <c r="E179" s="225">
        <v>1440</v>
      </c>
      <c r="F179" s="226"/>
      <c r="G179" s="106" t="s">
        <v>175</v>
      </c>
      <c r="H179" s="107" t="s">
        <v>326</v>
      </c>
    </row>
    <row r="180" spans="2:8" ht="13.5" thickBot="1" x14ac:dyDescent="0.25">
      <c r="B180" s="84"/>
      <c r="C180" s="79" t="s">
        <v>41</v>
      </c>
      <c r="D180" s="103"/>
      <c r="E180" s="225">
        <v>1500</v>
      </c>
      <c r="F180" s="226"/>
      <c r="G180" s="106" t="s">
        <v>327</v>
      </c>
      <c r="H180" s="107" t="s">
        <v>329</v>
      </c>
    </row>
    <row r="181" spans="2:8" ht="13.5" thickBot="1" x14ac:dyDescent="0.25">
      <c r="B181" s="296"/>
      <c r="C181" s="297"/>
      <c r="D181" s="297"/>
      <c r="E181" s="297"/>
      <c r="F181" s="298"/>
      <c r="G181" s="299"/>
    </row>
    <row r="182" spans="2:8" ht="13.5" thickBot="1" x14ac:dyDescent="0.25">
      <c r="B182" s="84">
        <v>44817</v>
      </c>
      <c r="C182" s="79" t="s">
        <v>41</v>
      </c>
      <c r="D182" s="103"/>
      <c r="E182" s="225">
        <f>480+720</f>
        <v>1200</v>
      </c>
      <c r="F182" s="226"/>
      <c r="G182" s="92" t="s">
        <v>254</v>
      </c>
      <c r="H182" s="107" t="s">
        <v>328</v>
      </c>
    </row>
    <row r="183" spans="2:8" ht="13.5" thickBot="1" x14ac:dyDescent="0.25">
      <c r="B183" s="296"/>
      <c r="C183" s="297"/>
      <c r="D183" s="297"/>
      <c r="E183" s="297"/>
      <c r="F183" s="298"/>
      <c r="G183" s="299"/>
    </row>
    <row r="184" spans="2:8" ht="13.5" thickBot="1" x14ac:dyDescent="0.25">
      <c r="B184" s="84">
        <v>44818</v>
      </c>
      <c r="C184" s="79" t="s">
        <v>41</v>
      </c>
      <c r="D184" s="103"/>
      <c r="E184" s="225">
        <v>720</v>
      </c>
      <c r="F184" s="226"/>
      <c r="G184" s="106" t="s">
        <v>175</v>
      </c>
      <c r="H184" s="107" t="s">
        <v>331</v>
      </c>
    </row>
    <row r="185" spans="2:8" ht="13.5" thickBot="1" x14ac:dyDescent="0.25">
      <c r="B185" s="84"/>
      <c r="C185" s="79" t="s">
        <v>41</v>
      </c>
      <c r="D185" s="103"/>
      <c r="E185" s="225">
        <v>12200</v>
      </c>
      <c r="F185" s="226"/>
      <c r="G185" s="106" t="s">
        <v>332</v>
      </c>
    </row>
    <row r="186" spans="2:8" ht="13.5" thickBot="1" x14ac:dyDescent="0.25">
      <c r="B186" s="84"/>
      <c r="C186" s="103"/>
      <c r="D186" s="103"/>
      <c r="E186" s="225">
        <v>300</v>
      </c>
      <c r="F186" s="226"/>
      <c r="G186" s="92" t="s">
        <v>334</v>
      </c>
    </row>
    <row r="187" spans="2:8" ht="13.5" thickBot="1" x14ac:dyDescent="0.25">
      <c r="B187" s="82"/>
      <c r="C187" s="79"/>
      <c r="D187" s="79"/>
      <c r="E187" s="161"/>
      <c r="F187" s="156"/>
      <c r="G187" s="92"/>
    </row>
    <row r="188" spans="2:8" ht="13.5" thickBot="1" x14ac:dyDescent="0.25">
      <c r="B188" s="84"/>
      <c r="C188" s="103"/>
      <c r="D188" s="103"/>
      <c r="E188" s="225"/>
      <c r="F188" s="226"/>
      <c r="G188" s="106"/>
    </row>
    <row r="189" spans="2:8" ht="13.5" thickBot="1" x14ac:dyDescent="0.25">
      <c r="B189" s="84"/>
      <c r="C189" s="103"/>
      <c r="D189" s="103"/>
      <c r="E189" s="225"/>
      <c r="F189" s="226"/>
      <c r="G189" s="106"/>
    </row>
    <row r="190" spans="2:8" ht="13.5" thickBot="1" x14ac:dyDescent="0.25">
      <c r="B190" s="84"/>
      <c r="C190" s="103"/>
      <c r="D190" s="103"/>
      <c r="E190" s="225"/>
      <c r="F190" s="226"/>
      <c r="G190" s="106"/>
    </row>
    <row r="191" spans="2:8" ht="13.5" thickBot="1" x14ac:dyDescent="0.25">
      <c r="B191" s="84"/>
      <c r="C191" s="103"/>
      <c r="D191" s="103"/>
      <c r="E191" s="225"/>
      <c r="F191" s="226"/>
      <c r="G191" s="106"/>
    </row>
    <row r="192" spans="2:8" ht="13.5" thickBot="1" x14ac:dyDescent="0.25">
      <c r="B192" s="84"/>
      <c r="C192" s="103"/>
      <c r="D192" s="103"/>
      <c r="E192" s="225"/>
      <c r="F192" s="226"/>
      <c r="G192" s="106"/>
    </row>
    <row r="193" spans="2:7" ht="13.5" thickBot="1" x14ac:dyDescent="0.25">
      <c r="B193" s="82"/>
      <c r="C193" s="79"/>
      <c r="D193" s="79"/>
      <c r="E193" s="148"/>
      <c r="F193" s="156"/>
      <c r="G193" s="92"/>
    </row>
    <row r="194" spans="2:7" ht="13.5" thickBot="1" x14ac:dyDescent="0.25">
      <c r="B194" s="85"/>
      <c r="C194" s="86"/>
      <c r="D194" s="86"/>
      <c r="E194" s="213">
        <f>SUM(E14:E193)</f>
        <v>763895</v>
      </c>
      <c r="F194" s="214">
        <f>SUM(F14:F193)</f>
        <v>762000</v>
      </c>
      <c r="G194" s="102"/>
    </row>
    <row r="195" spans="2:7" ht="13.5" thickBot="1" x14ac:dyDescent="0.25">
      <c r="B195" s="273" t="s">
        <v>333</v>
      </c>
      <c r="C195" s="274"/>
      <c r="D195" s="136">
        <f>F194-E194</f>
        <v>-1895</v>
      </c>
      <c r="E195" s="275"/>
      <c r="F195" s="276"/>
      <c r="G195" s="277">
        <f>SUBTOTAL(103,Tableau2[Observation])</f>
        <v>123</v>
      </c>
    </row>
  </sheetData>
  <mergeCells count="2">
    <mergeCell ref="C3:F3"/>
    <mergeCell ref="C6:F6"/>
  </mergeCells>
  <conditionalFormatting sqref="D195">
    <cfRule type="cellIs" dxfId="10" priority="1" operator="lessThan">
      <formula>-1895</formula>
    </cfRule>
    <cfRule type="cellIs" dxfId="9" priority="2" operator="lessThan">
      <formula>0</formula>
    </cfRule>
    <cfRule type="cellIs" dxfId="8" priority="4" operator="lessThan">
      <formula>0</formula>
    </cfRule>
    <cfRule type="cellIs" dxfId="7" priority="5" operator="greaterThan">
      <formula>0</formula>
    </cfRule>
  </conditionalFormatting>
  <conditionalFormatting sqref="F190">
    <cfRule type="cellIs" dxfId="6" priority="3" operator="lessThan">
      <formula>0</formula>
    </cfRule>
  </conditionalFormatting>
  <pageMargins left="0.78740157499999996" right="0.78740157499999996" top="0.984251969" bottom="0.984251969"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57" workbookViewId="0">
      <selection activeCell="D71" sqref="D71"/>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267" t="s">
        <v>38</v>
      </c>
      <c r="D3" s="268"/>
      <c r="E3" s="269"/>
      <c r="F3" s="272"/>
    </row>
    <row r="4" spans="2:7" ht="15.75" customHeight="1" x14ac:dyDescent="0.35">
      <c r="C4" s="45"/>
      <c r="D4" s="45"/>
      <c r="E4" s="46"/>
      <c r="F4" s="46"/>
    </row>
    <row r="5" spans="2:7" ht="15.75" customHeight="1" x14ac:dyDescent="0.35">
      <c r="C5" s="45"/>
      <c r="D5" s="45"/>
      <c r="E5" s="46"/>
      <c r="F5" s="46"/>
    </row>
    <row r="6" spans="2:7" ht="22.5" customHeight="1" x14ac:dyDescent="0.35">
      <c r="C6" s="270" t="s">
        <v>36</v>
      </c>
      <c r="D6" s="270"/>
      <c r="E6" s="271"/>
      <c r="F6" s="271"/>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ETAT DE FACTURES DE DOIT</vt:lpstr>
      <vt:lpstr>Suivie Caisse Djamel Juillet</vt:lpstr>
      <vt:lpstr>Suivie Caisse Djamel aout</vt:lpstr>
      <vt:lpstr>Suivie Caisse Djamel Septembre</vt:lpstr>
      <vt:lpstr>Suivie Caisse Es-Sabre</vt:lpstr>
      <vt:lpstr>Suivie Caisse Es-Sabre (2)</vt:lpstr>
      <vt:lpstr>'Suivie Caisse Djamel aout'!Impression_des_titres</vt:lpstr>
      <vt:lpstr>'Suivie Caisse Djamel Juillet'!Impression_des_titres</vt:lpstr>
      <vt:lpstr>'Suivie Caisse Djamel Septembre'!Impression_des_titres</vt:lpstr>
      <vt:lpstr>'ETAT DE FACTURES DE DOIT'!Zone_d_impression</vt:lpstr>
      <vt:lpstr>'Suivie Caisse Djamel aout'!Zone_d_impression</vt:lpstr>
      <vt:lpstr>'Suivie Caisse Djamel Juillet'!Zone_d_impression</vt:lpstr>
      <vt:lpstr>'Suivie Caisse Djamel Septembre'!Zone_d_impression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2022-09-04T12:11:34Z</cp:lastPrinted>
  <dcterms:created xsi:type="dcterms:W3CDTF">1996-10-14T23:33:28Z</dcterms:created>
  <dcterms:modified xsi:type="dcterms:W3CDTF">2022-09-17T12:59:16Z</dcterms:modified>
</cp:coreProperties>
</file>