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2B66D7ED-37B2-482A-A734-54756E8E62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4" i="1" l="1"/>
  <c r="O115" i="1" s="1"/>
  <c r="K119" i="1"/>
  <c r="K114" i="1"/>
  <c r="K112" i="1"/>
  <c r="P114" i="1" l="1"/>
  <c r="P98" i="1"/>
  <c r="K108" i="1" l="1"/>
  <c r="P108" i="1" s="1"/>
  <c r="D138" i="1"/>
  <c r="M104" i="1" l="1"/>
  <c r="J12" i="2" l="1"/>
  <c r="L100" i="1" l="1"/>
  <c r="K101" i="1"/>
  <c r="L97" i="1" l="1"/>
  <c r="K96" i="1"/>
  <c r="K72" i="1" l="1"/>
  <c r="M83" i="1"/>
  <c r="N83" i="1" s="1"/>
  <c r="O59" i="1" l="1"/>
  <c r="M61" i="1"/>
  <c r="B134" i="1" l="1"/>
  <c r="H134" i="1"/>
  <c r="M30" i="1"/>
  <c r="M29" i="1"/>
  <c r="M28" i="1"/>
  <c r="G134" i="1" l="1"/>
</calcChain>
</file>

<file path=xl/sharedStrings.xml><?xml version="1.0" encoding="utf-8"?>
<sst xmlns="http://schemas.openxmlformats.org/spreadsheetml/2006/main" count="306" uniqueCount="120">
  <si>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</si>
  <si>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</si>
  <si>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</si>
  <si>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</si>
  <si>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</si>
  <si>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</si>
  <si>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</si>
  <si>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</si>
  <si>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</si>
  <si>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</si>
  <si>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</si>
  <si>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</si>
  <si>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</si>
  <si>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</si>
  <si>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</si>
  <si>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</si>
  <si>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</si>
  <si>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</si>
  <si>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</si>
  <si>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</si>
  <si>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</si>
  <si>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</si>
  <si>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</si>
  <si>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</si>
  <si>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</si>
  <si>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</si>
  <si>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</si>
  <si>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</si>
  <si>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</si>
  <si>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</si>
  <si>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Q journée</t>
  </si>
  <si>
    <t>dalle RDC</t>
  </si>
  <si>
    <t>Villa 1, Villa 2 ,Villa 3</t>
  </si>
  <si>
    <t xml:space="preserve">Escalier </t>
  </si>
  <si>
    <t>Bache a Eau</t>
  </si>
  <si>
    <t xml:space="preserve">Villa </t>
  </si>
  <si>
    <t>Villa 5 ,Villa 6, Villa 7, Villa 8</t>
  </si>
  <si>
    <t>Voile peripherique</t>
  </si>
  <si>
    <t>Villa 7,,,,,</t>
  </si>
  <si>
    <t>Villa 3</t>
  </si>
  <si>
    <t>Poteaux / Voiles</t>
  </si>
  <si>
    <t>Villa 7</t>
  </si>
  <si>
    <t>Villa 6</t>
  </si>
  <si>
    <t>Dalle flotante (finition bache d'eau</t>
  </si>
  <si>
    <t>Villa 5</t>
  </si>
  <si>
    <t>Villa 4</t>
  </si>
  <si>
    <t>Dalle flottante ( suite bache d'eau)</t>
  </si>
  <si>
    <t>Villa 8</t>
  </si>
  <si>
    <t>Poteaux/Voiles</t>
  </si>
  <si>
    <t>Villa 1,4,5,6,7,8</t>
  </si>
  <si>
    <t>Villa 4,5,6 et Restant du 1,2,3</t>
  </si>
  <si>
    <t>Villa 1,2,3</t>
  </si>
  <si>
    <t>Villa 8,7,6</t>
  </si>
  <si>
    <t>drfgij</t>
  </si>
  <si>
    <t>sdfsdf</t>
  </si>
  <si>
    <t>villa 1</t>
  </si>
  <si>
    <t>villa 7</t>
  </si>
  <si>
    <t>villa 5</t>
  </si>
  <si>
    <t xml:space="preserve"> Villa 4</t>
  </si>
  <si>
    <t>cmh</t>
  </si>
  <si>
    <t>poteaux/Voiles</t>
  </si>
  <si>
    <t>dalle folttante (-3,06)</t>
  </si>
  <si>
    <t>Dalle flottante (-3,06)</t>
  </si>
  <si>
    <t>Dalle Flotante (-3,06)</t>
  </si>
  <si>
    <t>dalle RDC (0,0)</t>
  </si>
  <si>
    <t>dalle R+1 (+3,06)</t>
  </si>
  <si>
    <t>Poteaux/Voiles R+1 (+3,06)</t>
  </si>
  <si>
    <t>dalle terrasse ( 6,12)</t>
  </si>
  <si>
    <t>Poteaux Terrasse (+6,12)</t>
  </si>
  <si>
    <t>poteaux R+1</t>
  </si>
  <si>
    <t>villa 3</t>
  </si>
  <si>
    <t xml:space="preserve"> pompe a beton stationnair</t>
  </si>
  <si>
    <t>dalle</t>
  </si>
  <si>
    <t>poteau voile</t>
  </si>
  <si>
    <t>villa 8</t>
  </si>
  <si>
    <t>Poteau dalle villa 3-4 terrasse</t>
  </si>
  <si>
    <t>Dalle buanderie (9,18) villa 1</t>
  </si>
  <si>
    <t>25/06   32</t>
  </si>
  <si>
    <t>a verifier</t>
  </si>
  <si>
    <t>pompe stationnaire</t>
  </si>
  <si>
    <t>les coulages apres la reprise du chantier</t>
  </si>
  <si>
    <t>dalle terrasse ( 6,12) villa 8</t>
  </si>
  <si>
    <t>Dalle buanderie (9,18) villa 3</t>
  </si>
  <si>
    <t>villa3</t>
  </si>
  <si>
    <t>dalle terrasse villa 7</t>
  </si>
  <si>
    <t>poteau restant villa 6 5 3</t>
  </si>
  <si>
    <t>Beton de Propreté Villa 15</t>
  </si>
  <si>
    <t>villa 6 5 3</t>
  </si>
  <si>
    <t>Villa 15</t>
  </si>
  <si>
    <t>Pompe CMH</t>
  </si>
  <si>
    <t>Pompe stationnaire</t>
  </si>
  <si>
    <t>350*</t>
  </si>
  <si>
    <t>Beton cyclopean</t>
  </si>
  <si>
    <t>Poteaux Buanderie villa 8</t>
  </si>
  <si>
    <t>Poteaux buanderie villa 7</t>
  </si>
  <si>
    <t>Dalle buanderie (9,18) villa 2 + 3 poteau 30*30</t>
  </si>
  <si>
    <t>Poteau villa 6 (3 poteau 30*30)</t>
  </si>
  <si>
    <t>villa 15 (0,45hauteur*200) + roche</t>
  </si>
  <si>
    <t>fin de travaux de fondation</t>
  </si>
  <si>
    <t>adjuvant</t>
  </si>
  <si>
    <t>2,8L*91m3*150DA</t>
  </si>
  <si>
    <t>27/07/023</t>
  </si>
  <si>
    <t>Beton propreté/rattrapage nivau</t>
  </si>
  <si>
    <t>h +20cm</t>
  </si>
  <si>
    <t>Dalle buanderie (9,18) Villa 7</t>
  </si>
  <si>
    <t>Dalle buanderie (9,18) Villa 6</t>
  </si>
  <si>
    <t>Beton propreté villa 13</t>
  </si>
  <si>
    <t>coulage sans pompe (camion directement</t>
  </si>
  <si>
    <t>Dalle buanderie (9,18) Villa 5</t>
  </si>
  <si>
    <t>Dalle buanderie (9,18) Villa 3</t>
  </si>
  <si>
    <t>Beton propreté villa 13 bache a eau</t>
  </si>
  <si>
    <t>2,8*38m3*150Da</t>
  </si>
  <si>
    <t>2,8*46m3*150Da</t>
  </si>
  <si>
    <t>2,8*47*150</t>
  </si>
  <si>
    <t>payé le 05/*08/2023</t>
  </si>
  <si>
    <t>11780/15960</t>
  </si>
  <si>
    <t>payé le 05/08/2023</t>
  </si>
  <si>
    <t>semelle villa 12</t>
  </si>
  <si>
    <t>nervure villa 11</t>
  </si>
  <si>
    <t>raddier bache a eau 11-13-14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</si>
</sst>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wrapText="1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font>
        <i val="0"/>
      </font>
      <numFmt numFmtId="19" formatCode="dd/mm/yyyy"/>
      <alignment horizontal="center" vertical="center" textRotation="0" wrapText="0" indent="0" justifyLastLine="0" shrinkToFit="0" readingOrder="0"/>
    </dxf>
    <dxf>
      <font>
        <i val="0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I134" totalsRowCount="1" headerRowDxfId="17" dataDxfId="16">
  <autoFilter ref="B7:I133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29958B-914C-4129-9072-855C6B78B780}" name="Date" totalsRowFunction="count" dataDxfId="15" totalsRowDxfId="7"/>
    <tableColumn id="2" xr3:uid="{16D7AA6A-FD58-475B-AC7F-711A4D61A982}" name="Provenance" dataDxfId="14" totalsRowDxfId="6"/>
    <tableColumn id="3" xr3:uid="{D3662E16-1097-4E50-B1E0-C0E6D7FFF0F7}" name="Type" dataDxfId="13" totalsRowDxfId="5"/>
    <tableColumn id="4" xr3:uid="{BF2FCF6D-BA6F-4249-B3EC-428DA81E13D7}" name="Dosage" dataDxfId="12" totalsRowDxfId="4"/>
    <tableColumn id="5" xr3:uid="{3B7C0FFC-55D2-40BE-97D7-8754C379EEC2}" name="Element coulé" dataDxfId="11" totalsRowDxfId="3"/>
    <tableColumn id="6" xr3:uid="{5FB517CB-B1F9-49A8-A9E2-F54DC079ECCE}" name="Quantité d'element M³" totalsRowFunction="sum" dataDxfId="10" totalsRowDxfId="2"/>
    <tableColumn id="8" xr3:uid="{41221DA7-8FF2-4F55-B700-777FB37E810B}" name="Q journée" totalsRowFunction="sum" dataDxfId="9" totalsRowDxfId="1"/>
    <tableColumn id="7" xr3:uid="{8C6870F4-FEFA-4EE6-83AB-1535170A1AE4}" name="Note:" dataDxfId="8" totals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140"/>
  <sheetViews>
    <sheetView tabSelected="1" topLeftCell="A109" zoomScale="85" zoomScaleNormal="85" workbookViewId="0">
      <selection activeCell="B128" sqref="B128"/>
    </sheetView>
  </sheetViews>
  <sheetFormatPr baseColWidth="10" defaultColWidth="9.140625" defaultRowHeight="15" x14ac:dyDescent="0.25"/>
  <cols>
    <col min="1" max="1" width="9.140625" style="2"/>
    <col min="2" max="2" width="15.28515625" style="6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1.5703125" style="2" customWidth="1"/>
    <col min="7" max="7" width="13.5703125" style="2" customWidth="1"/>
    <col min="8" max="8" width="11.140625" style="2" customWidth="1"/>
    <col min="9" max="9" width="27.42578125" style="2" customWidth="1"/>
    <col min="10" max="10" width="24" style="2" customWidth="1"/>
    <col min="11" max="11" width="7.140625" style="2" bestFit="1" customWidth="1"/>
    <col min="12" max="12" width="11.140625" style="2" customWidth="1"/>
    <col min="13" max="13" width="10.85546875" style="2" bestFit="1" customWidth="1"/>
    <col min="14" max="14" width="4" style="2" bestFit="1" customWidth="1"/>
    <col min="15" max="15" width="14" style="2" customWidth="1"/>
    <col min="16" max="16" width="11.85546875" style="2" customWidth="1"/>
    <col min="17" max="17" width="11" style="2" customWidth="1"/>
    <col min="18" max="18" width="7.7109375" style="2" customWidth="1"/>
    <col min="19" max="19" width="14.85546875" style="2" customWidth="1"/>
    <col min="20" max="20" width="6.85546875" style="2" customWidth="1"/>
    <col min="21" max="21" width="10.28515625" style="2" customWidth="1"/>
    <col min="22" max="22" width="11.42578125" style="2" customWidth="1"/>
    <col min="23" max="16384" width="9.140625" style="2"/>
  </cols>
  <sheetData>
    <row r="4" spans="2:16" x14ac:dyDescent="0.25">
      <c r="D4" s="2" t="s">
        <v>0</v>
      </c>
    </row>
    <row r="7" spans="2:16" s="1" customFormat="1" ht="30" x14ac:dyDescent="0.25">
      <c r="B7" s="7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30</v>
      </c>
      <c r="I7" s="1" t="s">
        <v>15</v>
      </c>
      <c r="J7" s="1" t="s">
        <v>29</v>
      </c>
    </row>
    <row r="8" spans="2:16" x14ac:dyDescent="0.25">
      <c r="B8" s="13">
        <v>44734</v>
      </c>
      <c r="C8" s="14" t="s">
        <v>5</v>
      </c>
      <c r="D8" s="14" t="s">
        <v>6</v>
      </c>
      <c r="E8" s="14">
        <v>200</v>
      </c>
      <c r="F8" s="15" t="s">
        <v>16</v>
      </c>
      <c r="G8" s="14"/>
      <c r="H8" s="14">
        <v>70</v>
      </c>
      <c r="I8" s="14"/>
    </row>
    <row r="9" spans="2:16" x14ac:dyDescent="0.25">
      <c r="B9" s="13"/>
      <c r="C9" s="14"/>
      <c r="D9" s="14"/>
      <c r="E9" s="14"/>
      <c r="F9" s="15"/>
      <c r="G9" s="14"/>
      <c r="H9" s="14"/>
      <c r="I9" s="14"/>
    </row>
    <row r="10" spans="2:16" x14ac:dyDescent="0.25">
      <c r="B10" s="13">
        <v>44735</v>
      </c>
      <c r="C10" s="14" t="s">
        <v>5</v>
      </c>
      <c r="D10" s="14" t="s">
        <v>6</v>
      </c>
      <c r="E10" s="14">
        <v>200</v>
      </c>
      <c r="F10" s="15" t="s">
        <v>16</v>
      </c>
      <c r="G10" s="14"/>
      <c r="H10" s="14">
        <v>62</v>
      </c>
      <c r="I10" s="14"/>
    </row>
    <row r="11" spans="2:16" x14ac:dyDescent="0.25">
      <c r="B11" s="13"/>
      <c r="C11" s="14"/>
      <c r="D11" s="14"/>
      <c r="E11" s="14"/>
      <c r="F11" s="15"/>
      <c r="G11" s="14"/>
      <c r="H11" s="14"/>
      <c r="I11" s="14"/>
      <c r="J11" s="2" t="s">
        <v>77</v>
      </c>
    </row>
    <row r="12" spans="2:16" x14ac:dyDescent="0.25">
      <c r="B12" s="13">
        <v>44739</v>
      </c>
      <c r="C12" s="14" t="s">
        <v>5</v>
      </c>
      <c r="D12" s="14" t="s">
        <v>6</v>
      </c>
      <c r="E12" s="14">
        <v>200</v>
      </c>
      <c r="F12" s="15" t="s">
        <v>16</v>
      </c>
      <c r="G12" s="14"/>
      <c r="H12" s="14">
        <v>26</v>
      </c>
      <c r="I12" s="14"/>
      <c r="L12" s="3">
        <v>44734</v>
      </c>
      <c r="M12" s="4" t="s">
        <v>5</v>
      </c>
      <c r="N12" s="4" t="s">
        <v>6</v>
      </c>
      <c r="O12" s="4">
        <v>200</v>
      </c>
      <c r="P12" s="4" t="s">
        <v>14</v>
      </c>
    </row>
    <row r="13" spans="2:16" x14ac:dyDescent="0.25">
      <c r="B13" s="13"/>
      <c r="C13" s="14"/>
      <c r="D13" s="14"/>
      <c r="E13" s="14"/>
      <c r="F13" s="15"/>
      <c r="G13" s="14"/>
      <c r="H13" s="14"/>
      <c r="I13" s="14"/>
      <c r="L13" s="3">
        <v>44735</v>
      </c>
      <c r="M13" s="4" t="s">
        <v>5</v>
      </c>
      <c r="N13" s="4" t="s">
        <v>6</v>
      </c>
      <c r="O13" s="4">
        <v>200</v>
      </c>
      <c r="P13" s="4" t="s">
        <v>14</v>
      </c>
    </row>
    <row r="14" spans="2:16" x14ac:dyDescent="0.25">
      <c r="B14" s="13">
        <v>44740</v>
      </c>
      <c r="C14" s="14" t="s">
        <v>5</v>
      </c>
      <c r="D14" s="14" t="s">
        <v>6</v>
      </c>
      <c r="E14" s="14">
        <v>200</v>
      </c>
      <c r="F14" s="15" t="s">
        <v>16</v>
      </c>
      <c r="G14" s="14"/>
      <c r="H14" s="14">
        <v>20</v>
      </c>
      <c r="I14" s="14"/>
      <c r="L14" s="3">
        <v>44739</v>
      </c>
      <c r="M14" s="4" t="s">
        <v>5</v>
      </c>
      <c r="N14" s="4" t="s">
        <v>6</v>
      </c>
      <c r="O14" s="4">
        <v>200</v>
      </c>
      <c r="P14" s="4" t="s">
        <v>14</v>
      </c>
    </row>
    <row r="15" spans="2:16" x14ac:dyDescent="0.25">
      <c r="B15" s="13"/>
      <c r="C15" s="14"/>
      <c r="D15" s="14"/>
      <c r="E15" s="14"/>
      <c r="F15" s="15"/>
      <c r="G15" s="14"/>
      <c r="H15" s="14"/>
      <c r="I15" s="14"/>
      <c r="L15" s="3">
        <v>44740</v>
      </c>
      <c r="M15" s="4" t="s">
        <v>5</v>
      </c>
      <c r="N15" s="4" t="s">
        <v>6</v>
      </c>
      <c r="O15" s="4">
        <v>200</v>
      </c>
      <c r="P15" s="4" t="s">
        <v>14</v>
      </c>
    </row>
    <row r="16" spans="2:16" x14ac:dyDescent="0.25">
      <c r="B16" s="13">
        <v>44758</v>
      </c>
      <c r="C16" s="14" t="s">
        <v>5</v>
      </c>
      <c r="D16" s="14" t="s">
        <v>6</v>
      </c>
      <c r="E16" s="14">
        <v>200</v>
      </c>
      <c r="F16" s="15" t="s">
        <v>16</v>
      </c>
      <c r="G16" s="14">
        <v>58.5</v>
      </c>
      <c r="H16" s="14">
        <v>58.5</v>
      </c>
      <c r="I16" s="14"/>
    </row>
    <row r="17" spans="2:15" x14ac:dyDescent="0.25">
      <c r="B17" s="13"/>
      <c r="C17" s="14"/>
      <c r="D17" s="14"/>
      <c r="E17" s="14"/>
      <c r="F17" s="15"/>
      <c r="G17" s="14"/>
      <c r="H17" s="14"/>
      <c r="I17" s="14"/>
    </row>
    <row r="18" spans="2:15" x14ac:dyDescent="0.25">
      <c r="B18" s="13">
        <v>44761</v>
      </c>
      <c r="C18" s="14" t="s">
        <v>5</v>
      </c>
      <c r="D18" s="14" t="s">
        <v>6</v>
      </c>
      <c r="E18" s="14">
        <v>350</v>
      </c>
      <c r="F18" s="15" t="s">
        <v>17</v>
      </c>
      <c r="G18" s="14">
        <v>134</v>
      </c>
      <c r="H18" s="14">
        <v>134</v>
      </c>
      <c r="I18" s="14" t="s">
        <v>19</v>
      </c>
      <c r="M18" s="6">
        <v>44761</v>
      </c>
    </row>
    <row r="19" spans="2:15" x14ac:dyDescent="0.25">
      <c r="B19" s="13"/>
      <c r="C19" s="14"/>
      <c r="D19" s="14"/>
      <c r="E19" s="14"/>
      <c r="F19" s="15"/>
      <c r="G19" s="14"/>
      <c r="H19" s="14"/>
      <c r="I19" s="14"/>
    </row>
    <row r="20" spans="2:15" x14ac:dyDescent="0.25">
      <c r="B20" s="13">
        <v>44765</v>
      </c>
      <c r="C20" s="14" t="s">
        <v>5</v>
      </c>
      <c r="D20" s="14" t="s">
        <v>6</v>
      </c>
      <c r="E20" s="14">
        <v>350</v>
      </c>
      <c r="F20" s="15" t="s">
        <v>17</v>
      </c>
      <c r="G20" s="14">
        <v>88</v>
      </c>
      <c r="H20" s="14">
        <v>88</v>
      </c>
      <c r="I20" s="14" t="s">
        <v>20</v>
      </c>
    </row>
    <row r="21" spans="2:15" x14ac:dyDescent="0.25">
      <c r="B21" s="13"/>
      <c r="C21" s="14"/>
      <c r="D21" s="14"/>
      <c r="E21" s="14"/>
      <c r="F21" s="15"/>
      <c r="G21" s="14"/>
      <c r="H21" s="14"/>
      <c r="I21" s="14"/>
    </row>
    <row r="22" spans="2:15" x14ac:dyDescent="0.25">
      <c r="B22" s="13">
        <v>44768</v>
      </c>
      <c r="C22" s="14" t="s">
        <v>5</v>
      </c>
      <c r="D22" s="14" t="s">
        <v>6</v>
      </c>
      <c r="E22" s="14">
        <v>350</v>
      </c>
      <c r="F22" s="15" t="s">
        <v>17</v>
      </c>
      <c r="G22" s="14">
        <v>143</v>
      </c>
      <c r="H22" s="14">
        <v>143</v>
      </c>
      <c r="I22" s="14" t="s">
        <v>21</v>
      </c>
      <c r="M22" s="6">
        <v>44768</v>
      </c>
      <c r="O22" s="2" t="s">
        <v>98</v>
      </c>
    </row>
    <row r="23" spans="2:15" x14ac:dyDescent="0.25">
      <c r="B23" s="13"/>
      <c r="C23" s="14"/>
      <c r="D23" s="14"/>
      <c r="E23" s="14"/>
      <c r="F23" s="15"/>
      <c r="G23" s="14"/>
      <c r="H23" s="14"/>
      <c r="I23" s="14"/>
      <c r="K23" s="38"/>
      <c r="M23" s="6">
        <v>44804</v>
      </c>
    </row>
    <row r="24" spans="2:15" x14ac:dyDescent="0.25">
      <c r="B24" s="13">
        <v>44773</v>
      </c>
      <c r="C24" s="14" t="s">
        <v>5</v>
      </c>
      <c r="D24" s="14" t="s">
        <v>11</v>
      </c>
      <c r="E24" s="14">
        <v>400</v>
      </c>
      <c r="F24" s="15" t="s">
        <v>24</v>
      </c>
      <c r="G24" s="14">
        <v>42.5</v>
      </c>
      <c r="H24" s="14">
        <v>42.5</v>
      </c>
      <c r="I24" s="14" t="s">
        <v>22</v>
      </c>
      <c r="K24" s="38"/>
    </row>
    <row r="25" spans="2:15" x14ac:dyDescent="0.25">
      <c r="B25" s="13"/>
      <c r="C25" s="14"/>
      <c r="D25" s="14"/>
      <c r="E25" s="14"/>
      <c r="F25" s="15"/>
      <c r="G25" s="14"/>
      <c r="H25" s="14"/>
      <c r="I25" s="14"/>
      <c r="K25" s="38"/>
    </row>
    <row r="26" spans="2:15" x14ac:dyDescent="0.25">
      <c r="B26" s="13">
        <v>44775</v>
      </c>
      <c r="C26" s="14" t="s">
        <v>5</v>
      </c>
      <c r="D26" s="14" t="s">
        <v>11</v>
      </c>
      <c r="E26" s="14">
        <v>350</v>
      </c>
      <c r="F26" s="15" t="s">
        <v>25</v>
      </c>
      <c r="G26" s="14">
        <v>10</v>
      </c>
      <c r="H26" s="14">
        <v>39</v>
      </c>
      <c r="I26" s="14" t="s">
        <v>23</v>
      </c>
      <c r="J26" s="38"/>
    </row>
    <row r="27" spans="2:15" ht="30" x14ac:dyDescent="0.25">
      <c r="B27" s="13"/>
      <c r="C27" s="14"/>
      <c r="D27" s="14" t="s">
        <v>6</v>
      </c>
      <c r="E27" s="14">
        <v>350</v>
      </c>
      <c r="F27" s="15" t="s">
        <v>26</v>
      </c>
      <c r="G27" s="14">
        <v>25</v>
      </c>
      <c r="H27" s="14"/>
      <c r="I27" s="14" t="s">
        <v>23</v>
      </c>
      <c r="J27" s="38"/>
    </row>
    <row r="28" spans="2:15" x14ac:dyDescent="0.25">
      <c r="B28" s="13"/>
      <c r="C28" s="14"/>
      <c r="D28" s="14" t="s">
        <v>6</v>
      </c>
      <c r="E28" s="14">
        <v>350</v>
      </c>
      <c r="F28" s="15" t="s">
        <v>28</v>
      </c>
      <c r="G28" s="14">
        <v>4</v>
      </c>
      <c r="H28" s="14"/>
      <c r="I28" s="14" t="s">
        <v>22</v>
      </c>
      <c r="J28" s="38"/>
      <c r="M28" s="2">
        <f>3.1*2.78</f>
        <v>8.6180000000000003</v>
      </c>
    </row>
    <row r="29" spans="2:15" x14ac:dyDescent="0.25">
      <c r="B29" s="13"/>
      <c r="C29" s="14"/>
      <c r="D29" s="14"/>
      <c r="E29" s="14"/>
      <c r="F29" s="15"/>
      <c r="G29" s="14"/>
      <c r="H29" s="14"/>
      <c r="I29" s="14"/>
      <c r="M29" s="2">
        <f>2.2*2.78</f>
        <v>6.1159999999999997</v>
      </c>
    </row>
    <row r="30" spans="2:15" x14ac:dyDescent="0.25">
      <c r="B30" s="13">
        <v>44779</v>
      </c>
      <c r="C30" s="14" t="s">
        <v>5</v>
      </c>
      <c r="D30" s="14" t="s">
        <v>6</v>
      </c>
      <c r="E30" s="14">
        <v>350</v>
      </c>
      <c r="F30" s="15"/>
      <c r="G30" s="14">
        <v>40.5</v>
      </c>
      <c r="H30" s="14">
        <v>40.5</v>
      </c>
      <c r="I30" s="14"/>
      <c r="M30" s="2">
        <f>0.9*2.78</f>
        <v>2.5019999999999998</v>
      </c>
    </row>
    <row r="31" spans="2:15" s="5" customFormat="1" x14ac:dyDescent="0.25">
      <c r="B31" s="13"/>
      <c r="C31" s="14"/>
      <c r="D31" s="14"/>
      <c r="E31" s="14"/>
      <c r="F31" s="15"/>
      <c r="G31" s="14"/>
      <c r="H31" s="14"/>
      <c r="I31" s="14"/>
    </row>
    <row r="32" spans="2:15" s="5" customFormat="1" x14ac:dyDescent="0.25">
      <c r="B32" s="13">
        <v>44783</v>
      </c>
      <c r="C32" s="14" t="s">
        <v>10</v>
      </c>
      <c r="D32" s="14" t="s">
        <v>6</v>
      </c>
      <c r="E32" s="14">
        <v>350</v>
      </c>
      <c r="F32" s="15"/>
      <c r="G32" s="14">
        <v>56</v>
      </c>
      <c r="H32" s="14">
        <v>56</v>
      </c>
      <c r="I32" s="14"/>
    </row>
    <row r="33" spans="2:9" s="5" customFormat="1" x14ac:dyDescent="0.25">
      <c r="B33" s="13"/>
      <c r="C33" s="14"/>
      <c r="D33" s="14"/>
      <c r="E33" s="14"/>
      <c r="F33" s="15"/>
      <c r="G33" s="14"/>
      <c r="H33" s="14"/>
      <c r="I33" s="14"/>
    </row>
    <row r="34" spans="2:9" s="5" customFormat="1" x14ac:dyDescent="0.25">
      <c r="B34" s="13">
        <v>44786</v>
      </c>
      <c r="C34" s="14" t="s">
        <v>5</v>
      </c>
      <c r="D34" s="14" t="s">
        <v>6</v>
      </c>
      <c r="E34" s="14">
        <v>350</v>
      </c>
      <c r="F34" s="15" t="s">
        <v>37</v>
      </c>
      <c r="G34" s="14">
        <v>66.5</v>
      </c>
      <c r="H34" s="14">
        <v>66.5</v>
      </c>
      <c r="I34" s="14" t="s">
        <v>38</v>
      </c>
    </row>
    <row r="35" spans="2:9" s="5" customFormat="1" x14ac:dyDescent="0.25">
      <c r="B35" s="13"/>
      <c r="C35" s="14"/>
      <c r="D35" s="14"/>
      <c r="E35" s="14"/>
      <c r="F35" s="15"/>
      <c r="G35" s="14"/>
      <c r="H35" s="14"/>
      <c r="I35" s="14"/>
    </row>
    <row r="36" spans="2:9" s="5" customFormat="1" x14ac:dyDescent="0.25">
      <c r="B36" s="13">
        <v>44790</v>
      </c>
      <c r="C36" s="14" t="s">
        <v>5</v>
      </c>
      <c r="D36" s="14" t="s">
        <v>6</v>
      </c>
      <c r="E36" s="14">
        <v>350</v>
      </c>
      <c r="F36" s="15" t="s">
        <v>37</v>
      </c>
      <c r="G36" s="14">
        <v>60</v>
      </c>
      <c r="H36" s="14">
        <v>60</v>
      </c>
      <c r="I36" s="14"/>
    </row>
    <row r="37" spans="2:9" s="5" customFormat="1" x14ac:dyDescent="0.25">
      <c r="B37" s="13"/>
      <c r="C37" s="14"/>
      <c r="D37" s="14"/>
      <c r="E37" s="14"/>
      <c r="F37" s="15"/>
      <c r="G37" s="14"/>
      <c r="H37" s="14"/>
      <c r="I37" s="14"/>
    </row>
    <row r="38" spans="2:9" s="5" customFormat="1" x14ac:dyDescent="0.25">
      <c r="B38" s="13">
        <v>44795</v>
      </c>
      <c r="C38" s="14" t="s">
        <v>5</v>
      </c>
      <c r="D38" s="14" t="s">
        <v>6</v>
      </c>
      <c r="E38" s="14">
        <v>350</v>
      </c>
      <c r="F38" s="15" t="s">
        <v>34</v>
      </c>
      <c r="G38" s="14">
        <v>10</v>
      </c>
      <c r="H38" s="14">
        <v>70</v>
      </c>
      <c r="I38" s="14" t="s">
        <v>45</v>
      </c>
    </row>
    <row r="39" spans="2:9" s="5" customFormat="1" x14ac:dyDescent="0.25">
      <c r="B39" s="13"/>
      <c r="C39" s="14"/>
      <c r="D39" s="14"/>
      <c r="E39" s="14">
        <v>350</v>
      </c>
      <c r="F39" s="15" t="s">
        <v>34</v>
      </c>
      <c r="G39" s="14">
        <v>10</v>
      </c>
      <c r="H39" s="14"/>
      <c r="I39" s="14" t="s">
        <v>39</v>
      </c>
    </row>
    <row r="40" spans="2:9" s="5" customFormat="1" x14ac:dyDescent="0.25">
      <c r="B40" s="13"/>
      <c r="C40" s="14"/>
      <c r="D40" s="14"/>
      <c r="E40" s="14">
        <v>350</v>
      </c>
      <c r="F40" s="15" t="s">
        <v>34</v>
      </c>
      <c r="G40" s="14">
        <v>10</v>
      </c>
      <c r="H40" s="14"/>
      <c r="I40" s="14" t="s">
        <v>23</v>
      </c>
    </row>
    <row r="41" spans="2:9" s="5" customFormat="1" x14ac:dyDescent="0.25">
      <c r="B41" s="13"/>
      <c r="C41" s="14"/>
      <c r="D41" s="14"/>
      <c r="E41" s="14">
        <v>350</v>
      </c>
      <c r="F41" s="15" t="s">
        <v>61</v>
      </c>
      <c r="G41" s="14">
        <v>20</v>
      </c>
      <c r="H41" s="14"/>
      <c r="I41" s="14" t="s">
        <v>22</v>
      </c>
    </row>
    <row r="42" spans="2:9" s="5" customFormat="1" x14ac:dyDescent="0.25">
      <c r="B42" s="13"/>
      <c r="C42" s="14"/>
      <c r="D42" s="14"/>
      <c r="E42" s="14">
        <v>350</v>
      </c>
      <c r="F42" s="15" t="s">
        <v>40</v>
      </c>
      <c r="G42" s="14">
        <v>20</v>
      </c>
      <c r="H42" s="14"/>
      <c r="I42" s="14" t="s">
        <v>52</v>
      </c>
    </row>
    <row r="43" spans="2:9" s="5" customFormat="1" ht="30" x14ac:dyDescent="0.25">
      <c r="B43" s="13"/>
      <c r="C43" s="14"/>
      <c r="D43" s="14"/>
      <c r="E43" s="14">
        <v>350</v>
      </c>
      <c r="F43" s="15" t="s">
        <v>43</v>
      </c>
      <c r="G43" s="14"/>
      <c r="H43" s="14"/>
      <c r="I43" s="14" t="s">
        <v>44</v>
      </c>
    </row>
    <row r="44" spans="2:9" s="5" customFormat="1" x14ac:dyDescent="0.25">
      <c r="B44" s="13"/>
      <c r="C44" s="14"/>
      <c r="D44" s="14"/>
      <c r="E44" s="14"/>
      <c r="F44" s="15"/>
      <c r="G44" s="14"/>
      <c r="H44" s="14"/>
      <c r="I44" s="14"/>
    </row>
    <row r="45" spans="2:9" s="5" customFormat="1" x14ac:dyDescent="0.25">
      <c r="B45" s="13">
        <v>44797</v>
      </c>
      <c r="C45" s="14" t="s">
        <v>5</v>
      </c>
      <c r="D45" s="14" t="s">
        <v>6</v>
      </c>
      <c r="E45" s="14">
        <v>350</v>
      </c>
      <c r="F45" s="15" t="s">
        <v>62</v>
      </c>
      <c r="G45" s="14">
        <v>20</v>
      </c>
      <c r="H45" s="14">
        <v>70</v>
      </c>
      <c r="I45" s="14" t="s">
        <v>23</v>
      </c>
    </row>
    <row r="46" spans="2:9" s="5" customFormat="1" x14ac:dyDescent="0.25">
      <c r="B46" s="13"/>
      <c r="C46" s="14" t="s">
        <v>5</v>
      </c>
      <c r="D46" s="14" t="s">
        <v>6</v>
      </c>
      <c r="E46" s="14">
        <v>350</v>
      </c>
      <c r="F46" s="15" t="s">
        <v>62</v>
      </c>
      <c r="G46" s="14">
        <v>20</v>
      </c>
      <c r="H46" s="14"/>
      <c r="I46" s="14" t="s">
        <v>39</v>
      </c>
    </row>
    <row r="47" spans="2:9" s="5" customFormat="1" x14ac:dyDescent="0.25">
      <c r="B47" s="13"/>
      <c r="C47" s="14" t="s">
        <v>5</v>
      </c>
      <c r="D47" s="14" t="s">
        <v>6</v>
      </c>
      <c r="E47" s="14">
        <v>350</v>
      </c>
      <c r="F47" s="15" t="s">
        <v>62</v>
      </c>
      <c r="G47" s="14">
        <v>20</v>
      </c>
      <c r="H47" s="14"/>
      <c r="I47" s="14" t="s">
        <v>45</v>
      </c>
    </row>
    <row r="48" spans="2:9" x14ac:dyDescent="0.25">
      <c r="B48" s="13"/>
      <c r="C48" s="14" t="s">
        <v>5</v>
      </c>
      <c r="D48" s="14" t="s">
        <v>11</v>
      </c>
      <c r="E48" s="14">
        <v>350</v>
      </c>
      <c r="F48" s="15" t="s">
        <v>34</v>
      </c>
      <c r="G48" s="14">
        <v>10</v>
      </c>
      <c r="H48" s="14"/>
      <c r="I48" s="14" t="s">
        <v>44</v>
      </c>
    </row>
    <row r="49" spans="2:15" x14ac:dyDescent="0.25">
      <c r="B49" s="13"/>
      <c r="C49" s="14"/>
      <c r="D49" s="14"/>
      <c r="E49" s="14"/>
      <c r="F49" s="15"/>
      <c r="G49" s="14"/>
      <c r="H49" s="14"/>
      <c r="I49" s="14"/>
    </row>
    <row r="50" spans="2:15" x14ac:dyDescent="0.25">
      <c r="B50" s="13">
        <v>44804</v>
      </c>
      <c r="C50" s="14" t="s">
        <v>5</v>
      </c>
      <c r="D50" s="14" t="s">
        <v>6</v>
      </c>
      <c r="E50" s="14">
        <v>350</v>
      </c>
      <c r="F50" s="15" t="s">
        <v>64</v>
      </c>
      <c r="G50" s="14">
        <v>74</v>
      </c>
      <c r="H50" s="14">
        <v>146</v>
      </c>
      <c r="I50" s="14" t="s">
        <v>32</v>
      </c>
    </row>
    <row r="51" spans="2:15" x14ac:dyDescent="0.25">
      <c r="B51" s="13"/>
      <c r="C51" s="14"/>
      <c r="D51" s="14" t="s">
        <v>6</v>
      </c>
      <c r="E51" s="14">
        <v>350</v>
      </c>
      <c r="F51" s="15" t="s">
        <v>33</v>
      </c>
      <c r="G51" s="14">
        <v>2</v>
      </c>
      <c r="H51" s="14"/>
      <c r="I51" s="14" t="s">
        <v>23</v>
      </c>
    </row>
    <row r="52" spans="2:15" x14ac:dyDescent="0.25">
      <c r="B52" s="13"/>
      <c r="C52" s="14"/>
      <c r="D52" s="14" t="s">
        <v>11</v>
      </c>
      <c r="E52" s="14">
        <v>350</v>
      </c>
      <c r="F52" s="15" t="s">
        <v>34</v>
      </c>
      <c r="G52" s="14">
        <v>10</v>
      </c>
      <c r="H52" s="14"/>
      <c r="I52" s="14" t="s">
        <v>35</v>
      </c>
    </row>
    <row r="53" spans="2:15" x14ac:dyDescent="0.25">
      <c r="B53" s="13"/>
      <c r="C53" s="14"/>
      <c r="D53" s="14" t="s">
        <v>6</v>
      </c>
      <c r="E53" s="14">
        <v>300</v>
      </c>
      <c r="F53" s="15" t="s">
        <v>63</v>
      </c>
      <c r="G53" s="14">
        <v>60</v>
      </c>
      <c r="H53" s="14"/>
      <c r="I53" s="14" t="s">
        <v>36</v>
      </c>
    </row>
    <row r="54" spans="2:15" s="5" customFormat="1" x14ac:dyDescent="0.25">
      <c r="B54" s="13"/>
      <c r="C54" s="14"/>
      <c r="D54" s="14"/>
      <c r="E54" s="14"/>
      <c r="F54" s="15"/>
      <c r="G54" s="14"/>
      <c r="H54" s="14"/>
      <c r="I54" s="14"/>
    </row>
    <row r="55" spans="2:15" s="5" customFormat="1" ht="30" x14ac:dyDescent="0.25">
      <c r="B55" s="13">
        <v>44814</v>
      </c>
      <c r="C55" s="14" t="s">
        <v>5</v>
      </c>
      <c r="D55" s="14" t="s">
        <v>6</v>
      </c>
      <c r="E55" s="14">
        <v>300</v>
      </c>
      <c r="F55" s="15" t="s">
        <v>46</v>
      </c>
      <c r="G55" s="14">
        <v>5</v>
      </c>
      <c r="H55" s="14">
        <v>5</v>
      </c>
      <c r="I55" s="14" t="s">
        <v>44</v>
      </c>
    </row>
    <row r="56" spans="2:15" s="5" customFormat="1" x14ac:dyDescent="0.25">
      <c r="B56" s="13"/>
      <c r="C56" s="14"/>
      <c r="D56" s="14"/>
      <c r="E56" s="14"/>
      <c r="F56" s="15"/>
      <c r="G56" s="14"/>
      <c r="H56" s="14"/>
      <c r="I56" s="14"/>
    </row>
    <row r="57" spans="2:15" x14ac:dyDescent="0.25">
      <c r="B57" s="13">
        <v>44851</v>
      </c>
      <c r="C57" s="14" t="s">
        <v>5</v>
      </c>
      <c r="D57" s="14" t="s">
        <v>6</v>
      </c>
      <c r="E57" s="14">
        <v>350</v>
      </c>
      <c r="F57" s="15" t="s">
        <v>64</v>
      </c>
      <c r="G57" s="14">
        <v>22.5</v>
      </c>
      <c r="H57" s="14">
        <v>135</v>
      </c>
      <c r="I57" s="14" t="s">
        <v>45</v>
      </c>
      <c r="J57" s="2" t="s">
        <v>78</v>
      </c>
      <c r="K57" s="2">
        <v>17</v>
      </c>
    </row>
    <row r="58" spans="2:15" s="9" customFormat="1" x14ac:dyDescent="0.25">
      <c r="B58" s="13"/>
      <c r="C58" s="14" t="s">
        <v>5</v>
      </c>
      <c r="D58" s="14" t="s">
        <v>6</v>
      </c>
      <c r="E58" s="14">
        <v>350</v>
      </c>
      <c r="F58" s="15" t="s">
        <v>64</v>
      </c>
      <c r="G58" s="14">
        <v>22.5</v>
      </c>
      <c r="H58" s="14"/>
      <c r="I58" s="14" t="s">
        <v>44</v>
      </c>
    </row>
    <row r="59" spans="2:15" s="9" customFormat="1" x14ac:dyDescent="0.25">
      <c r="B59" s="13"/>
      <c r="C59" s="14" t="s">
        <v>5</v>
      </c>
      <c r="D59" s="14" t="s">
        <v>6</v>
      </c>
      <c r="E59" s="14">
        <v>350</v>
      </c>
      <c r="F59" s="15" t="s">
        <v>64</v>
      </c>
      <c r="G59" s="14">
        <v>22.5</v>
      </c>
      <c r="H59" s="14"/>
      <c r="I59" s="14" t="s">
        <v>42</v>
      </c>
      <c r="O59" s="9">
        <f>SUM(G57:G63)</f>
        <v>135</v>
      </c>
    </row>
    <row r="60" spans="2:15" x14ac:dyDescent="0.25">
      <c r="B60" s="13"/>
      <c r="C60" s="14" t="s">
        <v>5</v>
      </c>
      <c r="D60" s="14" t="s">
        <v>6</v>
      </c>
      <c r="E60" s="14">
        <v>350</v>
      </c>
      <c r="F60" s="15" t="s">
        <v>64</v>
      </c>
      <c r="G60" s="14">
        <v>22.5</v>
      </c>
      <c r="H60" s="14"/>
      <c r="I60" s="14" t="s">
        <v>41</v>
      </c>
    </row>
    <row r="61" spans="2:15" x14ac:dyDescent="0.25">
      <c r="B61" s="13"/>
      <c r="C61" s="14" t="s">
        <v>5</v>
      </c>
      <c r="D61" s="14" t="s">
        <v>6</v>
      </c>
      <c r="E61" s="14">
        <v>350</v>
      </c>
      <c r="F61" s="15" t="s">
        <v>64</v>
      </c>
      <c r="G61" s="14">
        <v>22.5</v>
      </c>
      <c r="H61" s="14"/>
      <c r="I61" s="14" t="s">
        <v>47</v>
      </c>
      <c r="M61" s="2">
        <f>6*2.5</f>
        <v>15</v>
      </c>
    </row>
    <row r="62" spans="2:15" x14ac:dyDescent="0.25">
      <c r="B62" s="13"/>
      <c r="C62" s="14" t="s">
        <v>5</v>
      </c>
      <c r="D62" s="14" t="s">
        <v>6</v>
      </c>
      <c r="E62" s="14">
        <v>350</v>
      </c>
      <c r="F62" s="15" t="s">
        <v>40</v>
      </c>
      <c r="G62" s="14">
        <v>20</v>
      </c>
      <c r="H62" s="14"/>
      <c r="I62" s="14" t="s">
        <v>51</v>
      </c>
    </row>
    <row r="63" spans="2:15" s="9" customFormat="1" x14ac:dyDescent="0.25">
      <c r="B63" s="13"/>
      <c r="C63" s="14" t="s">
        <v>5</v>
      </c>
      <c r="D63" s="14" t="s">
        <v>6</v>
      </c>
      <c r="E63" s="14">
        <v>350</v>
      </c>
      <c r="F63" s="15" t="s">
        <v>33</v>
      </c>
      <c r="G63" s="14">
        <v>2.5</v>
      </c>
      <c r="H63" s="14"/>
      <c r="I63" s="14" t="s">
        <v>35</v>
      </c>
    </row>
    <row r="64" spans="2:15" x14ac:dyDescent="0.25">
      <c r="B64" s="13"/>
      <c r="C64" s="14"/>
      <c r="D64" s="14"/>
      <c r="E64" s="14"/>
      <c r="F64" s="15"/>
      <c r="G64" s="14"/>
      <c r="H64" s="14"/>
      <c r="I64" s="14"/>
    </row>
    <row r="65" spans="2:11" x14ac:dyDescent="0.25">
      <c r="B65" s="13">
        <v>44859</v>
      </c>
      <c r="C65" s="14" t="s">
        <v>5</v>
      </c>
      <c r="D65" s="14" t="s">
        <v>6</v>
      </c>
      <c r="E65" s="14">
        <v>350</v>
      </c>
      <c r="F65" s="15" t="s">
        <v>48</v>
      </c>
      <c r="G65" s="14">
        <v>25</v>
      </c>
      <c r="H65" s="14">
        <v>40</v>
      </c>
      <c r="I65" s="14" t="s">
        <v>50</v>
      </c>
    </row>
    <row r="66" spans="2:11" x14ac:dyDescent="0.25">
      <c r="B66" s="13"/>
      <c r="C66" s="14" t="s">
        <v>5</v>
      </c>
      <c r="D66" s="14" t="s">
        <v>6</v>
      </c>
      <c r="E66" s="14">
        <v>350</v>
      </c>
      <c r="F66" s="15" t="s">
        <v>33</v>
      </c>
      <c r="G66" s="14">
        <v>15</v>
      </c>
      <c r="H66" s="14"/>
      <c r="I66" s="14" t="s">
        <v>49</v>
      </c>
    </row>
    <row r="67" spans="2:11" s="16" customFormat="1" x14ac:dyDescent="0.25">
      <c r="B67" s="13"/>
      <c r="C67" s="14"/>
      <c r="D67" s="14"/>
      <c r="E67" s="14"/>
      <c r="F67" s="15"/>
      <c r="G67" s="14"/>
      <c r="H67" s="14"/>
      <c r="I67" s="14"/>
    </row>
    <row r="68" spans="2:11" s="16" customFormat="1" x14ac:dyDescent="0.25">
      <c r="B68" s="13">
        <v>45233</v>
      </c>
      <c r="C68" s="14" t="s">
        <v>59</v>
      </c>
      <c r="D68" s="14" t="s">
        <v>6</v>
      </c>
      <c r="E68" s="14">
        <v>350</v>
      </c>
      <c r="F68" s="15"/>
      <c r="G68" s="14"/>
      <c r="H68" s="14">
        <v>80</v>
      </c>
      <c r="I68" s="14"/>
    </row>
    <row r="69" spans="2:11" s="16" customFormat="1" x14ac:dyDescent="0.25">
      <c r="B69" s="13"/>
      <c r="C69" s="14"/>
      <c r="D69" s="14"/>
      <c r="E69" s="14"/>
      <c r="F69" s="15"/>
      <c r="G69" s="14"/>
      <c r="H69" s="14"/>
      <c r="I69" s="14"/>
    </row>
    <row r="70" spans="2:11" s="16" customFormat="1" x14ac:dyDescent="0.25">
      <c r="B70" s="13">
        <v>45243</v>
      </c>
      <c r="C70" s="14" t="s">
        <v>5</v>
      </c>
      <c r="D70" s="14" t="s">
        <v>6</v>
      </c>
      <c r="E70" s="14">
        <v>350</v>
      </c>
      <c r="F70" s="15"/>
      <c r="G70" s="14"/>
      <c r="H70" s="14">
        <v>70</v>
      </c>
      <c r="I70" s="14"/>
    </row>
    <row r="71" spans="2:11" s="11" customFormat="1" x14ac:dyDescent="0.25">
      <c r="B71" s="13"/>
      <c r="C71" s="14"/>
      <c r="D71" s="14"/>
      <c r="E71" s="14"/>
      <c r="F71" s="15"/>
      <c r="G71" s="14"/>
      <c r="H71" s="14"/>
      <c r="I71" s="14"/>
    </row>
    <row r="72" spans="2:11" s="11" customFormat="1" x14ac:dyDescent="0.25">
      <c r="B72" s="13">
        <v>45055</v>
      </c>
      <c r="C72" s="14" t="s">
        <v>5</v>
      </c>
      <c r="D72" s="14" t="s">
        <v>6</v>
      </c>
      <c r="E72" s="14">
        <v>350</v>
      </c>
      <c r="F72" s="15" t="s">
        <v>65</v>
      </c>
      <c r="G72" s="14">
        <v>27.5</v>
      </c>
      <c r="H72" s="14">
        <v>62.5</v>
      </c>
      <c r="I72" s="14" t="s">
        <v>58</v>
      </c>
      <c r="K72" s="11">
        <f>62.5-26-26-9.5</f>
        <v>1</v>
      </c>
    </row>
    <row r="73" spans="2:11" s="12" customFormat="1" x14ac:dyDescent="0.25">
      <c r="B73" s="13"/>
      <c r="C73" s="14" t="s">
        <v>5</v>
      </c>
      <c r="D73" s="14" t="s">
        <v>6</v>
      </c>
      <c r="E73" s="14">
        <v>350</v>
      </c>
      <c r="F73" s="15" t="s">
        <v>65</v>
      </c>
      <c r="G73" s="14">
        <v>27.5</v>
      </c>
      <c r="H73" s="14"/>
      <c r="I73" s="14" t="s">
        <v>44</v>
      </c>
    </row>
    <row r="74" spans="2:11" s="12" customFormat="1" x14ac:dyDescent="0.25">
      <c r="B74" s="13"/>
      <c r="C74" s="14" t="s">
        <v>5</v>
      </c>
      <c r="D74" s="14" t="s">
        <v>6</v>
      </c>
      <c r="E74" s="14">
        <v>350</v>
      </c>
      <c r="F74" s="15" t="s">
        <v>60</v>
      </c>
      <c r="G74" s="14">
        <v>9</v>
      </c>
      <c r="H74" s="14"/>
      <c r="I74" s="14" t="s">
        <v>39</v>
      </c>
    </row>
    <row r="75" spans="2:11" s="12" customFormat="1" x14ac:dyDescent="0.25">
      <c r="B75" s="13"/>
      <c r="C75" s="14"/>
      <c r="D75" s="14"/>
      <c r="E75" s="14"/>
      <c r="F75" s="15"/>
      <c r="G75" s="14"/>
      <c r="H75" s="14"/>
      <c r="I75" s="14"/>
    </row>
    <row r="76" spans="2:11" s="12" customFormat="1" x14ac:dyDescent="0.25">
      <c r="B76" s="13">
        <v>45066</v>
      </c>
      <c r="C76" s="14" t="s">
        <v>5</v>
      </c>
      <c r="D76" s="14" t="s">
        <v>6</v>
      </c>
      <c r="E76" s="14">
        <v>350</v>
      </c>
      <c r="F76" s="15" t="s">
        <v>66</v>
      </c>
      <c r="G76" s="14">
        <v>9</v>
      </c>
      <c r="H76" s="14">
        <v>18</v>
      </c>
      <c r="I76" s="14" t="s">
        <v>45</v>
      </c>
      <c r="J76" s="12" t="s">
        <v>78</v>
      </c>
    </row>
    <row r="77" spans="2:11" s="12" customFormat="1" x14ac:dyDescent="0.25">
      <c r="B77" s="13"/>
      <c r="C77" s="14" t="s">
        <v>5</v>
      </c>
      <c r="D77" s="14" t="s">
        <v>6</v>
      </c>
      <c r="E77" s="14">
        <v>350</v>
      </c>
      <c r="F77" s="15" t="s">
        <v>66</v>
      </c>
      <c r="G77" s="14">
        <v>9</v>
      </c>
      <c r="H77" s="14"/>
      <c r="I77" s="14" t="s">
        <v>42</v>
      </c>
    </row>
    <row r="78" spans="2:11" x14ac:dyDescent="0.25">
      <c r="B78" s="13"/>
      <c r="C78" s="14"/>
      <c r="D78" s="14"/>
      <c r="E78" s="14"/>
      <c r="F78" s="15"/>
      <c r="G78" s="14"/>
      <c r="H78" s="14"/>
      <c r="I78" s="14"/>
    </row>
    <row r="79" spans="2:11" s="10" customFormat="1" x14ac:dyDescent="0.25">
      <c r="B79" s="13">
        <v>45073</v>
      </c>
      <c r="C79" s="14" t="s">
        <v>5</v>
      </c>
      <c r="D79" s="14" t="s">
        <v>6</v>
      </c>
      <c r="E79" s="14">
        <v>350</v>
      </c>
      <c r="F79" s="15" t="s">
        <v>67</v>
      </c>
      <c r="G79" s="14">
        <v>30</v>
      </c>
      <c r="H79" s="14">
        <v>67</v>
      </c>
      <c r="I79" s="14" t="s">
        <v>55</v>
      </c>
    </row>
    <row r="80" spans="2:11" x14ac:dyDescent="0.25">
      <c r="B80" s="13"/>
      <c r="C80" s="14" t="s">
        <v>5</v>
      </c>
      <c r="D80" s="14" t="s">
        <v>6</v>
      </c>
      <c r="E80" s="14">
        <v>350</v>
      </c>
      <c r="F80" s="15" t="s">
        <v>65</v>
      </c>
      <c r="G80" s="14">
        <v>30</v>
      </c>
      <c r="H80" s="14"/>
      <c r="I80" s="14" t="s">
        <v>56</v>
      </c>
    </row>
    <row r="81" spans="2:14" x14ac:dyDescent="0.25">
      <c r="B81" s="13"/>
      <c r="C81" s="14" t="s">
        <v>5</v>
      </c>
      <c r="D81" s="14" t="s">
        <v>6</v>
      </c>
      <c r="E81" s="14">
        <v>350</v>
      </c>
      <c r="F81" s="15" t="s">
        <v>66</v>
      </c>
      <c r="G81" s="14">
        <v>9.5</v>
      </c>
      <c r="H81" s="14"/>
      <c r="I81" s="14" t="s">
        <v>57</v>
      </c>
    </row>
    <row r="82" spans="2:14" x14ac:dyDescent="0.25">
      <c r="B82" s="13"/>
      <c r="C82" s="14"/>
      <c r="D82" s="14"/>
      <c r="E82" s="14"/>
      <c r="F82" s="15"/>
      <c r="G82" s="14"/>
      <c r="H82" s="14"/>
      <c r="I82" s="14"/>
    </row>
    <row r="83" spans="2:14" x14ac:dyDescent="0.25">
      <c r="B83" s="13">
        <v>45083</v>
      </c>
      <c r="C83" s="14" t="s">
        <v>5</v>
      </c>
      <c r="D83" s="14" t="s">
        <v>6</v>
      </c>
      <c r="E83" s="14">
        <v>350</v>
      </c>
      <c r="F83" s="15" t="s">
        <v>68</v>
      </c>
      <c r="G83" s="14">
        <v>4</v>
      </c>
      <c r="H83" s="14">
        <v>70</v>
      </c>
      <c r="I83" s="14" t="s">
        <v>22</v>
      </c>
      <c r="M83" s="2">
        <f>28.5+28.5+9.5</f>
        <v>66.5</v>
      </c>
      <c r="N83" s="2">
        <f>70-M83</f>
        <v>3.5</v>
      </c>
    </row>
    <row r="84" spans="2:14" x14ac:dyDescent="0.25">
      <c r="B84" s="13"/>
      <c r="C84" s="14" t="s">
        <v>5</v>
      </c>
      <c r="D84" s="14" t="s">
        <v>6</v>
      </c>
      <c r="E84" s="14">
        <v>350</v>
      </c>
      <c r="F84" s="15" t="s">
        <v>69</v>
      </c>
      <c r="G84" s="14">
        <v>9</v>
      </c>
      <c r="H84" s="14"/>
      <c r="I84" s="14" t="s">
        <v>41</v>
      </c>
    </row>
    <row r="85" spans="2:14" x14ac:dyDescent="0.25">
      <c r="B85" s="13"/>
      <c r="C85" s="14" t="s">
        <v>5</v>
      </c>
      <c r="D85" s="14" t="s">
        <v>6</v>
      </c>
      <c r="E85" s="14">
        <v>350</v>
      </c>
      <c r="F85" s="15" t="s">
        <v>65</v>
      </c>
      <c r="G85" s="14">
        <v>28</v>
      </c>
      <c r="H85" s="14"/>
      <c r="I85" s="14" t="s">
        <v>70</v>
      </c>
    </row>
    <row r="86" spans="2:14" x14ac:dyDescent="0.25">
      <c r="B86" s="13"/>
      <c r="C86" s="14" t="s">
        <v>5</v>
      </c>
      <c r="D86" s="14" t="s">
        <v>6</v>
      </c>
      <c r="E86" s="14">
        <v>350</v>
      </c>
      <c r="F86" s="15" t="s">
        <v>65</v>
      </c>
      <c r="G86" s="14">
        <v>28</v>
      </c>
      <c r="H86" s="14"/>
      <c r="I86" s="14"/>
    </row>
    <row r="87" spans="2:14" x14ac:dyDescent="0.25">
      <c r="B87" s="13"/>
      <c r="C87" s="14"/>
      <c r="D87" s="14"/>
      <c r="E87" s="14"/>
      <c r="F87" s="15"/>
      <c r="G87" s="14"/>
      <c r="H87" s="14"/>
      <c r="I87" s="14"/>
    </row>
    <row r="88" spans="2:14" x14ac:dyDescent="0.25">
      <c r="B88" s="13">
        <v>45084</v>
      </c>
      <c r="C88" s="14" t="s">
        <v>5</v>
      </c>
      <c r="D88" s="14" t="s">
        <v>6</v>
      </c>
      <c r="E88" s="14">
        <v>350</v>
      </c>
      <c r="F88" s="15" t="s">
        <v>31</v>
      </c>
      <c r="G88" s="14">
        <v>29</v>
      </c>
      <c r="H88" s="14">
        <v>29</v>
      </c>
      <c r="I88" s="14" t="s">
        <v>41</v>
      </c>
      <c r="J88" s="2" t="s">
        <v>71</v>
      </c>
    </row>
    <row r="89" spans="2:14" x14ac:dyDescent="0.25">
      <c r="B89" s="13"/>
      <c r="C89" s="14"/>
      <c r="D89" s="14"/>
      <c r="E89" s="14"/>
      <c r="F89" s="15"/>
      <c r="G89" s="14"/>
      <c r="H89" s="14"/>
      <c r="I89" s="14"/>
    </row>
    <row r="90" spans="2:14" x14ac:dyDescent="0.25">
      <c r="B90" s="13">
        <v>45095</v>
      </c>
      <c r="C90" s="14" t="s">
        <v>5</v>
      </c>
      <c r="D90" s="14" t="s">
        <v>6</v>
      </c>
      <c r="E90" s="14">
        <v>350</v>
      </c>
      <c r="F90" s="15" t="s">
        <v>72</v>
      </c>
      <c r="G90" s="14"/>
      <c r="H90" s="14">
        <v>65</v>
      </c>
      <c r="I90" s="14"/>
    </row>
    <row r="91" spans="2:14" x14ac:dyDescent="0.25">
      <c r="B91" s="13"/>
      <c r="C91" s="14"/>
      <c r="D91" s="14"/>
      <c r="E91" s="14"/>
      <c r="F91" s="15"/>
      <c r="G91" s="14"/>
      <c r="H91" s="14"/>
      <c r="I91" s="14"/>
    </row>
    <row r="92" spans="2:14" x14ac:dyDescent="0.25">
      <c r="B92" s="13">
        <v>45097</v>
      </c>
      <c r="C92" s="14" t="s">
        <v>5</v>
      </c>
      <c r="D92" s="14" t="s">
        <v>6</v>
      </c>
      <c r="E92" s="14">
        <v>350</v>
      </c>
      <c r="F92" s="15" t="s">
        <v>73</v>
      </c>
      <c r="G92" s="14"/>
      <c r="H92" s="14">
        <v>9.5</v>
      </c>
      <c r="I92" s="14" t="s">
        <v>74</v>
      </c>
      <c r="J92" s="2" t="s">
        <v>79</v>
      </c>
    </row>
    <row r="93" spans="2:14" x14ac:dyDescent="0.25">
      <c r="B93" s="13"/>
      <c r="C93" s="14"/>
      <c r="D93" s="14"/>
      <c r="E93" s="14"/>
      <c r="F93" s="15"/>
      <c r="G93" s="14"/>
      <c r="H93" s="14"/>
      <c r="I93" s="14"/>
    </row>
    <row r="94" spans="2:14" x14ac:dyDescent="0.25">
      <c r="B94" s="13">
        <v>45110</v>
      </c>
      <c r="C94" s="14" t="s">
        <v>5</v>
      </c>
      <c r="D94" s="14" t="s">
        <v>6</v>
      </c>
      <c r="E94" s="14">
        <v>350</v>
      </c>
      <c r="F94" s="15" t="s">
        <v>76</v>
      </c>
      <c r="G94" s="14">
        <v>24</v>
      </c>
      <c r="H94" s="14">
        <v>57</v>
      </c>
      <c r="I94" s="14"/>
      <c r="J94" s="2" t="s">
        <v>89</v>
      </c>
    </row>
    <row r="95" spans="2:14" x14ac:dyDescent="0.25">
      <c r="B95" s="13"/>
      <c r="C95" s="14"/>
      <c r="D95" s="14"/>
      <c r="E95" s="14"/>
      <c r="F95" s="15" t="s">
        <v>67</v>
      </c>
      <c r="G95" s="14">
        <v>24</v>
      </c>
      <c r="H95" s="14"/>
      <c r="I95" s="14"/>
    </row>
    <row r="96" spans="2:14" x14ac:dyDescent="0.25">
      <c r="B96" s="13"/>
      <c r="C96" s="14"/>
      <c r="D96" s="14"/>
      <c r="E96" s="14"/>
      <c r="F96" s="15" t="s">
        <v>75</v>
      </c>
      <c r="G96" s="14">
        <v>9</v>
      </c>
      <c r="H96" s="14"/>
      <c r="I96" s="14"/>
      <c r="K96" s="2">
        <f>57-24-24</f>
        <v>9</v>
      </c>
    </row>
    <row r="97" spans="2:22" x14ac:dyDescent="0.25">
      <c r="B97" s="13"/>
      <c r="C97" s="14"/>
      <c r="D97" s="14"/>
      <c r="E97" s="14"/>
      <c r="F97" s="15"/>
      <c r="G97" s="14"/>
      <c r="H97" s="14"/>
      <c r="I97" s="14"/>
      <c r="L97" s="2">
        <f>16*0.33</f>
        <v>5.28</v>
      </c>
    </row>
    <row r="98" spans="2:22" x14ac:dyDescent="0.25">
      <c r="B98" s="13">
        <v>45117</v>
      </c>
      <c r="C98" s="14" t="s">
        <v>5</v>
      </c>
      <c r="D98" s="14" t="s">
        <v>6</v>
      </c>
      <c r="E98" s="14">
        <v>350</v>
      </c>
      <c r="F98" s="15" t="s">
        <v>81</v>
      </c>
      <c r="G98" s="14">
        <v>27</v>
      </c>
      <c r="H98" s="14">
        <v>27</v>
      </c>
      <c r="I98" s="14" t="s">
        <v>74</v>
      </c>
      <c r="J98" s="2" t="s">
        <v>90</v>
      </c>
      <c r="P98" s="2">
        <f>82</f>
        <v>82</v>
      </c>
    </row>
    <row r="99" spans="2:22" x14ac:dyDescent="0.25">
      <c r="B99" s="13"/>
      <c r="C99" s="14"/>
      <c r="D99" s="14"/>
      <c r="E99" s="14"/>
      <c r="F99" s="15"/>
      <c r="G99" s="14"/>
      <c r="H99" s="14"/>
      <c r="I99" s="14"/>
    </row>
    <row r="100" spans="2:22" x14ac:dyDescent="0.25">
      <c r="B100" s="13">
        <v>45122</v>
      </c>
      <c r="C100" s="14" t="s">
        <v>5</v>
      </c>
      <c r="D100" s="14" t="s">
        <v>6</v>
      </c>
      <c r="E100" s="14">
        <v>350</v>
      </c>
      <c r="F100" s="15" t="s">
        <v>82</v>
      </c>
      <c r="G100" s="14">
        <v>25</v>
      </c>
      <c r="H100" s="14">
        <v>78</v>
      </c>
      <c r="I100" s="14" t="s">
        <v>83</v>
      </c>
      <c r="J100" s="2" t="s">
        <v>89</v>
      </c>
      <c r="L100" s="2">
        <f>25+28+5</f>
        <v>58</v>
      </c>
    </row>
    <row r="101" spans="2:22" x14ac:dyDescent="0.25">
      <c r="B101" s="13"/>
      <c r="C101" s="14"/>
      <c r="D101" s="14"/>
      <c r="E101" s="14"/>
      <c r="F101" s="15" t="s">
        <v>84</v>
      </c>
      <c r="G101" s="14">
        <v>28</v>
      </c>
      <c r="H101" s="14"/>
      <c r="I101" s="14" t="s">
        <v>56</v>
      </c>
      <c r="K101" s="2">
        <f>13*0.33</f>
        <v>4.29</v>
      </c>
    </row>
    <row r="102" spans="2:22" x14ac:dyDescent="0.25">
      <c r="B102" s="13"/>
      <c r="C102" s="14"/>
      <c r="D102" s="14"/>
      <c r="E102" s="14"/>
      <c r="F102" s="15" t="s">
        <v>85</v>
      </c>
      <c r="G102" s="14">
        <v>5</v>
      </c>
      <c r="H102" s="14"/>
      <c r="I102" s="14" t="s">
        <v>87</v>
      </c>
    </row>
    <row r="103" spans="2:22" x14ac:dyDescent="0.25">
      <c r="B103" s="13"/>
      <c r="C103" s="14"/>
      <c r="D103" s="14"/>
      <c r="E103" s="14" t="s">
        <v>91</v>
      </c>
      <c r="F103" s="15" t="s">
        <v>86</v>
      </c>
      <c r="G103" s="14">
        <v>20</v>
      </c>
      <c r="H103" s="14"/>
      <c r="I103" s="14" t="s">
        <v>88</v>
      </c>
      <c r="O103" s="45" t="s">
        <v>80</v>
      </c>
      <c r="P103" s="45"/>
      <c r="Q103" s="45"/>
      <c r="R103" s="45"/>
      <c r="S103" s="45"/>
      <c r="T103" s="45"/>
      <c r="U103" s="45"/>
      <c r="V103" s="45"/>
    </row>
    <row r="104" spans="2:22" s="33" customFormat="1" x14ac:dyDescent="0.25">
      <c r="B104" s="13"/>
      <c r="C104" s="14"/>
      <c r="D104" s="14"/>
      <c r="E104" s="14"/>
      <c r="F104" s="15"/>
      <c r="G104" s="14"/>
      <c r="H104" s="14"/>
      <c r="I104" s="14"/>
      <c r="M104" s="33">
        <f>91-25-3</f>
        <v>63</v>
      </c>
      <c r="O104" s="34"/>
      <c r="P104" s="34"/>
      <c r="Q104" s="34"/>
      <c r="R104" s="34"/>
      <c r="S104" s="34"/>
      <c r="T104" s="34"/>
      <c r="U104" s="34"/>
      <c r="V104" s="34"/>
    </row>
    <row r="105" spans="2:22" s="33" customFormat="1" x14ac:dyDescent="0.25">
      <c r="B105" s="13">
        <v>45126</v>
      </c>
      <c r="C105" s="14" t="s">
        <v>5</v>
      </c>
      <c r="D105" s="14" t="s">
        <v>6</v>
      </c>
      <c r="E105" s="14">
        <v>350</v>
      </c>
      <c r="F105" s="15" t="s">
        <v>93</v>
      </c>
      <c r="G105" s="14"/>
      <c r="H105" s="14">
        <v>7</v>
      </c>
      <c r="I105" s="14"/>
      <c r="J105" s="33" t="s">
        <v>79</v>
      </c>
      <c r="O105" s="34"/>
      <c r="P105" s="34"/>
      <c r="Q105" s="34"/>
      <c r="R105" s="34"/>
      <c r="S105" s="34"/>
      <c r="T105" s="34"/>
      <c r="U105" s="34"/>
      <c r="V105" s="34"/>
    </row>
    <row r="106" spans="2:22" x14ac:dyDescent="0.25">
      <c r="B106" s="13"/>
      <c r="C106" s="14"/>
      <c r="D106" s="14"/>
      <c r="E106" s="14"/>
      <c r="F106" s="15" t="s">
        <v>94</v>
      </c>
      <c r="G106" s="14"/>
      <c r="H106" s="14"/>
      <c r="I106" s="14"/>
    </row>
    <row r="107" spans="2:22" s="33" customFormat="1" x14ac:dyDescent="0.25">
      <c r="B107" s="13"/>
      <c r="C107" s="14"/>
      <c r="D107" s="14"/>
      <c r="E107" s="14"/>
      <c r="F107" s="15"/>
      <c r="G107" s="14"/>
      <c r="H107" s="14"/>
      <c r="I107" s="14"/>
    </row>
    <row r="108" spans="2:22" x14ac:dyDescent="0.25">
      <c r="B108" s="13">
        <v>45127</v>
      </c>
      <c r="C108" s="14" t="s">
        <v>5</v>
      </c>
      <c r="D108" s="14" t="s">
        <v>6</v>
      </c>
      <c r="E108" s="14">
        <v>350</v>
      </c>
      <c r="F108" s="15" t="s">
        <v>92</v>
      </c>
      <c r="G108" s="14">
        <v>63</v>
      </c>
      <c r="H108" s="14">
        <v>91</v>
      </c>
      <c r="I108" s="14" t="s">
        <v>97</v>
      </c>
      <c r="J108" s="2" t="s">
        <v>100</v>
      </c>
      <c r="K108" s="2">
        <f>38220</f>
        <v>38220</v>
      </c>
      <c r="M108" s="35" t="s">
        <v>114</v>
      </c>
      <c r="O108" s="20"/>
      <c r="P108" s="21">
        <f>SUM(K108:K119)</f>
        <v>93240</v>
      </c>
      <c r="Q108" s="21"/>
      <c r="R108" s="21"/>
      <c r="S108" s="22"/>
      <c r="T108" s="21"/>
      <c r="U108" s="21"/>
      <c r="V108" s="23"/>
    </row>
    <row r="109" spans="2:22" ht="30" x14ac:dyDescent="0.25">
      <c r="B109" s="13"/>
      <c r="C109" s="14"/>
      <c r="D109" s="14"/>
      <c r="E109" s="14"/>
      <c r="F109" s="15" t="s">
        <v>95</v>
      </c>
      <c r="G109" s="14">
        <v>25</v>
      </c>
      <c r="H109" s="14"/>
      <c r="I109" s="14"/>
      <c r="L109" s="35"/>
      <c r="O109" s="18"/>
      <c r="P109" s="4"/>
      <c r="Q109" s="4"/>
      <c r="R109" s="4"/>
      <c r="S109" s="17"/>
      <c r="T109" s="4"/>
      <c r="U109" s="4"/>
      <c r="V109" s="19"/>
    </row>
    <row r="110" spans="2:22" x14ac:dyDescent="0.25">
      <c r="B110" s="13"/>
      <c r="C110" s="14"/>
      <c r="D110" s="14"/>
      <c r="E110" s="14"/>
      <c r="F110" s="15" t="s">
        <v>96</v>
      </c>
      <c r="G110" s="14">
        <v>1</v>
      </c>
      <c r="H110" s="14"/>
      <c r="I110" s="14"/>
      <c r="L110" s="35"/>
      <c r="O110" s="18"/>
      <c r="P110" s="4"/>
      <c r="Q110" s="4"/>
      <c r="R110" s="4"/>
      <c r="S110" s="17"/>
      <c r="T110" s="4"/>
      <c r="U110" s="4"/>
      <c r="V110" s="19"/>
    </row>
    <row r="111" spans="2:22" x14ac:dyDescent="0.25">
      <c r="B111" s="13"/>
      <c r="C111" s="14"/>
      <c r="D111" s="14"/>
      <c r="E111" s="14"/>
      <c r="F111" s="15"/>
      <c r="G111" s="14"/>
      <c r="H111" s="14"/>
      <c r="I111" s="14"/>
      <c r="L111" s="35"/>
      <c r="O111" s="18"/>
      <c r="P111" s="4"/>
      <c r="Q111" s="4"/>
      <c r="R111" s="4"/>
      <c r="S111" s="17"/>
      <c r="T111" s="4"/>
      <c r="U111" s="4"/>
      <c r="V111" s="19"/>
    </row>
    <row r="112" spans="2:22" x14ac:dyDescent="0.25">
      <c r="B112" s="13" t="s">
        <v>101</v>
      </c>
      <c r="C112" s="14" t="s">
        <v>5</v>
      </c>
      <c r="D112" s="14" t="s">
        <v>6</v>
      </c>
      <c r="E112" s="14">
        <v>350</v>
      </c>
      <c r="F112" s="15" t="s">
        <v>102</v>
      </c>
      <c r="G112" s="14">
        <v>38</v>
      </c>
      <c r="H112" s="14">
        <v>38</v>
      </c>
      <c r="I112" s="14" t="s">
        <v>103</v>
      </c>
      <c r="J112" s="2" t="s">
        <v>111</v>
      </c>
      <c r="K112" s="2">
        <f>2.8*38*150</f>
        <v>15959.999999999998</v>
      </c>
      <c r="L112" s="35" t="s">
        <v>115</v>
      </c>
      <c r="M112" s="2" t="s">
        <v>116</v>
      </c>
      <c r="O112" s="18"/>
      <c r="P112" s="4"/>
      <c r="Q112" s="4"/>
      <c r="R112" s="4"/>
      <c r="S112" s="17"/>
      <c r="T112" s="4"/>
      <c r="U112" s="4"/>
      <c r="V112" s="19"/>
    </row>
    <row r="113" spans="2:22" x14ac:dyDescent="0.25">
      <c r="B113" s="13"/>
      <c r="C113" s="14"/>
      <c r="D113" s="14"/>
      <c r="E113" s="14"/>
      <c r="F113" s="15"/>
      <c r="G113" s="14"/>
      <c r="H113" s="14"/>
      <c r="I113" s="14"/>
      <c r="L113" s="35"/>
      <c r="O113" s="18"/>
      <c r="P113" s="4"/>
      <c r="Q113" s="4"/>
      <c r="R113" s="4"/>
      <c r="S113" s="17"/>
      <c r="T113" s="4"/>
      <c r="U113" s="4"/>
      <c r="V113" s="19"/>
    </row>
    <row r="114" spans="2:22" x14ac:dyDescent="0.25">
      <c r="B114" s="13">
        <v>45136</v>
      </c>
      <c r="C114" s="14" t="s">
        <v>5</v>
      </c>
      <c r="D114" s="14" t="s">
        <v>6</v>
      </c>
      <c r="E114" s="14">
        <v>350</v>
      </c>
      <c r="F114" s="15" t="s">
        <v>104</v>
      </c>
      <c r="G114" s="14">
        <v>23</v>
      </c>
      <c r="H114" s="14">
        <v>46</v>
      </c>
      <c r="I114" s="14"/>
      <c r="J114" s="2" t="s">
        <v>112</v>
      </c>
      <c r="K114" s="2">
        <f>2.8*46*150</f>
        <v>19319.999999999996</v>
      </c>
      <c r="L114" s="35"/>
      <c r="O114" s="36">
        <f>91+38+46+47</f>
        <v>222</v>
      </c>
      <c r="P114" s="4">
        <f>O114*2.8*150</f>
        <v>93239.999999999985</v>
      </c>
      <c r="Q114" s="4"/>
      <c r="R114" s="4"/>
      <c r="S114" s="17"/>
      <c r="T114" s="4"/>
      <c r="U114" s="4"/>
      <c r="V114" s="19"/>
    </row>
    <row r="115" spans="2:22" x14ac:dyDescent="0.25">
      <c r="B115" s="13"/>
      <c r="C115" s="14"/>
      <c r="D115" s="14"/>
      <c r="E115" s="14"/>
      <c r="F115" s="15" t="s">
        <v>105</v>
      </c>
      <c r="G115" s="14">
        <v>23</v>
      </c>
      <c r="H115" s="14"/>
      <c r="I115" s="14"/>
      <c r="L115" s="35"/>
      <c r="O115" s="36">
        <f>O114*2.8</f>
        <v>621.59999999999991</v>
      </c>
      <c r="P115" s="4"/>
      <c r="Q115" s="4"/>
      <c r="R115" s="4"/>
      <c r="S115" s="17"/>
      <c r="T115" s="4"/>
      <c r="U115" s="4"/>
      <c r="V115" s="19"/>
    </row>
    <row r="116" spans="2:22" x14ac:dyDescent="0.25">
      <c r="B116" s="13"/>
      <c r="C116" s="14"/>
      <c r="D116" s="14"/>
      <c r="E116" s="14"/>
      <c r="F116" s="15"/>
      <c r="G116" s="14"/>
      <c r="H116" s="14"/>
      <c r="I116" s="14"/>
      <c r="L116" s="35"/>
      <c r="O116" s="18"/>
      <c r="P116" s="4"/>
      <c r="Q116" s="4"/>
      <c r="R116" s="4"/>
      <c r="S116" s="17"/>
      <c r="T116" s="4"/>
      <c r="U116" s="4"/>
      <c r="V116" s="19"/>
    </row>
    <row r="117" spans="2:22" x14ac:dyDescent="0.25">
      <c r="B117" s="13">
        <v>45141</v>
      </c>
      <c r="C117" s="14" t="s">
        <v>5</v>
      </c>
      <c r="D117" s="14" t="s">
        <v>6</v>
      </c>
      <c r="E117" s="14">
        <v>200</v>
      </c>
      <c r="F117" s="15" t="s">
        <v>106</v>
      </c>
      <c r="G117" s="14">
        <v>30.5</v>
      </c>
      <c r="H117" s="14">
        <v>30.5</v>
      </c>
      <c r="I117" s="14"/>
      <c r="J117" s="2" t="s">
        <v>107</v>
      </c>
      <c r="L117" s="35"/>
      <c r="O117" s="18"/>
      <c r="P117" s="4"/>
      <c r="Q117" s="4"/>
      <c r="R117" s="4"/>
      <c r="S117" s="17"/>
      <c r="T117" s="4"/>
      <c r="U117" s="4"/>
      <c r="V117" s="19"/>
    </row>
    <row r="118" spans="2:22" x14ac:dyDescent="0.25">
      <c r="B118" s="13"/>
      <c r="C118" s="14"/>
      <c r="D118" s="14"/>
      <c r="E118" s="14"/>
      <c r="F118" s="15"/>
      <c r="G118" s="14"/>
      <c r="H118" s="14"/>
      <c r="I118" s="14"/>
      <c r="L118" s="35"/>
      <c r="O118" s="18"/>
      <c r="P118" s="4"/>
      <c r="Q118" s="4"/>
      <c r="R118" s="4"/>
      <c r="S118" s="17"/>
      <c r="T118" s="4"/>
      <c r="U118" s="4"/>
      <c r="V118" s="19"/>
    </row>
    <row r="119" spans="2:22" x14ac:dyDescent="0.25">
      <c r="B119" s="13">
        <v>45143</v>
      </c>
      <c r="C119" s="14" t="s">
        <v>5</v>
      </c>
      <c r="D119" s="14" t="s">
        <v>6</v>
      </c>
      <c r="E119" s="14">
        <v>350</v>
      </c>
      <c r="F119" s="15" t="s">
        <v>108</v>
      </c>
      <c r="G119" s="14">
        <v>23</v>
      </c>
      <c r="H119" s="14">
        <v>47</v>
      </c>
      <c r="I119" s="14"/>
      <c r="J119" s="2" t="s">
        <v>113</v>
      </c>
      <c r="K119" s="2">
        <f>2.8*47*150</f>
        <v>19740</v>
      </c>
      <c r="L119" s="35"/>
      <c r="O119" s="18"/>
      <c r="P119" s="4"/>
      <c r="Q119" s="4"/>
      <c r="R119" s="4"/>
      <c r="S119" s="17"/>
      <c r="T119" s="4"/>
      <c r="U119" s="4"/>
      <c r="V119" s="19"/>
    </row>
    <row r="120" spans="2:22" x14ac:dyDescent="0.25">
      <c r="B120" s="13"/>
      <c r="C120" s="14"/>
      <c r="D120" s="14"/>
      <c r="E120" s="14"/>
      <c r="F120" s="15" t="s">
        <v>109</v>
      </c>
      <c r="G120" s="14">
        <v>23</v>
      </c>
      <c r="H120" s="14"/>
      <c r="I120" s="14"/>
      <c r="O120" s="18"/>
      <c r="P120" s="4"/>
      <c r="Q120" s="4"/>
      <c r="R120" s="4"/>
      <c r="S120" s="17"/>
      <c r="T120" s="4"/>
      <c r="U120" s="4"/>
      <c r="V120" s="19"/>
    </row>
    <row r="121" spans="2:22" ht="30" x14ac:dyDescent="0.25">
      <c r="B121" s="13"/>
      <c r="C121" s="14"/>
      <c r="D121" s="14"/>
      <c r="E121" s="14"/>
      <c r="F121" s="15" t="s">
        <v>110</v>
      </c>
      <c r="G121" s="14">
        <v>0.5</v>
      </c>
      <c r="H121" s="14"/>
      <c r="I121" s="14"/>
      <c r="O121" s="18"/>
      <c r="P121" s="4"/>
      <c r="Q121" s="4"/>
      <c r="R121" s="4"/>
      <c r="S121" s="17"/>
      <c r="T121" s="4"/>
      <c r="U121" s="4"/>
      <c r="V121" s="19"/>
    </row>
    <row r="122" spans="2:22" x14ac:dyDescent="0.25">
      <c r="B122" s="13"/>
      <c r="C122" s="14"/>
      <c r="D122" s="14"/>
      <c r="E122" s="14"/>
      <c r="F122" s="15"/>
      <c r="G122" s="14"/>
      <c r="H122" s="14"/>
      <c r="I122" s="14"/>
      <c r="O122" s="18"/>
      <c r="P122" s="4"/>
      <c r="Q122" s="4"/>
      <c r="R122" s="4"/>
      <c r="S122" s="17"/>
      <c r="T122" s="4"/>
      <c r="U122" s="4"/>
      <c r="V122" s="19"/>
    </row>
    <row r="123" spans="2:22" s="37" customFormat="1" x14ac:dyDescent="0.25">
      <c r="B123" s="13"/>
      <c r="C123" s="14"/>
      <c r="D123" s="14"/>
      <c r="E123" s="14"/>
      <c r="F123" s="15"/>
      <c r="G123" s="14"/>
      <c r="H123" s="14"/>
      <c r="I123" s="14"/>
      <c r="O123" s="18"/>
      <c r="P123" s="4"/>
      <c r="Q123" s="4"/>
      <c r="R123" s="4"/>
      <c r="S123" s="17"/>
      <c r="T123" s="4"/>
      <c r="U123" s="4"/>
      <c r="V123" s="19"/>
    </row>
    <row r="124" spans="2:22" x14ac:dyDescent="0.25">
      <c r="B124" s="13"/>
      <c r="C124" s="14"/>
      <c r="D124" s="14"/>
      <c r="E124" s="14"/>
      <c r="F124" s="15"/>
      <c r="G124" s="14"/>
      <c r="H124" s="14"/>
      <c r="I124" s="14"/>
      <c r="O124" s="18"/>
      <c r="P124" s="4"/>
      <c r="Q124" s="4"/>
      <c r="R124" s="4"/>
      <c r="S124" s="17"/>
      <c r="T124" s="4"/>
      <c r="U124" s="4"/>
      <c r="V124" s="19"/>
    </row>
    <row r="125" spans="2:22" x14ac:dyDescent="0.25">
      <c r="B125" s="13"/>
      <c r="C125" s="14"/>
      <c r="D125" s="14"/>
      <c r="E125" s="14"/>
      <c r="F125" s="15"/>
      <c r="G125" s="14"/>
      <c r="H125" s="14"/>
      <c r="I125" s="14"/>
      <c r="O125" s="18"/>
      <c r="P125" s="4"/>
      <c r="Q125" s="4"/>
      <c r="R125" s="4"/>
      <c r="S125" s="17"/>
      <c r="T125" s="4"/>
      <c r="U125" s="4"/>
      <c r="V125" s="19"/>
    </row>
    <row r="126" spans="2:22" x14ac:dyDescent="0.25">
      <c r="B126" s="13"/>
      <c r="C126" s="14"/>
      <c r="D126" s="14"/>
      <c r="E126" s="14"/>
      <c r="F126" s="15"/>
      <c r="G126" s="14"/>
      <c r="H126" s="14"/>
      <c r="I126" s="14"/>
      <c r="O126" s="18"/>
      <c r="P126" s="4"/>
      <c r="Q126" s="4"/>
      <c r="R126" s="4"/>
      <c r="S126" s="17"/>
      <c r="T126" s="4"/>
      <c r="U126" s="4"/>
      <c r="V126" s="19"/>
    </row>
    <row r="127" spans="2:22" x14ac:dyDescent="0.25">
      <c r="B127" s="13"/>
      <c r="C127" s="14"/>
      <c r="D127" s="14"/>
      <c r="E127" s="14"/>
      <c r="F127" s="15"/>
      <c r="G127" s="14"/>
      <c r="H127" s="14"/>
      <c r="I127" s="14"/>
      <c r="O127" s="18"/>
      <c r="P127" s="4"/>
      <c r="Q127" s="4"/>
      <c r="R127" s="4"/>
      <c r="S127" s="17"/>
      <c r="T127" s="4"/>
      <c r="U127" s="4"/>
      <c r="V127" s="19"/>
    </row>
    <row r="128" spans="2:22" x14ac:dyDescent="0.25">
      <c r="B128" s="13"/>
      <c r="C128" s="14"/>
      <c r="D128" s="14"/>
      <c r="E128" s="14"/>
      <c r="F128" s="15"/>
      <c r="G128" s="14"/>
      <c r="H128" s="14"/>
      <c r="I128" s="14"/>
      <c r="O128" s="18"/>
      <c r="P128" s="4"/>
      <c r="Q128" s="4"/>
      <c r="R128" s="4"/>
      <c r="S128" s="17"/>
      <c r="T128" s="4"/>
      <c r="U128" s="4"/>
      <c r="V128" s="19"/>
    </row>
    <row r="129" spans="2:22" x14ac:dyDescent="0.25">
      <c r="B129" s="13"/>
      <c r="C129" s="14"/>
      <c r="D129" s="14"/>
      <c r="E129" s="14"/>
      <c r="F129" s="15"/>
      <c r="G129" s="14"/>
      <c r="H129" s="14"/>
      <c r="I129" s="14"/>
      <c r="O129" s="18"/>
      <c r="P129" s="4"/>
      <c r="Q129" s="4"/>
      <c r="R129" s="4"/>
      <c r="S129" s="17"/>
      <c r="T129" s="4"/>
      <c r="U129" s="4"/>
      <c r="V129" s="19"/>
    </row>
    <row r="130" spans="2:22" x14ac:dyDescent="0.25">
      <c r="B130" s="13">
        <v>45237</v>
      </c>
      <c r="C130" s="14" t="s">
        <v>5</v>
      </c>
      <c r="D130" s="14" t="s">
        <v>6</v>
      </c>
      <c r="E130" s="14">
        <v>350</v>
      </c>
      <c r="F130" s="15" t="s">
        <v>117</v>
      </c>
      <c r="G130" s="14">
        <v>38</v>
      </c>
      <c r="H130" s="14">
        <v>55</v>
      </c>
      <c r="I130" s="14"/>
      <c r="O130" s="18"/>
      <c r="P130" s="4"/>
      <c r="Q130" s="4"/>
      <c r="R130" s="4"/>
      <c r="S130" s="17"/>
      <c r="T130" s="4"/>
      <c r="U130" s="4"/>
      <c r="V130" s="19"/>
    </row>
    <row r="131" spans="2:22" x14ac:dyDescent="0.25">
      <c r="B131" s="13"/>
      <c r="C131" s="14"/>
      <c r="D131" s="14" t="s">
        <v>6</v>
      </c>
      <c r="E131" s="14">
        <v>350</v>
      </c>
      <c r="F131" s="15" t="s">
        <v>118</v>
      </c>
      <c r="G131" s="14">
        <v>8</v>
      </c>
      <c r="H131" s="14"/>
      <c r="I131" s="14"/>
      <c r="O131" s="18"/>
      <c r="P131" s="4"/>
      <c r="Q131" s="4"/>
      <c r="R131" s="4"/>
      <c r="S131" s="17"/>
      <c r="T131" s="4"/>
      <c r="U131" s="4"/>
      <c r="V131" s="19"/>
    </row>
    <row r="132" spans="2:22" x14ac:dyDescent="0.25">
      <c r="B132" s="13"/>
      <c r="C132" s="14"/>
      <c r="D132" s="14" t="s">
        <v>11</v>
      </c>
      <c r="E132" s="14">
        <v>350</v>
      </c>
      <c r="F132" s="15" t="s">
        <v>119</v>
      </c>
      <c r="G132" s="14">
        <v>9</v>
      </c>
      <c r="H132" s="14"/>
      <c r="I132" s="14"/>
      <c r="O132" s="18"/>
      <c r="P132" s="4"/>
      <c r="Q132" s="4"/>
      <c r="R132" s="4"/>
      <c r="S132" s="17"/>
      <c r="T132" s="4"/>
      <c r="U132" s="4"/>
      <c r="V132" s="19"/>
    </row>
    <row r="133" spans="2:22" x14ac:dyDescent="0.25">
      <c r="B133" s="13"/>
      <c r="C133" s="14"/>
      <c r="D133" s="14"/>
      <c r="E133" s="14"/>
      <c r="F133" s="15"/>
      <c r="G133" s="14"/>
      <c r="H133" s="14"/>
      <c r="I133" s="14"/>
      <c r="O133" s="18"/>
      <c r="P133" s="4"/>
      <c r="Q133" s="4"/>
      <c r="R133" s="4"/>
      <c r="S133" s="17"/>
      <c r="T133" s="4"/>
      <c r="U133" s="4"/>
      <c r="V133" s="19"/>
    </row>
    <row r="134" spans="2:22" x14ac:dyDescent="0.25">
      <c r="B134" s="8">
        <f>SUBTOTAL(103,Tableau1[Date])</f>
        <v>39</v>
      </c>
      <c r="C134" s="37"/>
      <c r="D134" s="37"/>
      <c r="E134" s="37"/>
      <c r="F134" s="37"/>
      <c r="G134" s="37">
        <f>SUBTOTAL(109,Tableau1[Quantité d''element M³])</f>
        <v>1910.5</v>
      </c>
      <c r="H134" s="37">
        <f>SUBTOTAL(109,Tableau1[Q journée])</f>
        <v>2319.5</v>
      </c>
      <c r="I134" s="37"/>
      <c r="O134" s="18"/>
      <c r="P134" s="4"/>
      <c r="Q134" s="4"/>
      <c r="R134" s="4"/>
      <c r="S134" s="17"/>
      <c r="T134" s="4"/>
      <c r="U134" s="4"/>
      <c r="V134" s="19"/>
    </row>
    <row r="135" spans="2:22" x14ac:dyDescent="0.25">
      <c r="I135" s="2">
        <v>6</v>
      </c>
      <c r="O135" s="24"/>
      <c r="P135" s="25"/>
      <c r="Q135" s="25"/>
      <c r="R135" s="25"/>
      <c r="S135" s="26"/>
      <c r="T135" s="25"/>
      <c r="U135" s="25"/>
      <c r="V135" s="27"/>
    </row>
    <row r="136" spans="2:22" x14ac:dyDescent="0.25">
      <c r="O136" s="28"/>
      <c r="P136" s="25"/>
      <c r="Q136" s="25"/>
      <c r="R136" s="25"/>
      <c r="S136" s="26"/>
      <c r="T136" s="25"/>
      <c r="U136" s="25"/>
      <c r="V136" s="27"/>
    </row>
    <row r="137" spans="2:22" ht="15.75" thickBot="1" x14ac:dyDescent="0.3"/>
    <row r="138" spans="2:22" x14ac:dyDescent="0.25">
      <c r="C138" s="2" t="s">
        <v>99</v>
      </c>
      <c r="D138" s="2">
        <f>91*2.8*150</f>
        <v>38220</v>
      </c>
      <c r="O138" s="39"/>
      <c r="P138" s="40"/>
      <c r="Q138" s="40"/>
      <c r="R138" s="40"/>
      <c r="S138" s="40"/>
      <c r="T138" s="40"/>
      <c r="U138" s="40"/>
      <c r="V138" s="41"/>
    </row>
    <row r="139" spans="2:22" x14ac:dyDescent="0.25">
      <c r="O139" s="42"/>
      <c r="P139" s="43"/>
      <c r="Q139" s="43"/>
      <c r="R139" s="43"/>
      <c r="S139" s="43"/>
      <c r="T139" s="43"/>
      <c r="U139" s="43"/>
      <c r="V139" s="44"/>
    </row>
    <row r="140" spans="2:22" ht="15.75" thickBot="1" x14ac:dyDescent="0.3">
      <c r="O140" s="29"/>
      <c r="P140" s="30"/>
      <c r="Q140" s="31"/>
      <c r="R140" s="30"/>
      <c r="S140" s="30"/>
      <c r="T140" s="30"/>
      <c r="U140" s="30"/>
      <c r="V140" s="32"/>
    </row>
  </sheetData>
  <mergeCells count="4">
    <mergeCell ref="K23:K25"/>
    <mergeCell ref="J26:J28"/>
    <mergeCell ref="O138:V139"/>
    <mergeCell ref="O103:V103"/>
  </mergeCells>
  <phoneticPr fontId="2" type="noConversion"/>
  <dataValidations count="3">
    <dataValidation type="list" allowBlank="1" showInputMessage="1" showErrorMessage="1" sqref="O12:O15 E8:E61" xr:uid="{A3857ED9-0466-4DDA-A63C-BB70F7F76C8E}">
      <formula1>Dosage</formula1>
    </dataValidation>
    <dataValidation type="list" allowBlank="1" showInputMessage="1" showErrorMessage="1" sqref="N12:N15 D8:D61" xr:uid="{0A2170C6-646E-4B6B-AC61-33A951D098A2}">
      <formula1>Type</formula1>
    </dataValidation>
    <dataValidation type="list" allowBlank="1" showInputMessage="1" showErrorMessage="1" sqref="M12:M15 C8:C61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J17"/>
  <sheetViews>
    <sheetView workbookViewId="0">
      <selection activeCell="J12" sqref="J12"/>
    </sheetView>
  </sheetViews>
  <sheetFormatPr baseColWidth="10" defaultRowHeight="15" x14ac:dyDescent="0.25"/>
  <sheetData>
    <row r="3" spans="2:10" x14ac:dyDescent="0.25">
      <c r="B3" t="s">
        <v>7</v>
      </c>
    </row>
    <row r="6" spans="2:10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10" x14ac:dyDescent="0.25">
      <c r="B7">
        <v>200</v>
      </c>
      <c r="C7" t="s">
        <v>5</v>
      </c>
      <c r="D7" t="s">
        <v>6</v>
      </c>
    </row>
    <row r="8" spans="2:10" x14ac:dyDescent="0.25">
      <c r="B8">
        <v>250</v>
      </c>
      <c r="C8" t="s">
        <v>10</v>
      </c>
      <c r="D8" t="s">
        <v>11</v>
      </c>
    </row>
    <row r="9" spans="2:10" x14ac:dyDescent="0.25">
      <c r="B9">
        <v>300</v>
      </c>
    </row>
    <row r="10" spans="2:10" x14ac:dyDescent="0.25">
      <c r="B10">
        <v>350</v>
      </c>
    </row>
    <row r="11" spans="2:10" x14ac:dyDescent="0.25">
      <c r="B11">
        <v>400</v>
      </c>
    </row>
    <row r="12" spans="2:10" x14ac:dyDescent="0.25">
      <c r="J12">
        <f>20</f>
        <v>20</v>
      </c>
    </row>
    <row r="13" spans="2:10" x14ac:dyDescent="0.25">
      <c r="B13" t="s">
        <v>54</v>
      </c>
    </row>
    <row r="17" spans="2:2" x14ac:dyDescent="0.25">
      <c r="B1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cp:lastPrinted>2023-07-09T15:08:08Z</cp:lastPrinted>
  <dcterms:created xsi:type="dcterms:W3CDTF">2015-06-05T18:19:34Z</dcterms:created>
  <dcterms:modified xsi:type="dcterms:W3CDTF">2023-11-08T15:23:56Z</dcterms:modified>
</cp:coreProperties>
</file>